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etembro 2021" sheetId="1" r:id="rId4"/>
    <sheet state="visible" name="Mês" sheetId="2" r:id="rId5"/>
    <sheet state="visible" name="Trimestre" sheetId="3" r:id="rId6"/>
    <sheet state="visible" name="YTD" sheetId="4" r:id="rId7"/>
    <sheet state="visible" name="Ano" sheetId="5" r:id="rId8"/>
    <sheet state="visible" name="Análise AcA - Mês e YTD" sheetId="6" r:id="rId9"/>
    <sheet state="visible" name="Análise AcA - Trimestre e YTD" sheetId="7" r:id="rId10"/>
    <sheet state="hidden" name="Comparable Q" sheetId="8" r:id="rId11"/>
    <sheet state="hidden" name="Comparable1" sheetId="9" r:id="rId12"/>
  </sheets>
  <definedNames/>
  <calcPr/>
</workbook>
</file>

<file path=xl/sharedStrings.xml><?xml version="1.0" encoding="utf-8"?>
<sst xmlns="http://schemas.openxmlformats.org/spreadsheetml/2006/main" count="558" uniqueCount="189">
  <si>
    <t>DADOS OPERACIONAIS</t>
  </si>
  <si>
    <t>Setembro 2021</t>
  </si>
  <si>
    <t xml:space="preserve">    </t>
  </si>
  <si>
    <t>CONTATOS DE RELAÇÕES COM INVESTIDORES:</t>
  </si>
  <si>
    <t>ENGAJE CONOSCO:</t>
  </si>
  <si>
    <t>ri@wilsonsons.com.br</t>
  </si>
  <si>
    <t>+55 21 2126-4271</t>
  </si>
  <si>
    <t xml:space="preserve">   </t>
  </si>
  <si>
    <t xml:space="preserve">    DADOS OPERACIONAIS</t>
  </si>
  <si>
    <t>Terminais de Contêiner ('000 TEU)</t>
  </si>
  <si>
    <t>Tecon Rio Grande</t>
  </si>
  <si>
    <t>Gateway (Cheios)</t>
  </si>
  <si>
    <t>Exportações</t>
  </si>
  <si>
    <t>Importações</t>
  </si>
  <si>
    <t>Cabotagem</t>
  </si>
  <si>
    <t>Navegação Interior (Cheio)</t>
  </si>
  <si>
    <t>Transbordo &amp; Remoção (Cheios + Vazios)*</t>
  </si>
  <si>
    <t>Vazios (total, exceto transbordo)</t>
  </si>
  <si>
    <t>Total Rio Grande</t>
  </si>
  <si>
    <t>Tecon Salvador</t>
  </si>
  <si>
    <t>Total Salvador</t>
  </si>
  <si>
    <t>Total Gateway (Cheios)</t>
  </si>
  <si>
    <t>Total Exportações</t>
  </si>
  <si>
    <t>Total Importações</t>
  </si>
  <si>
    <t>Total Cabotagem</t>
  </si>
  <si>
    <t>Total Transbordo &amp; Remoção (Cheios + Vazios)*</t>
  </si>
  <si>
    <t>Total Geral (Cheios)</t>
  </si>
  <si>
    <t>Total Geral (Vazios)</t>
  </si>
  <si>
    <t>Total Geral</t>
  </si>
  <si>
    <t>* Transbordo &amp; Remoção consideram volumes cheios e vazios, pois não há diferença operacional ou financeira.</t>
  </si>
  <si>
    <t>Rebocadores</t>
  </si>
  <si>
    <t>Manobras Portuárias (#)</t>
  </si>
  <si>
    <t xml:space="preserve">DWT Médio Atendido ('000 toneladas) </t>
  </si>
  <si>
    <t>Embarcações de Apoio Offshore *</t>
  </si>
  <si>
    <t>Frota Própria de OSVs, fim de período (#)</t>
  </si>
  <si>
    <t>Dias em Operação (#)</t>
  </si>
  <si>
    <t>* Considera o volume total da joint venture de Embarcações de Apoio Offshore, a Wilson Sons Ultratug Offshore.</t>
  </si>
  <si>
    <t>Bases de Apoio Offshore</t>
  </si>
  <si>
    <t>Atracações (#)</t>
  </si>
  <si>
    <t>-</t>
  </si>
  <si>
    <t>Estaleiros</t>
  </si>
  <si>
    <t># de OSVs entregues</t>
  </si>
  <si>
    <t># de Rebocadores entregues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</si>
  <si>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</si>
  <si>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</si>
  <si>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</si>
  <si>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</si>
  <si>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</si>
  <si>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</si>
  <si>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</si>
  <si>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</si>
  <si>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</si>
  <si>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</si>
  <si>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</si>
  <si>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</si>
  <si>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</si>
  <si>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</si>
  <si>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</si>
  <si>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</si>
  <si>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</si>
  <si>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</si>
  <si>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</si>
  <si>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</si>
  <si>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</si>
  <si>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</si>
  <si>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</si>
  <si>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</si>
  <si>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</si>
  <si>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</si>
  <si>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</si>
  <si>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</si>
  <si>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</si>
  <si>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</si>
  <si>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</si>
  <si>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</si>
  <si>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</si>
  <si>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</si>
  <si>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</si>
  <si>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</si>
  <si>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</si>
  <si>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</si>
  <si>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</si>
  <si>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</si>
  <si>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</si>
  <si>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</si>
  <si>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</si>
  <si>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</si>
  <si>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</si>
  <si>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</si>
  <si>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</si>
  <si>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</si>
  <si>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</si>
  <si>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</si>
  <si>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</si>
  <si>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</si>
  <si>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</si>
  <si>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</si>
  <si>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</si>
  <si>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</si>
  <si>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</si>
  <si>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</si>
  <si>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</si>
  <si>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</si>
  <si>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</si>
  <si>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</si>
  <si>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</si>
  <si>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</si>
  <si>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</si>
  <si>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</si>
  <si>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</si>
  <si>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</si>
  <si>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</si>
  <si>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</si>
  <si>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</si>
  <si>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</si>
  <si>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</si>
  <si>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</si>
  <si>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</si>
  <si>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</si>
  <si>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</si>
  <si>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∆ (%)</t>
  </si>
  <si>
    <t>Year</t>
  </si>
  <si>
    <t>choose reference year "YYYY".</t>
  </si>
  <si>
    <t>Month</t>
  </si>
  <si>
    <t>choose reference month "M".</t>
  </si>
  <si>
    <t>Total Transb. &amp; Remoção (Cheios + Vazios)*</t>
  </si>
  <si>
    <t>1Q18</t>
  </si>
  <si>
    <t>2Q18</t>
  </si>
  <si>
    <t>3Q18</t>
  </si>
  <si>
    <t>4Q18</t>
  </si>
  <si>
    <t>1Q17</t>
  </si>
  <si>
    <t>2Q17</t>
  </si>
  <si>
    <t>3Q17</t>
  </si>
  <si>
    <t>4Q17</t>
  </si>
  <si>
    <t>Mês</t>
  </si>
  <si>
    <t>Container Terminals ('000 TEU)</t>
  </si>
  <si>
    <t>Full</t>
  </si>
  <si>
    <t>Export</t>
  </si>
  <si>
    <t>Import</t>
  </si>
  <si>
    <t>Cabotage</t>
  </si>
  <si>
    <t>Inland Navigation</t>
  </si>
  <si>
    <t>Transshipment &amp; Shifting</t>
  </si>
  <si>
    <t>Empty</t>
  </si>
  <si>
    <t>Total</t>
  </si>
  <si>
    <t>Grand Total (Full)</t>
  </si>
  <si>
    <t>Grand Total (Empty)</t>
  </si>
  <si>
    <t>Grand Total</t>
  </si>
  <si>
    <t>Towage</t>
  </si>
  <si>
    <t># of Harbour Manoeuvres</t>
  </si>
  <si>
    <r>
      <rPr>
        <rFont val="Arial"/>
        <color rgb="FF000000"/>
        <sz val="10.0"/>
      </rPr>
      <t xml:space="preserve">Avg. Deadweights ('000 tons) </t>
    </r>
    <r>
      <rPr>
        <rFont val="Arial"/>
        <color rgb="FF000000"/>
        <sz val="10.0"/>
        <vertAlign val="superscript"/>
      </rPr>
      <t>(1)</t>
    </r>
  </si>
  <si>
    <t>1. As of 2017, figures consolidate results from joint ventures.</t>
  </si>
  <si>
    <r>
      <rPr>
        <rFont val="Arial"/>
        <b/>
        <color rgb="FF000000"/>
        <sz val="10.0"/>
      </rPr>
      <t xml:space="preserve">Offshore Vessels </t>
    </r>
    <r>
      <rPr>
        <rFont val="Arial"/>
        <b/>
        <color rgb="FF000000"/>
        <sz val="10.0"/>
        <vertAlign val="superscript"/>
      </rPr>
      <t>(1)</t>
    </r>
  </si>
  <si>
    <t># Own OSVs - End of period</t>
  </si>
  <si>
    <t># Own OSV Days in Operation/ Contract Days</t>
  </si>
  <si>
    <t>1. Considers total volume from Of fshore Vessels JV, of which Wilson Sons owns 50%.</t>
  </si>
  <si>
    <t>O&amp;G Support Base (“Brasco”)</t>
  </si>
  <si>
    <t># of Vessels Turnarounds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</si>
  <si>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</si>
  <si>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</si>
  <si>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</si>
  <si>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</si>
  <si>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</si>
  <si>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</si>
  <si>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</si>
  <si>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</si>
  <si>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</si>
  <si>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</si>
  <si>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</si>
  <si>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</si>
  <si>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Container Terminals</t>
  </si>
  <si>
    <t>3Q13</t>
  </si>
  <si>
    <t>3Q12</t>
  </si>
  <si>
    <t>Chg. (%)</t>
  </si>
  <si>
    <t>9M13</t>
  </si>
  <si>
    <t>9M12</t>
  </si>
  <si>
    <t>Tecon Rio Grande (TEU '000)</t>
  </si>
  <si>
    <t>Others*</t>
  </si>
  <si>
    <t>Tecon Salvador (TEU '000)</t>
  </si>
  <si>
    <t>* Shifting, Transshipment, and Inland Navigation</t>
  </si>
  <si>
    <t>Avg. Deadweights ('000 tons) *</t>
  </si>
  <si>
    <t>* Does not include São Luis and Barra dos Coqueiros calls</t>
  </si>
  <si>
    <t>Offshore Vessels</t>
  </si>
  <si>
    <t># OSVs (end of period) *</t>
  </si>
  <si>
    <t xml:space="preserve"># own OSVs (end of period) </t>
  </si>
  <si>
    <t xml:space="preserve"># of third party OSVs (end of period) </t>
  </si>
  <si>
    <t># Days in Operation *</t>
  </si>
  <si>
    <t xml:space="preserve"># own OSVs </t>
  </si>
  <si>
    <t xml:space="preserve"># of third party OSVs </t>
  </si>
  <si>
    <t>* Considering total number of WSUT, of which Wilson Sons owns 50%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</si>
</sst>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/m/yy"/>
    <numFmt numFmtId="165" formatCode="[$-409]mmm\ yy"/>
    <numFmt numFmtId="166" formatCode="#,##0.0"/>
    <numFmt numFmtId="167" formatCode="#,##0.000"/>
    <numFmt numFmtId="168" formatCode="#.##0.000000000"/>
    <numFmt numFmtId="169" formatCode="0.0%"/>
    <numFmt numFmtId="170" formatCode="#.##"/>
    <numFmt numFmtId="171" formatCode="0.0"/>
  </numFmts>
  <fonts count="41">
    <font>
      <sz val="10.0"/>
      <color rgb="FF000000"/>
      <name val="Arial"/>
    </font>
    <font>
      <sz val="10.0"/>
      <color theme="1"/>
      <name val="Arial"/>
    </font>
    <font>
      <b/>
      <sz val="14.0"/>
      <color theme="1"/>
      <name val="Arial"/>
    </font>
    <font>
      <b/>
      <sz val="28.0"/>
      <color rgb="FF00BEDD"/>
      <name val="Calibri"/>
    </font>
    <font>
      <b/>
      <sz val="12.0"/>
      <color rgb="FFFFFFFF"/>
      <name val="Calibri"/>
    </font>
    <font>
      <sz val="12.0"/>
      <color rgb="FFFFFFFF"/>
      <name val="Calibri"/>
    </font>
    <font>
      <b/>
      <sz val="14.0"/>
      <color rgb="FF00BEDD"/>
      <name val="Arial"/>
    </font>
    <font>
      <b/>
      <sz val="14.0"/>
      <color rgb="FFFFFFFF"/>
      <name val="Arial"/>
    </font>
    <font>
      <sz val="12.0"/>
      <color rgb="FFFFFFFF"/>
      <name val="Arial"/>
    </font>
    <font>
      <b/>
      <sz val="12.0"/>
      <color rgb="FFFFFFFF"/>
      <name val="Arial"/>
    </font>
    <font>
      <sz val="12.0"/>
      <color theme="1"/>
      <name val="Arial"/>
    </font>
    <font>
      <b/>
      <sz val="12.0"/>
      <color rgb="FF002060"/>
      <name val="Arial"/>
    </font>
    <font>
      <sz val="10.0"/>
      <color rgb="FF1F497D"/>
      <name val="Arial"/>
    </font>
    <font>
      <b/>
      <sz val="10.0"/>
      <color rgb="FF003472"/>
      <name val="Arial"/>
    </font>
    <font/>
    <font>
      <b/>
      <sz val="10.0"/>
      <color rgb="FFD8D8D8"/>
      <name val="Arial"/>
    </font>
    <font>
      <sz val="10.0"/>
      <color rgb="FFFFFFFF"/>
      <name val="Arial"/>
    </font>
    <font>
      <sz val="10.0"/>
      <color rgb="FFBFBFBF"/>
      <name val="Arial"/>
    </font>
    <font>
      <sz val="8.0"/>
      <color rgb="FF000000"/>
      <name val="Arial"/>
    </font>
    <font>
      <b/>
      <sz val="10.0"/>
      <color rgb="FF000000"/>
      <name val="Arial"/>
    </font>
    <font>
      <color theme="1"/>
      <name val="Calibri"/>
    </font>
    <font>
      <color theme="1"/>
      <name val="Arial"/>
    </font>
    <font>
      <color rgb="FF000000"/>
      <name val="Roboto"/>
    </font>
    <font>
      <b/>
      <color theme="1"/>
      <name val="Arial"/>
    </font>
    <font>
      <i/>
      <sz val="8.0"/>
      <color rgb="FF000000"/>
      <name val="Arial"/>
    </font>
    <font>
      <sz val="10.0"/>
      <color rgb="FFFF0000"/>
      <name val="Arial"/>
    </font>
    <font>
      <sz val="10.0"/>
      <color rgb="FF7F7F7F"/>
      <name val="Arial"/>
    </font>
    <font>
      <sz val="10.0"/>
      <color rgb="FFFF00FF"/>
      <name val="Arial"/>
    </font>
    <font>
      <sz val="11.0"/>
      <color rgb="FF000000"/>
      <name val="Calibri"/>
    </font>
    <font>
      <b/>
      <sz val="10.0"/>
      <color rgb="FF1F497D"/>
      <name val="Verdana"/>
    </font>
    <font>
      <sz val="10.0"/>
      <color rgb="FF000000"/>
      <name val="Verdana"/>
    </font>
    <font>
      <b/>
      <sz val="11.0"/>
      <color rgb="FF1F497D"/>
      <name val="Verdana"/>
    </font>
    <font>
      <b/>
      <sz val="11.0"/>
      <color rgb="FF1F497D"/>
      <name val="Calibri"/>
    </font>
    <font>
      <sz val="11.0"/>
      <color rgb="FFFFFFFF"/>
      <name val="Calibri"/>
    </font>
    <font>
      <sz val="9.0"/>
      <color rgb="FF000000"/>
      <name val="Arial"/>
    </font>
    <font>
      <sz val="14.0"/>
      <color rgb="FF000000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b/>
      <sz val="9.0"/>
      <color rgb="FF7F7F7F"/>
      <name val="Arial"/>
    </font>
    <font>
      <b/>
      <sz val="9.0"/>
      <color rgb="FFA5A5A5"/>
      <name val="Arial"/>
    </font>
    <font>
      <sz val="7.0"/>
      <color rgb="FF000000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003472"/>
        <bgColor rgb="FF00347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6F1F8"/>
        <bgColor rgb="FFE6F1F8"/>
      </patternFill>
    </fill>
    <fill>
      <patternFill patternType="solid">
        <fgColor rgb="FFEDEDED"/>
        <bgColor rgb="FFEDEDED"/>
      </patternFill>
    </fill>
    <fill>
      <patternFill patternType="solid">
        <fgColor rgb="FFDBDBDB"/>
        <bgColor rgb="FFDBDBDB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EAEAEA"/>
        <bgColor rgb="FFEAEAEA"/>
      </patternFill>
    </fill>
  </fills>
  <borders count="27">
    <border/>
    <border>
      <left/>
      <right/>
      <top/>
      <bottom/>
    </border>
    <border>
      <left/>
      <right/>
    </border>
    <border>
      <left/>
      <right/>
      <bottom/>
    </border>
    <border>
      <bottom style="thin">
        <color rgb="FFFFFFFF"/>
      </bottom>
    </border>
    <border>
      <left/>
      <right/>
      <top/>
      <bottom style="medium">
        <color rgb="FFFFFFFF"/>
      </bottom>
    </border>
    <border>
      <left/>
      <right/>
      <top style="medium">
        <color rgb="FFFFFFFF"/>
      </top>
      <bottom/>
    </border>
    <border>
      <left/>
      <bottom/>
    </border>
    <border>
      <top/>
    </border>
    <border>
      <bottom/>
    </border>
    <border>
      <left/>
    </border>
    <border>
      <left style="medium">
        <color rgb="FFFFFFFF"/>
      </left>
      <right/>
      <top/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 style="medium">
        <color rgb="FFFFFFFF"/>
      </bottom>
    </border>
    <border>
      <left/>
      <right/>
      <top/>
    </border>
    <border>
      <left/>
      <top/>
    </border>
    <border>
      <right/>
      <top/>
    </border>
    <border>
      <right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right/>
      <top/>
      <bottom style="thin">
        <color rgb="FFFFFFFF"/>
      </bottom>
    </border>
    <border>
      <left/>
      <right/>
      <top style="thin">
        <color rgb="FFFFFFFF"/>
      </top>
      <bottom/>
    </border>
    <border>
      <left style="medium">
        <color rgb="FFFFFFFF"/>
      </left>
      <right/>
      <top/>
      <bottom/>
    </border>
    <border>
      <left/>
      <right/>
      <top style="medium">
        <color rgb="FFFFFFFF"/>
      </top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/>
    </border>
  </borders>
  <cellStyleXfs count="1">
    <xf borderId="0" fillId="0" fontId="0" numFmtId="0" applyAlignment="1" applyFont="1"/>
  </cellStyleXfs>
  <cellXfs count="290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/>
    </xf>
    <xf borderId="0" fillId="0" fontId="1" numFmtId="0" xfId="0" applyFont="1"/>
    <xf borderId="1" fillId="2" fontId="3" numFmtId="0" xfId="0" applyAlignment="1" applyBorder="1" applyFont="1">
      <alignment horizontal="left" readingOrder="1" vertical="center"/>
    </xf>
    <xf borderId="1" fillId="2" fontId="4" numFmtId="49" xfId="0" applyAlignment="1" applyBorder="1" applyFont="1" applyNumberFormat="1">
      <alignment horizontal="left" readingOrder="0" vertical="center"/>
    </xf>
    <xf borderId="1" fillId="2" fontId="5" numFmtId="0" xfId="0" applyAlignment="1" applyBorder="1" applyFont="1">
      <alignment horizontal="left" readingOrder="1" vertical="center"/>
    </xf>
    <xf borderId="1" fillId="2" fontId="5" numFmtId="15" xfId="0" applyAlignment="1" applyBorder="1" applyFont="1" applyNumberForma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7" numFmtId="0" xfId="0" applyAlignment="1" applyBorder="1" applyFont="1">
      <alignment horizontal="left" readingOrder="1" vertical="center"/>
    </xf>
    <xf borderId="1" fillId="2" fontId="4" numFmtId="0" xfId="0" applyAlignment="1" applyBorder="1" applyFont="1">
      <alignment horizontal="left" readingOrder="1" vertical="center"/>
    </xf>
    <xf borderId="1" fillId="2" fontId="8" numFmtId="0" xfId="0" applyAlignment="1" applyBorder="1" applyFont="1">
      <alignment horizontal="left" readingOrder="1" vertical="center"/>
    </xf>
    <xf borderId="1" fillId="2" fontId="9" numFmtId="0" xfId="0" applyAlignment="1" applyBorder="1" applyFont="1">
      <alignment horizontal="left" readingOrder="1" vertical="center"/>
    </xf>
    <xf borderId="1" fillId="2" fontId="4" numFmtId="15" xfId="0" applyAlignment="1" applyBorder="1" applyFont="1" applyNumberFormat="1">
      <alignment horizontal="left" readingOrder="1" vertical="center"/>
    </xf>
    <xf borderId="1" fillId="2" fontId="10" numFmtId="0" xfId="0" applyBorder="1" applyFont="1"/>
    <xf borderId="1" fillId="2" fontId="10" numFmtId="0" xfId="0" applyAlignment="1" applyBorder="1" applyFont="1">
      <alignment horizontal="center"/>
    </xf>
    <xf borderId="0" fillId="0" fontId="0" numFmtId="0" xfId="0" applyFont="1"/>
    <xf borderId="2" fillId="3" fontId="11" numFmtId="0" xfId="0" applyAlignment="1" applyBorder="1" applyFill="1" applyFont="1">
      <alignment horizontal="left" vertical="center"/>
    </xf>
    <xf borderId="1" fillId="3" fontId="12" numFmtId="0" xfId="0" applyAlignment="1" applyBorder="1" applyFont="1">
      <alignment horizontal="right" vertical="center"/>
    </xf>
    <xf borderId="0" fillId="3" fontId="12" numFmtId="0" xfId="0" applyAlignment="1" applyFont="1">
      <alignment horizontal="right" vertical="center"/>
    </xf>
    <xf borderId="0" fillId="4" fontId="12" numFmtId="0" xfId="0" applyAlignment="1" applyFill="1" applyFont="1">
      <alignment horizontal="right" vertical="center"/>
    </xf>
    <xf borderId="2" fillId="3" fontId="13" numFmtId="0" xfId="0" applyAlignment="1" applyBorder="1" applyFont="1">
      <alignment horizontal="center" readingOrder="0" vertical="center"/>
    </xf>
    <xf borderId="3" fillId="0" fontId="14" numFmtId="0" xfId="0" applyBorder="1" applyFont="1"/>
    <xf borderId="4" fillId="0" fontId="15" numFmtId="164" xfId="0" applyAlignment="1" applyBorder="1" applyFont="1" applyNumberFormat="1">
      <alignment horizontal="right" vertical="center"/>
    </xf>
    <xf borderId="4" fillId="0" fontId="15" numFmtId="164" xfId="0" applyAlignment="1" applyBorder="1" applyFont="1" applyNumberFormat="1">
      <alignment horizontal="right" readingOrder="0" vertical="center"/>
    </xf>
    <xf borderId="0" fillId="4" fontId="15" numFmtId="164" xfId="0" applyAlignment="1" applyFont="1" applyNumberFormat="1">
      <alignment horizontal="right" readingOrder="0" vertical="center"/>
    </xf>
    <xf borderId="0" fillId="0" fontId="16" numFmtId="0" xfId="0" applyFont="1"/>
    <xf borderId="0" fillId="0" fontId="17" numFmtId="0" xfId="0" applyAlignment="1" applyFont="1">
      <alignment horizontal="right"/>
    </xf>
    <xf borderId="0" fillId="4" fontId="17" numFmtId="0" xfId="0" applyAlignment="1" applyFont="1">
      <alignment horizontal="right"/>
    </xf>
    <xf borderId="0" fillId="0" fontId="18" numFmtId="0" xfId="0" applyAlignment="1" applyFont="1">
      <alignment horizontal="left"/>
    </xf>
    <xf borderId="5" fillId="5" fontId="19" numFmtId="0" xfId="0" applyAlignment="1" applyBorder="1" applyFill="1" applyFont="1">
      <alignment vertical="center"/>
    </xf>
    <xf borderId="5" fillId="5" fontId="19" numFmtId="165" xfId="0" applyAlignment="1" applyBorder="1" applyFont="1" applyNumberFormat="1">
      <alignment horizontal="right" vertical="center"/>
    </xf>
    <xf borderId="0" fillId="4" fontId="19" numFmtId="165" xfId="0" applyAlignment="1" applyFont="1" applyNumberFormat="1">
      <alignment horizontal="right" vertical="center"/>
    </xf>
    <xf borderId="6" fillId="5" fontId="19" numFmtId="0" xfId="0" applyAlignment="1" applyBorder="1" applyFont="1">
      <alignment vertical="center"/>
    </xf>
    <xf borderId="6" fillId="5" fontId="19" numFmtId="0" xfId="0" applyAlignment="1" applyBorder="1" applyFont="1">
      <alignment horizontal="right" vertical="center"/>
    </xf>
    <xf borderId="0" fillId="5" fontId="19" numFmtId="0" xfId="0" applyAlignment="1" applyFont="1">
      <alignment horizontal="right" vertical="center"/>
    </xf>
    <xf borderId="7" fillId="5" fontId="20" numFmtId="0" xfId="0" applyBorder="1" applyFont="1"/>
    <xf borderId="0" fillId="4" fontId="20" numFmtId="0" xfId="0" applyFont="1"/>
    <xf borderId="1" fillId="6" fontId="0" numFmtId="0" xfId="0" applyAlignment="1" applyBorder="1" applyFill="1" applyFont="1">
      <alignment vertical="center"/>
    </xf>
    <xf borderId="1" fillId="6" fontId="0" numFmtId="166" xfId="0" applyAlignment="1" applyBorder="1" applyFont="1" applyNumberFormat="1">
      <alignment horizontal="right" vertical="center"/>
    </xf>
    <xf borderId="3" fillId="6" fontId="21" numFmtId="166" xfId="0" applyAlignment="1" applyBorder="1" applyFont="1" applyNumberFormat="1">
      <alignment horizontal="right"/>
    </xf>
    <xf borderId="0" fillId="4" fontId="21" numFmtId="166" xfId="0" applyAlignment="1" applyFont="1" applyNumberFormat="1">
      <alignment horizontal="right"/>
    </xf>
    <xf borderId="0" fillId="0" fontId="0" numFmtId="0" xfId="0" applyAlignment="1" applyFont="1">
      <alignment horizontal="left" vertical="center"/>
    </xf>
    <xf borderId="0" fillId="0" fontId="0" numFmtId="166" xfId="0" applyAlignment="1" applyFont="1" applyNumberFormat="1">
      <alignment horizontal="right" vertical="center"/>
    </xf>
    <xf borderId="0" fillId="0" fontId="0" numFmtId="166" xfId="0" applyAlignment="1" applyFont="1" applyNumberFormat="1">
      <alignment horizontal="right" readingOrder="0" vertical="center"/>
    </xf>
    <xf borderId="0" fillId="0" fontId="1" numFmtId="166" xfId="0" applyAlignment="1" applyFont="1" applyNumberFormat="1">
      <alignment horizontal="right" vertical="center"/>
    </xf>
    <xf borderId="8" fillId="0" fontId="21" numFmtId="166" xfId="0" applyAlignment="1" applyBorder="1" applyFont="1" applyNumberFormat="1">
      <alignment horizontal="right"/>
    </xf>
    <xf borderId="0" fillId="0" fontId="21" numFmtId="166" xfId="0" applyAlignment="1" applyFont="1" applyNumberFormat="1">
      <alignment horizontal="right"/>
    </xf>
    <xf borderId="0" fillId="3" fontId="22" numFmtId="166" xfId="0" applyAlignment="1" applyFont="1" applyNumberFormat="1">
      <alignment horizontal="right" vertical="bottom"/>
    </xf>
    <xf borderId="0" fillId="4" fontId="22" numFmtId="166" xfId="0" applyAlignment="1" applyFont="1" applyNumberFormat="1">
      <alignment horizontal="right" vertical="bottom"/>
    </xf>
    <xf borderId="9" fillId="0" fontId="21" numFmtId="166" xfId="0" applyAlignment="1" applyBorder="1" applyFont="1" applyNumberFormat="1">
      <alignment horizontal="right"/>
    </xf>
    <xf borderId="1" fillId="6" fontId="1" numFmtId="166" xfId="0" applyAlignment="1" applyBorder="1" applyFont="1" applyNumberFormat="1">
      <alignment horizontal="right" vertical="center"/>
    </xf>
    <xf borderId="1" fillId="7" fontId="19" numFmtId="0" xfId="0" applyAlignment="1" applyBorder="1" applyFill="1" applyFont="1">
      <alignment vertical="center"/>
    </xf>
    <xf borderId="1" fillId="8" fontId="19" numFmtId="166" xfId="0" applyAlignment="1" applyBorder="1" applyFill="1" applyFont="1" applyNumberFormat="1">
      <alignment horizontal="right" vertical="center"/>
    </xf>
    <xf borderId="0" fillId="4" fontId="19" numFmtId="166" xfId="0" applyAlignment="1" applyFont="1" applyNumberFormat="1">
      <alignment horizontal="right" vertical="center"/>
    </xf>
    <xf borderId="0" fillId="0" fontId="19" numFmtId="0" xfId="0" applyAlignment="1" applyFont="1">
      <alignment vertical="center"/>
    </xf>
    <xf borderId="0" fillId="0" fontId="19" numFmtId="166" xfId="0" applyAlignment="1" applyFont="1" applyNumberFormat="1">
      <alignment horizontal="right" vertical="center"/>
    </xf>
    <xf borderId="0" fillId="0" fontId="20" numFmtId="166" xfId="0" applyFont="1" applyNumberFormat="1"/>
    <xf borderId="0" fillId="4" fontId="20" numFmtId="166" xfId="0" applyFont="1" applyNumberFormat="1"/>
    <xf borderId="1" fillId="5" fontId="19" numFmtId="0" xfId="0" applyAlignment="1" applyBorder="1" applyFont="1">
      <alignment vertical="center"/>
    </xf>
    <xf borderId="1" fillId="5" fontId="19" numFmtId="166" xfId="0" applyAlignment="1" applyBorder="1" applyFont="1" applyNumberFormat="1">
      <alignment horizontal="right" vertical="center"/>
    </xf>
    <xf borderId="0" fillId="5" fontId="19" numFmtId="166" xfId="0" applyAlignment="1" applyFont="1" applyNumberFormat="1">
      <alignment horizontal="right" vertical="center"/>
    </xf>
    <xf borderId="7" fillId="5" fontId="20" numFmtId="166" xfId="0" applyBorder="1" applyFont="1" applyNumberFormat="1"/>
    <xf borderId="3" fillId="8" fontId="23" numFmtId="166" xfId="0" applyAlignment="1" applyBorder="1" applyFont="1" applyNumberFormat="1">
      <alignment horizontal="right"/>
    </xf>
    <xf borderId="0" fillId="4" fontId="23" numFmtId="166" xfId="0" applyAlignment="1" applyFont="1" applyNumberFormat="1">
      <alignment horizontal="right"/>
    </xf>
    <xf borderId="9" fillId="0" fontId="20" numFmtId="166" xfId="0" applyBorder="1" applyFont="1" applyNumberFormat="1"/>
    <xf borderId="1" fillId="5" fontId="0" numFmtId="0" xfId="0" applyAlignment="1" applyBorder="1" applyFont="1">
      <alignment vertical="center"/>
    </xf>
    <xf borderId="1" fillId="5" fontId="0" numFmtId="166" xfId="0" applyAlignment="1" applyBorder="1" applyFont="1" applyNumberFormat="1">
      <alignment horizontal="right" vertical="center"/>
    </xf>
    <xf borderId="0" fillId="4" fontId="0" numFmtId="166" xfId="0" applyAlignment="1" applyFont="1" applyNumberFormat="1">
      <alignment horizontal="right" vertical="center"/>
    </xf>
    <xf borderId="3" fillId="5" fontId="21" numFmtId="166" xfId="0" applyAlignment="1" applyBorder="1" applyFont="1" applyNumberFormat="1">
      <alignment horizontal="right"/>
    </xf>
    <xf borderId="1" fillId="3" fontId="18" numFmtId="0" xfId="0" applyAlignment="1" applyBorder="1" applyFont="1">
      <alignment vertical="center"/>
    </xf>
    <xf borderId="1" fillId="3" fontId="0" numFmtId="9" xfId="0" applyAlignment="1" applyBorder="1" applyFont="1" applyNumberFormat="1">
      <alignment horizontal="right" shrinkToFit="0" vertical="center" wrapText="1"/>
    </xf>
    <xf borderId="0" fillId="3" fontId="0" numFmtId="9" xfId="0" applyAlignment="1" applyFont="1" applyNumberFormat="1">
      <alignment horizontal="right" shrinkToFit="0" vertical="center" wrapText="1"/>
    </xf>
    <xf borderId="10" fillId="3" fontId="20" numFmtId="9" xfId="0" applyBorder="1" applyFont="1" applyNumberFormat="1"/>
    <xf borderId="0" fillId="4" fontId="20" numFmtId="9" xfId="0" applyFont="1" applyNumberFormat="1"/>
    <xf borderId="7" fillId="3" fontId="20" numFmtId="9" xfId="0" applyBorder="1" applyFont="1" applyNumberFormat="1"/>
    <xf borderId="11" fillId="5" fontId="19" numFmtId="0" xfId="0" applyAlignment="1" applyBorder="1" applyFont="1">
      <alignment vertical="center"/>
    </xf>
    <xf borderId="6" fillId="6" fontId="0" numFmtId="0" xfId="0" applyAlignment="1" applyBorder="1" applyFont="1">
      <alignment vertical="center"/>
    </xf>
    <xf borderId="1" fillId="6" fontId="0" numFmtId="3" xfId="0" applyAlignment="1" applyBorder="1" applyFont="1" applyNumberFormat="1">
      <alignment horizontal="right" vertical="center"/>
    </xf>
    <xf borderId="1" fillId="6" fontId="1" numFmtId="3" xfId="0" applyAlignment="1" applyBorder="1" applyFont="1" applyNumberFormat="1">
      <alignment horizontal="right" vertical="center"/>
    </xf>
    <xf borderId="1" fillId="6" fontId="1" numFmtId="3" xfId="0" applyAlignment="1" applyBorder="1" applyFont="1" applyNumberFormat="1">
      <alignment horizontal="right" readingOrder="0" vertical="center"/>
    </xf>
    <xf borderId="0" fillId="4" fontId="1" numFmtId="3" xfId="0" applyAlignment="1" applyFont="1" applyNumberFormat="1">
      <alignment horizontal="right" readingOrder="0" vertical="center"/>
    </xf>
    <xf borderId="0" fillId="0" fontId="0" numFmtId="0" xfId="0" applyAlignment="1" applyFont="1">
      <alignment vertical="center"/>
    </xf>
    <xf borderId="0" fillId="0" fontId="1" numFmtId="166" xfId="0" applyAlignment="1" applyFont="1" applyNumberFormat="1">
      <alignment horizontal="right" readingOrder="0" vertical="center"/>
    </xf>
    <xf borderId="0" fillId="4" fontId="1" numFmtId="166" xfId="0" applyAlignment="1" applyFont="1" applyNumberFormat="1">
      <alignment horizontal="right" readingOrder="0" vertical="center"/>
    </xf>
    <xf borderId="6" fillId="3" fontId="18" numFmtId="0" xfId="0" applyAlignment="1" applyBorder="1" applyFont="1">
      <alignment vertical="center"/>
    </xf>
    <xf borderId="0" fillId="3" fontId="18" numFmtId="0" xfId="0" applyAlignment="1" applyFont="1">
      <alignment vertical="center"/>
    </xf>
    <xf borderId="7" fillId="3" fontId="20" numFmtId="166" xfId="0" applyBorder="1" applyFont="1" applyNumberFormat="1"/>
    <xf borderId="5" fillId="5" fontId="19" numFmtId="4" xfId="0" applyAlignment="1" applyBorder="1" applyFont="1" applyNumberFormat="1">
      <alignment vertical="center"/>
    </xf>
    <xf borderId="1" fillId="3" fontId="0" numFmtId="0" xfId="0" applyAlignment="1" applyBorder="1" applyFont="1">
      <alignment vertical="center"/>
    </xf>
    <xf borderId="0" fillId="0" fontId="0" numFmtId="3" xfId="0" applyAlignment="1" applyFont="1" applyNumberFormat="1">
      <alignment horizontal="right" vertical="center"/>
    </xf>
    <xf borderId="0" fillId="0" fontId="1" numFmtId="3" xfId="0" applyAlignment="1" applyFont="1" applyNumberFormat="1">
      <alignment horizontal="right" vertical="center"/>
    </xf>
    <xf borderId="0" fillId="0" fontId="1" numFmtId="3" xfId="0" applyAlignment="1" applyFont="1" applyNumberFormat="1">
      <alignment horizontal="right" readingOrder="0" vertical="center"/>
    </xf>
    <xf borderId="10" fillId="3" fontId="20" numFmtId="3" xfId="0" applyBorder="1" applyFont="1" applyNumberFormat="1"/>
    <xf borderId="0" fillId="4" fontId="20" numFmtId="3" xfId="0" applyFont="1" applyNumberFormat="1"/>
    <xf borderId="1" fillId="3" fontId="0" numFmtId="0" xfId="0" applyAlignment="1" applyBorder="1" applyFont="1">
      <alignment horizontal="right" vertical="center"/>
    </xf>
    <xf borderId="0" fillId="3" fontId="0" numFmtId="0" xfId="0" applyAlignment="1" applyFont="1">
      <alignment horizontal="right" vertical="center"/>
    </xf>
    <xf borderId="10" fillId="3" fontId="20" numFmtId="0" xfId="0" applyBorder="1" applyFont="1"/>
    <xf borderId="1" fillId="6" fontId="0" numFmtId="3" xfId="0" applyAlignment="1" applyBorder="1" applyFont="1" applyNumberFormat="1">
      <alignment horizontal="right" readingOrder="0" vertical="center"/>
    </xf>
    <xf borderId="0" fillId="0" fontId="0" numFmtId="0" xfId="0" applyAlignment="1" applyFont="1">
      <alignment horizontal="right"/>
    </xf>
    <xf borderId="0" fillId="4" fontId="0" numFmtId="0" xfId="0" applyAlignment="1" applyFont="1">
      <alignment horizontal="right"/>
    </xf>
    <xf borderId="12" fillId="5" fontId="19" numFmtId="0" xfId="0" applyAlignment="1" applyBorder="1" applyFont="1">
      <alignment vertical="center"/>
    </xf>
    <xf borderId="1" fillId="5" fontId="19" numFmtId="0" xfId="0" applyAlignment="1" applyBorder="1" applyFont="1">
      <alignment horizontal="right" vertical="center"/>
    </xf>
    <xf borderId="0" fillId="4" fontId="19" numFmtId="0" xfId="0" applyAlignment="1" applyFont="1">
      <alignment horizontal="right" vertical="center"/>
    </xf>
    <xf borderId="6" fillId="6" fontId="0" numFmtId="3" xfId="0" applyAlignment="1" applyBorder="1" applyFont="1" applyNumberFormat="1">
      <alignment vertical="center"/>
    </xf>
    <xf borderId="0" fillId="4" fontId="0" numFmtId="3" xfId="0" applyAlignment="1" applyFont="1" applyNumberFormat="1">
      <alignment vertical="center"/>
    </xf>
    <xf borderId="0" fillId="0" fontId="0" numFmtId="3" xfId="0" applyAlignment="1" applyFont="1" applyNumberFormat="1">
      <alignment vertical="center"/>
    </xf>
    <xf borderId="0" fillId="4" fontId="0" numFmtId="3" xfId="0" applyAlignment="1" applyFont="1" applyNumberFormat="1">
      <alignment horizontal="right" vertical="center"/>
    </xf>
    <xf borderId="13" fillId="3" fontId="11" numFmtId="0" xfId="0" applyAlignment="1" applyBorder="1" applyFont="1">
      <alignment horizontal="left" vertical="center"/>
    </xf>
    <xf borderId="4" fillId="0" fontId="19" numFmtId="164" xfId="0" applyAlignment="1" applyBorder="1" applyFont="1" applyNumberFormat="1">
      <alignment horizontal="right" vertical="center"/>
    </xf>
    <xf borderId="0" fillId="3" fontId="19" numFmtId="164" xfId="0" applyAlignment="1" applyFont="1" applyNumberFormat="1">
      <alignment horizontal="right" vertical="center"/>
    </xf>
    <xf borderId="1" fillId="3" fontId="12" numFmtId="0" xfId="0" applyAlignment="1" applyBorder="1" applyFont="1">
      <alignment vertical="center"/>
    </xf>
    <xf borderId="0" fillId="3" fontId="0" numFmtId="0" xfId="0" applyAlignment="1" applyFont="1">
      <alignment horizontal="right"/>
    </xf>
    <xf borderId="5" fillId="5" fontId="19" numFmtId="0" xfId="0" applyAlignment="1" applyBorder="1" applyFont="1">
      <alignment horizontal="right" readingOrder="0" vertical="center"/>
    </xf>
    <xf borderId="0" fillId="3" fontId="19" numFmtId="0" xfId="0" applyAlignment="1" applyFont="1">
      <alignment horizontal="right" readingOrder="0" vertical="center"/>
    </xf>
    <xf borderId="0" fillId="3" fontId="19" numFmtId="0" xfId="0" applyAlignment="1" applyFont="1">
      <alignment horizontal="right" vertical="center"/>
    </xf>
    <xf borderId="0" fillId="3" fontId="0" numFmtId="166" xfId="0" applyAlignment="1" applyFont="1" applyNumberFormat="1">
      <alignment horizontal="right" vertical="center"/>
    </xf>
    <xf borderId="0" fillId="3" fontId="19" numFmtId="166" xfId="0" applyAlignment="1" applyFont="1" applyNumberFormat="1">
      <alignment horizontal="right" vertical="center"/>
    </xf>
    <xf borderId="0" fillId="3" fontId="19" numFmtId="165" xfId="0" applyAlignment="1" applyFont="1" applyNumberFormat="1">
      <alignment horizontal="right" vertical="center"/>
    </xf>
    <xf borderId="0" fillId="3" fontId="0" numFmtId="3" xfId="0" applyAlignment="1" applyFont="1" applyNumberFormat="1">
      <alignment horizontal="right" vertical="center"/>
    </xf>
    <xf borderId="0" fillId="3" fontId="0" numFmtId="3" xfId="0" applyAlignment="1" applyFont="1" applyNumberFormat="1">
      <alignment vertical="center"/>
    </xf>
    <xf borderId="0" fillId="3" fontId="0" numFmtId="0" xfId="0" applyFont="1"/>
    <xf borderId="0" fillId="3" fontId="17" numFmtId="0" xfId="0" applyAlignment="1" applyFont="1">
      <alignment horizontal="right"/>
    </xf>
    <xf borderId="1" fillId="3" fontId="0" numFmtId="0" xfId="0" applyAlignment="1" applyBorder="1" applyFont="1">
      <alignment shrinkToFit="0" vertical="center" wrapText="1"/>
    </xf>
    <xf borderId="0" fillId="3" fontId="0" numFmtId="0" xfId="0" applyAlignment="1" applyFont="1">
      <alignment shrinkToFit="0" vertical="center" wrapText="1"/>
    </xf>
    <xf borderId="0" fillId="0" fontId="19" numFmtId="0" xfId="0" applyFont="1"/>
    <xf borderId="0" fillId="0" fontId="0" numFmtId="167" xfId="0" applyFont="1" applyNumberFormat="1"/>
    <xf borderId="1" fillId="3" fontId="0" numFmtId="0" xfId="0" applyBorder="1" applyFont="1"/>
    <xf borderId="0" fillId="0" fontId="0" numFmtId="4" xfId="0" applyFont="1" applyNumberFormat="1"/>
    <xf borderId="1" fillId="2" fontId="0" numFmtId="0" xfId="0" applyAlignment="1" applyBorder="1" applyFont="1">
      <alignment vertical="center"/>
    </xf>
    <xf borderId="1" fillId="3" fontId="0" numFmtId="4" xfId="0" applyBorder="1" applyFont="1" applyNumberFormat="1"/>
    <xf borderId="0" fillId="0" fontId="0" numFmtId="4" xfId="0" applyAlignment="1" applyFont="1" applyNumberFormat="1">
      <alignment vertical="center"/>
    </xf>
    <xf borderId="14" fillId="3" fontId="13" numFmtId="0" xfId="0" applyAlignment="1" applyBorder="1" applyFont="1">
      <alignment horizontal="center" vertical="center"/>
    </xf>
    <xf borderId="8" fillId="0" fontId="14" numFmtId="0" xfId="0" applyBorder="1" applyFont="1"/>
    <xf borderId="15" fillId="0" fontId="14" numFmtId="0" xfId="0" applyBorder="1" applyFont="1"/>
    <xf borderId="1" fillId="3" fontId="0" numFmtId="4" xfId="0" applyAlignment="1" applyBorder="1" applyFont="1" applyNumberFormat="1">
      <alignment vertical="center"/>
    </xf>
    <xf borderId="10" fillId="0" fontId="14" numFmtId="0" xfId="0" applyBorder="1" applyFont="1"/>
    <xf borderId="16" fillId="0" fontId="14" numFmtId="0" xfId="0" applyBorder="1" applyFont="1"/>
    <xf borderId="0" fillId="0" fontId="0" numFmtId="3" xfId="0" applyFont="1" applyNumberFormat="1"/>
    <xf borderId="7" fillId="0" fontId="14" numFmtId="0" xfId="0" applyBorder="1" applyFont="1"/>
    <xf borderId="9" fillId="0" fontId="14" numFmtId="0" xfId="0" applyBorder="1" applyFont="1"/>
    <xf borderId="17" fillId="0" fontId="14" numFmtId="0" xfId="0" applyBorder="1" applyFont="1"/>
    <xf borderId="18" fillId="0" fontId="0" numFmtId="4" xfId="0" applyAlignment="1" applyBorder="1" applyFont="1" applyNumberFormat="1">
      <alignment horizontal="right" vertical="center"/>
    </xf>
    <xf borderId="18" fillId="9" fontId="19" numFmtId="1" xfId="0" applyAlignment="1" applyBorder="1" applyFill="1" applyFont="1" applyNumberFormat="1">
      <alignment readingOrder="0" vertical="center"/>
    </xf>
    <xf borderId="0" fillId="0" fontId="24" numFmtId="0" xfId="0" applyAlignment="1" applyFont="1">
      <alignment vertical="center"/>
    </xf>
    <xf borderId="1" fillId="6" fontId="0" numFmtId="168" xfId="0" applyAlignment="1" applyBorder="1" applyFont="1" applyNumberFormat="1">
      <alignment horizontal="right" vertical="center"/>
    </xf>
    <xf borderId="1" fillId="4" fontId="0" numFmtId="0" xfId="0" applyAlignment="1" applyBorder="1" applyFont="1">
      <alignment horizontal="left" vertical="center"/>
    </xf>
    <xf borderId="1" fillId="4" fontId="0" numFmtId="3" xfId="0" applyAlignment="1" applyBorder="1" applyFont="1" applyNumberFormat="1">
      <alignment horizontal="right" vertical="center"/>
    </xf>
    <xf borderId="0" fillId="0" fontId="25" numFmtId="4" xfId="0" applyFont="1" applyNumberFormat="1"/>
    <xf borderId="0" fillId="0" fontId="0" numFmtId="1" xfId="0" applyFont="1" applyNumberFormat="1"/>
    <xf borderId="1" fillId="8" fontId="19" numFmtId="0" xfId="0" applyAlignment="1" applyBorder="1" applyFont="1">
      <alignment vertical="center"/>
    </xf>
    <xf borderId="1" fillId="8" fontId="19" numFmtId="3" xfId="0" applyAlignment="1" applyBorder="1" applyFont="1" applyNumberFormat="1">
      <alignment horizontal="right" vertical="center"/>
    </xf>
    <xf borderId="1" fillId="4" fontId="19" numFmtId="0" xfId="0" applyAlignment="1" applyBorder="1" applyFont="1">
      <alignment vertical="center"/>
    </xf>
    <xf borderId="1" fillId="4" fontId="19" numFmtId="3" xfId="0" applyAlignment="1" applyBorder="1" applyFont="1" applyNumberFormat="1">
      <alignment horizontal="right" vertical="center"/>
    </xf>
    <xf borderId="1" fillId="5" fontId="19" numFmtId="4" xfId="0" applyAlignment="1" applyBorder="1" applyFont="1" applyNumberFormat="1">
      <alignment horizontal="right" vertical="center"/>
    </xf>
    <xf borderId="1" fillId="5" fontId="19" numFmtId="10" xfId="0" applyAlignment="1" applyBorder="1" applyFont="1" applyNumberFormat="1">
      <alignment horizontal="right" vertical="center"/>
    </xf>
    <xf borderId="0" fillId="0" fontId="0" numFmtId="169" xfId="0" applyFont="1" applyNumberFormat="1"/>
    <xf borderId="1" fillId="5" fontId="0" numFmtId="3" xfId="0" applyAlignment="1" applyBorder="1" applyFont="1" applyNumberFormat="1">
      <alignment horizontal="right" vertical="center"/>
    </xf>
    <xf borderId="1" fillId="5" fontId="19" numFmtId="170" xfId="0" applyAlignment="1" applyBorder="1" applyFont="1" applyNumberFormat="1">
      <alignment horizontal="right" vertical="center"/>
    </xf>
    <xf borderId="1" fillId="5" fontId="19" numFmtId="3" xfId="0" applyAlignment="1" applyBorder="1" applyFont="1" applyNumberFormat="1">
      <alignment horizontal="right" vertical="center"/>
    </xf>
    <xf borderId="1" fillId="4" fontId="18" numFmtId="0" xfId="0" applyAlignment="1" applyBorder="1" applyFont="1">
      <alignment vertical="center"/>
    </xf>
    <xf borderId="1" fillId="4" fontId="0" numFmtId="9" xfId="0" applyAlignment="1" applyBorder="1" applyFont="1" applyNumberFormat="1">
      <alignment horizontal="right" shrinkToFit="0" vertical="center" wrapText="1"/>
    </xf>
    <xf borderId="6" fillId="4" fontId="18" numFmtId="0" xfId="0" applyAlignment="1" applyBorder="1" applyFont="1">
      <alignment vertical="center"/>
    </xf>
    <xf borderId="1" fillId="4" fontId="0" numFmtId="0" xfId="0" applyAlignment="1" applyBorder="1" applyFont="1">
      <alignment vertical="center"/>
    </xf>
    <xf borderId="1" fillId="4" fontId="0" numFmtId="166" xfId="0" applyAlignment="1" applyBorder="1" applyFont="1" applyNumberFormat="1">
      <alignment horizontal="right" vertical="center"/>
    </xf>
    <xf borderId="1" fillId="4" fontId="0" numFmtId="0" xfId="0" applyAlignment="1" applyBorder="1" applyFont="1">
      <alignment horizontal="right" vertical="center"/>
    </xf>
    <xf borderId="19" fillId="2" fontId="0" numFmtId="0" xfId="0" applyAlignment="1" applyBorder="1" applyFont="1">
      <alignment vertical="center"/>
    </xf>
    <xf borderId="20" fillId="0" fontId="14" numFmtId="0" xfId="0" applyBorder="1" applyFont="1"/>
    <xf borderId="21" fillId="0" fontId="14" numFmtId="0" xfId="0" applyBorder="1" applyFont="1"/>
    <xf borderId="0" fillId="0" fontId="0" numFmtId="171" xfId="0" applyAlignment="1" applyFont="1" applyNumberFormat="1">
      <alignment readingOrder="0"/>
    </xf>
    <xf borderId="0" fillId="0" fontId="0" numFmtId="0" xfId="0" applyAlignment="1" applyFont="1">
      <alignment readingOrder="0"/>
    </xf>
    <xf borderId="0" fillId="0" fontId="0" numFmtId="0" xfId="0" applyAlignment="1" applyFont="1">
      <alignment readingOrder="0"/>
    </xf>
    <xf borderId="0" fillId="0" fontId="0" numFmtId="10" xfId="0" applyFont="1" applyNumberFormat="1"/>
    <xf borderId="19" fillId="10" fontId="0" numFmtId="0" xfId="0" applyAlignment="1" applyBorder="1" applyFill="1" applyFont="1">
      <alignment horizontal="center"/>
    </xf>
    <xf borderId="1" fillId="3" fontId="12" numFmtId="4" xfId="0" applyAlignment="1" applyBorder="1" applyFont="1" applyNumberFormat="1">
      <alignment vertical="center"/>
    </xf>
    <xf borderId="0" fillId="0" fontId="16" numFmtId="3" xfId="0" applyFont="1" applyNumberFormat="1"/>
    <xf borderId="1" fillId="3" fontId="16" numFmtId="165" xfId="0" applyAlignment="1" applyBorder="1" applyFont="1" applyNumberFormat="1">
      <alignment horizontal="right" vertical="center"/>
    </xf>
    <xf borderId="1" fillId="10" fontId="0" numFmtId="0" xfId="0" applyBorder="1" applyFont="1"/>
    <xf borderId="1" fillId="10" fontId="0" numFmtId="0" xfId="0" applyAlignment="1" applyBorder="1" applyFont="1">
      <alignment horizontal="right"/>
    </xf>
    <xf borderId="0" fillId="0" fontId="16" numFmtId="4" xfId="0" applyFont="1" applyNumberFormat="1"/>
    <xf borderId="0" fillId="0" fontId="0" numFmtId="0" xfId="0" applyAlignment="1" applyFont="1">
      <alignment horizontal="center" vertical="center"/>
    </xf>
    <xf borderId="0" fillId="0" fontId="16" numFmtId="0" xfId="0" applyAlignment="1" applyFont="1">
      <alignment horizontal="right"/>
    </xf>
    <xf borderId="0" fillId="0" fontId="19" numFmtId="0" xfId="0" applyAlignment="1" applyFont="1">
      <alignment horizontal="right"/>
    </xf>
    <xf borderId="1" fillId="10" fontId="19" numFmtId="4" xfId="0" applyAlignment="1" applyBorder="1" applyFont="1" applyNumberFormat="1">
      <alignment vertical="center"/>
    </xf>
    <xf borderId="1" fillId="10" fontId="19" numFmtId="165" xfId="0" applyAlignment="1" applyBorder="1" applyFont="1" applyNumberFormat="1">
      <alignment horizontal="right" vertical="center"/>
    </xf>
    <xf borderId="1" fillId="10" fontId="19" numFmtId="166" xfId="0" applyAlignment="1" applyBorder="1" applyFont="1" applyNumberFormat="1">
      <alignment horizontal="right" vertical="center"/>
    </xf>
    <xf borderId="1" fillId="10" fontId="19" numFmtId="4" xfId="0" applyAlignment="1" applyBorder="1" applyFont="1" applyNumberFormat="1">
      <alignment horizontal="right" vertical="center"/>
    </xf>
    <xf borderId="0" fillId="0" fontId="0" numFmtId="3" xfId="0" applyAlignment="1" applyFont="1" applyNumberFormat="1">
      <alignment horizontal="right"/>
    </xf>
    <xf borderId="0" fillId="0" fontId="0" numFmtId="4" xfId="0" applyAlignment="1" applyFont="1" applyNumberFormat="1">
      <alignment horizontal="right" vertical="center"/>
    </xf>
    <xf borderId="6" fillId="11" fontId="0" numFmtId="4" xfId="0" applyAlignment="1" applyBorder="1" applyFill="1" applyFont="1" applyNumberFormat="1">
      <alignment vertical="center"/>
    </xf>
    <xf borderId="6" fillId="11" fontId="26" numFmtId="166" xfId="0" applyAlignment="1" applyBorder="1" applyFont="1" applyNumberFormat="1">
      <alignment horizontal="right" vertical="center"/>
    </xf>
    <xf borderId="6" fillId="11" fontId="0" numFmtId="166" xfId="0" applyAlignment="1" applyBorder="1" applyFont="1" applyNumberFormat="1">
      <alignment horizontal="right" vertical="center"/>
    </xf>
    <xf borderId="0" fillId="0" fontId="0" numFmtId="4" xfId="0" applyAlignment="1" applyFont="1" applyNumberFormat="1">
      <alignment horizontal="left" vertical="center"/>
    </xf>
    <xf borderId="0" fillId="0" fontId="26" numFmtId="166" xfId="0" applyAlignment="1" applyFont="1" applyNumberFormat="1">
      <alignment horizontal="right" vertical="center"/>
    </xf>
    <xf borderId="22" fillId="11" fontId="0" numFmtId="166" xfId="0" applyAlignment="1" applyBorder="1" applyFont="1" applyNumberFormat="1">
      <alignment horizontal="left" vertical="center"/>
    </xf>
    <xf borderId="22" fillId="11" fontId="26" numFmtId="166" xfId="0" applyAlignment="1" applyBorder="1" applyFont="1" applyNumberFormat="1">
      <alignment horizontal="right" vertical="center"/>
    </xf>
    <xf borderId="22" fillId="11" fontId="0" numFmtId="166" xfId="0" applyAlignment="1" applyBorder="1" applyFont="1" applyNumberFormat="1">
      <alignment horizontal="right" vertical="center"/>
    </xf>
    <xf borderId="23" fillId="8" fontId="0" numFmtId="4" xfId="0" applyAlignment="1" applyBorder="1" applyFont="1" applyNumberFormat="1">
      <alignment vertical="center"/>
    </xf>
    <xf borderId="23" fillId="8" fontId="26" numFmtId="166" xfId="0" applyAlignment="1" applyBorder="1" applyFont="1" applyNumberFormat="1">
      <alignment horizontal="right" vertical="center"/>
    </xf>
    <xf borderId="23" fillId="8" fontId="0" numFmtId="171" xfId="0" applyAlignment="1" applyBorder="1" applyFont="1" applyNumberFormat="1">
      <alignment vertical="center"/>
    </xf>
    <xf borderId="24" fillId="3" fontId="19" numFmtId="4" xfId="0" applyAlignment="1" applyBorder="1" applyFont="1" applyNumberFormat="1">
      <alignment vertical="center"/>
    </xf>
    <xf borderId="1" fillId="3" fontId="19" numFmtId="17" xfId="0" applyAlignment="1" applyBorder="1" applyFont="1" applyNumberFormat="1">
      <alignment horizontal="right" vertical="center"/>
    </xf>
    <xf borderId="1" fillId="3" fontId="0" numFmtId="166" xfId="0" applyAlignment="1" applyBorder="1" applyFont="1" applyNumberFormat="1">
      <alignment horizontal="right" vertical="center"/>
    </xf>
    <xf borderId="1" fillId="3" fontId="0" numFmtId="4" xfId="0" applyAlignment="1" applyBorder="1" applyFont="1" applyNumberFormat="1">
      <alignment horizontal="right" vertical="center"/>
    </xf>
    <xf borderId="5" fillId="10" fontId="19" numFmtId="4" xfId="0" applyAlignment="1" applyBorder="1" applyFont="1" applyNumberFormat="1">
      <alignment vertical="center"/>
    </xf>
    <xf borderId="5" fillId="10" fontId="0" numFmtId="4" xfId="0" applyAlignment="1" applyBorder="1" applyFont="1" applyNumberFormat="1">
      <alignment horizontal="right" vertical="center"/>
    </xf>
    <xf borderId="5" fillId="10" fontId="26" numFmtId="4" xfId="0" applyAlignment="1" applyBorder="1" applyFont="1" applyNumberFormat="1">
      <alignment horizontal="right" vertical="center"/>
    </xf>
    <xf borderId="5" fillId="10" fontId="0" numFmtId="166" xfId="0" applyAlignment="1" applyBorder="1" applyFont="1" applyNumberFormat="1">
      <alignment horizontal="right" vertical="center"/>
    </xf>
    <xf borderId="1" fillId="10" fontId="0" numFmtId="166" xfId="0" applyAlignment="1" applyBorder="1" applyFont="1" applyNumberFormat="1">
      <alignment horizontal="right" vertical="center"/>
    </xf>
    <xf borderId="1" fillId="10" fontId="26" numFmtId="166" xfId="0" applyAlignment="1" applyBorder="1" applyFont="1" applyNumberFormat="1">
      <alignment horizontal="right" vertical="center"/>
    </xf>
    <xf borderId="1" fillId="11" fontId="0" numFmtId="4" xfId="0" applyAlignment="1" applyBorder="1" applyFont="1" applyNumberFormat="1">
      <alignment vertical="center"/>
    </xf>
    <xf borderId="0" fillId="0" fontId="27" numFmtId="169" xfId="0" applyFont="1" applyNumberFormat="1"/>
    <xf borderId="25" fillId="10" fontId="0" numFmtId="4" xfId="0" applyAlignment="1" applyBorder="1" applyFont="1" applyNumberFormat="1">
      <alignment vertical="center"/>
    </xf>
    <xf borderId="25" fillId="10" fontId="0" numFmtId="166" xfId="0" applyAlignment="1" applyBorder="1" applyFont="1" applyNumberFormat="1">
      <alignment horizontal="right" vertical="center"/>
    </xf>
    <xf borderId="25" fillId="10" fontId="0" numFmtId="166" xfId="0" applyAlignment="1" applyBorder="1" applyFont="1" applyNumberFormat="1">
      <alignment vertical="center"/>
    </xf>
    <xf borderId="0" fillId="0" fontId="28" numFmtId="166" xfId="0" applyAlignment="1" applyFont="1" applyNumberFormat="1">
      <alignment horizontal="right"/>
    </xf>
    <xf borderId="0" fillId="0" fontId="0" numFmtId="166" xfId="0" applyFont="1" applyNumberFormat="1"/>
    <xf borderId="25" fillId="10" fontId="19" numFmtId="4" xfId="0" applyAlignment="1" applyBorder="1" applyFont="1" applyNumberFormat="1">
      <alignment vertical="center"/>
    </xf>
    <xf borderId="25" fillId="10" fontId="19" numFmtId="166" xfId="0" applyAlignment="1" applyBorder="1" applyFont="1" applyNumberFormat="1">
      <alignment horizontal="right" vertical="center"/>
    </xf>
    <xf borderId="6" fillId="3" fontId="0" numFmtId="0" xfId="0" applyAlignment="1" applyBorder="1" applyFont="1">
      <alignment shrinkToFit="0" vertical="center" wrapText="1"/>
    </xf>
    <xf borderId="6" fillId="11" fontId="0" numFmtId="3" xfId="0" applyAlignment="1" applyBorder="1" applyFont="1" applyNumberFormat="1">
      <alignment horizontal="left" vertical="center"/>
    </xf>
    <xf borderId="6" fillId="11" fontId="26" numFmtId="3" xfId="0" applyAlignment="1" applyBorder="1" applyFont="1" applyNumberFormat="1">
      <alignment horizontal="right" vertical="center"/>
    </xf>
    <xf borderId="19" fillId="3" fontId="18" numFmtId="0" xfId="0" applyAlignment="1" applyBorder="1" applyFont="1">
      <alignment horizontal="left" shrinkToFit="0" vertical="center" wrapText="1"/>
    </xf>
    <xf borderId="6" fillId="3" fontId="0" numFmtId="166" xfId="0" applyAlignment="1" applyBorder="1" applyFont="1" applyNumberFormat="1">
      <alignment horizontal="right" shrinkToFit="0" vertical="center" wrapText="1"/>
    </xf>
    <xf borderId="6" fillId="3" fontId="0" numFmtId="4" xfId="0" applyAlignment="1" applyBorder="1" applyFont="1" applyNumberFormat="1">
      <alignment horizontal="right" shrinkToFit="0" vertical="center" wrapText="1"/>
    </xf>
    <xf borderId="0" fillId="0" fontId="0" numFmtId="4" xfId="0" applyAlignment="1" applyFont="1" applyNumberFormat="1">
      <alignment shrinkToFit="0" vertical="center" wrapText="1"/>
    </xf>
    <xf borderId="0" fillId="0" fontId="26" numFmtId="3" xfId="0" applyAlignment="1" applyFont="1" applyNumberFormat="1">
      <alignment horizontal="right" vertical="center"/>
    </xf>
    <xf borderId="0" fillId="0" fontId="0" numFmtId="166" xfId="0" applyAlignment="1" applyFont="1" applyNumberFormat="1">
      <alignment horizontal="right"/>
    </xf>
    <xf borderId="0" fillId="0" fontId="0" numFmtId="4" xfId="0" applyAlignment="1" applyFont="1" applyNumberFormat="1">
      <alignment horizontal="right"/>
    </xf>
    <xf borderId="1" fillId="3" fontId="29" numFmtId="0" xfId="0" applyAlignment="1" applyBorder="1" applyFont="1">
      <alignment vertical="center"/>
    </xf>
    <xf borderId="0" fillId="0" fontId="28" numFmtId="0" xfId="0" applyFont="1"/>
    <xf borderId="19" fillId="10" fontId="30" numFmtId="0" xfId="0" applyAlignment="1" applyBorder="1" applyFont="1">
      <alignment horizontal="center"/>
    </xf>
    <xf borderId="1" fillId="3" fontId="31" numFmtId="0" xfId="0" applyAlignment="1" applyBorder="1" applyFont="1">
      <alignment horizontal="right" vertical="center"/>
    </xf>
    <xf borderId="1" fillId="3" fontId="32" numFmtId="0" xfId="0" applyAlignment="1" applyBorder="1" applyFont="1">
      <alignment vertical="center"/>
    </xf>
    <xf borderId="0" fillId="0" fontId="33" numFmtId="0" xfId="0" applyFont="1"/>
    <xf borderId="1" fillId="10" fontId="30" numFmtId="0" xfId="0" applyBorder="1" applyFont="1"/>
    <xf borderId="0" fillId="0" fontId="28" numFmtId="0" xfId="0" applyAlignment="1" applyFont="1">
      <alignment horizontal="center" vertical="center"/>
    </xf>
    <xf borderId="0" fillId="0" fontId="34" numFmtId="0" xfId="0" applyFont="1"/>
    <xf borderId="0" fillId="0" fontId="18" numFmtId="0" xfId="0" applyFont="1"/>
    <xf borderId="26" fillId="10" fontId="35" numFmtId="0" xfId="0" applyAlignment="1" applyBorder="1" applyFont="1">
      <alignment vertical="center"/>
    </xf>
    <xf borderId="6" fillId="10" fontId="36" numFmtId="17" xfId="0" applyAlignment="1" applyBorder="1" applyFont="1" applyNumberFormat="1">
      <alignment horizontal="right" vertical="center"/>
    </xf>
    <xf borderId="6" fillId="10" fontId="37" numFmtId="0" xfId="0" applyAlignment="1" applyBorder="1" applyFont="1">
      <alignment horizontal="right" vertical="center"/>
    </xf>
    <xf borderId="6" fillId="10" fontId="36" numFmtId="0" xfId="0" applyAlignment="1" applyBorder="1" applyFont="1">
      <alignment horizontal="right" vertical="center"/>
    </xf>
    <xf borderId="0" fillId="0" fontId="36" numFmtId="166" xfId="0" applyAlignment="1" applyFont="1" applyNumberFormat="1">
      <alignment horizontal="right" vertical="center"/>
    </xf>
    <xf borderId="0" fillId="0" fontId="37" numFmtId="171" xfId="0" applyAlignment="1" applyFont="1" applyNumberFormat="1">
      <alignment horizontal="right" vertical="center"/>
    </xf>
    <xf borderId="5" fillId="10" fontId="19" numFmtId="0" xfId="0" applyAlignment="1" applyBorder="1" applyFont="1">
      <alignment vertical="center"/>
    </xf>
    <xf borderId="5" fillId="10" fontId="36" numFmtId="0" xfId="0" applyAlignment="1" applyBorder="1" applyFont="1">
      <alignment horizontal="right" vertical="center"/>
    </xf>
    <xf borderId="5" fillId="10" fontId="18" numFmtId="0" xfId="0" applyAlignment="1" applyBorder="1" applyFont="1">
      <alignment horizontal="right" vertical="center"/>
    </xf>
    <xf borderId="1" fillId="11" fontId="34" numFmtId="0" xfId="0" applyAlignment="1" applyBorder="1" applyFont="1">
      <alignment vertical="center"/>
    </xf>
    <xf borderId="6" fillId="11" fontId="36" numFmtId="166" xfId="0" applyAlignment="1" applyBorder="1" applyFont="1" applyNumberFormat="1">
      <alignment horizontal="right" vertical="center"/>
    </xf>
    <xf borderId="6" fillId="11" fontId="38" numFmtId="166" xfId="0" applyAlignment="1" applyBorder="1" applyFont="1" applyNumberFormat="1">
      <alignment horizontal="right" vertical="center"/>
    </xf>
    <xf borderId="6" fillId="11" fontId="18" numFmtId="171" xfId="0" applyAlignment="1" applyBorder="1" applyFont="1" applyNumberFormat="1">
      <alignment horizontal="right" vertical="center"/>
    </xf>
    <xf borderId="0" fillId="0" fontId="34" numFmtId="0" xfId="0" applyAlignment="1" applyFont="1">
      <alignment horizontal="left" vertical="center"/>
    </xf>
    <xf borderId="0" fillId="0" fontId="38" numFmtId="166" xfId="0" applyAlignment="1" applyFont="1" applyNumberFormat="1">
      <alignment horizontal="right" vertical="center"/>
    </xf>
    <xf borderId="0" fillId="0" fontId="18" numFmtId="171" xfId="0" applyAlignment="1" applyFont="1" applyNumberFormat="1">
      <alignment horizontal="right" vertical="center"/>
    </xf>
    <xf borderId="0" fillId="0" fontId="28" numFmtId="171" xfId="0" applyFont="1" applyNumberFormat="1"/>
    <xf borderId="0" fillId="0" fontId="28" numFmtId="171" xfId="0" applyAlignment="1" applyFont="1" applyNumberFormat="1">
      <alignment vertical="center"/>
    </xf>
    <xf borderId="25" fillId="11" fontId="34" numFmtId="0" xfId="0" applyAlignment="1" applyBorder="1" applyFont="1">
      <alignment vertical="center"/>
    </xf>
    <xf borderId="25" fillId="11" fontId="36" numFmtId="166" xfId="0" applyAlignment="1" applyBorder="1" applyFont="1" applyNumberFormat="1">
      <alignment horizontal="right" vertical="center"/>
    </xf>
    <xf borderId="25" fillId="11" fontId="38" numFmtId="166" xfId="0" applyAlignment="1" applyBorder="1" applyFont="1" applyNumberFormat="1">
      <alignment horizontal="right" vertical="center"/>
    </xf>
    <xf borderId="25" fillId="11" fontId="18" numFmtId="171" xfId="0" applyAlignment="1" applyBorder="1" applyFont="1" applyNumberFormat="1">
      <alignment horizontal="right" vertical="center"/>
    </xf>
    <xf borderId="25" fillId="10" fontId="19" numFmtId="0" xfId="0" applyAlignment="1" applyBorder="1" applyFont="1">
      <alignment vertical="center"/>
    </xf>
    <xf borderId="25" fillId="10" fontId="36" numFmtId="166" xfId="0" applyAlignment="1" applyBorder="1" applyFont="1" applyNumberFormat="1">
      <alignment horizontal="right" vertical="center"/>
    </xf>
    <xf borderId="25" fillId="10" fontId="38" numFmtId="166" xfId="0" applyAlignment="1" applyBorder="1" applyFont="1" applyNumberFormat="1">
      <alignment horizontal="right" vertical="center"/>
    </xf>
    <xf borderId="25" fillId="10" fontId="18" numFmtId="171" xfId="0" applyAlignment="1" applyBorder="1" applyFont="1" applyNumberFormat="1">
      <alignment horizontal="right" vertical="center"/>
    </xf>
    <xf borderId="1" fillId="10" fontId="39" numFmtId="0" xfId="0" applyAlignment="1" applyBorder="1" applyFont="1">
      <alignment horizontal="right" vertical="center"/>
    </xf>
    <xf borderId="1" fillId="10" fontId="38" numFmtId="0" xfId="0" applyAlignment="1" applyBorder="1" applyFont="1">
      <alignment horizontal="right" vertical="center"/>
    </xf>
    <xf borderId="0" fillId="0" fontId="28" numFmtId="3" xfId="0" applyFont="1" applyNumberFormat="1"/>
    <xf borderId="6" fillId="3" fontId="40" numFmtId="0" xfId="0" applyAlignment="1" applyBorder="1" applyFont="1">
      <alignment shrinkToFit="0" vertical="center" wrapText="1"/>
    </xf>
    <xf borderId="6" fillId="3" fontId="34" numFmtId="0" xfId="0" applyAlignment="1" applyBorder="1" applyFont="1">
      <alignment horizontal="right" shrinkToFit="0" vertical="center" wrapText="1"/>
    </xf>
    <xf borderId="6" fillId="3" fontId="18" numFmtId="0" xfId="0" applyAlignment="1" applyBorder="1" applyFont="1">
      <alignment horizontal="right" shrinkToFit="0" vertical="center" wrapText="1"/>
    </xf>
    <xf borderId="0" fillId="0" fontId="34" numFmtId="0" xfId="0" applyAlignment="1" applyFont="1">
      <alignment horizontal="right"/>
    </xf>
    <xf borderId="0" fillId="0" fontId="18" numFmtId="0" xfId="0" applyAlignment="1" applyFont="1">
      <alignment horizontal="right"/>
    </xf>
    <xf borderId="1" fillId="10" fontId="35" numFmtId="0" xfId="0" applyAlignment="1" applyBorder="1" applyFont="1">
      <alignment vertical="center"/>
    </xf>
    <xf borderId="1" fillId="10" fontId="36" numFmtId="17" xfId="0" applyAlignment="1" applyBorder="1" applyFont="1" applyNumberFormat="1">
      <alignment horizontal="right" vertical="center"/>
    </xf>
    <xf borderId="1" fillId="10" fontId="37" numFmtId="0" xfId="0" applyAlignment="1" applyBorder="1" applyFont="1">
      <alignment horizontal="right" vertical="center"/>
    </xf>
    <xf borderId="1" fillId="10" fontId="36" numFmtId="0" xfId="0" applyAlignment="1" applyBorder="1" applyFont="1">
      <alignment horizontal="right" vertical="center"/>
    </xf>
    <xf borderId="6" fillId="11" fontId="34" numFmtId="0" xfId="0" applyAlignment="1" applyBorder="1" applyFont="1">
      <alignment vertical="center"/>
    </xf>
    <xf borderId="6" fillId="11" fontId="36" numFmtId="3" xfId="0" applyAlignment="1" applyBorder="1" applyFont="1" applyNumberFormat="1">
      <alignment horizontal="right" vertical="center"/>
    </xf>
    <xf borderId="6" fillId="11" fontId="38" numFmtId="3" xfId="0" applyAlignment="1" applyBorder="1" applyFont="1" applyNumberFormat="1">
      <alignment horizontal="right" vertical="center"/>
    </xf>
    <xf borderId="0" fillId="0" fontId="34" numFmtId="0" xfId="0" applyAlignment="1" applyFont="1">
      <alignment vertical="center"/>
    </xf>
    <xf borderId="6" fillId="3" fontId="40" numFmtId="0" xfId="0" applyAlignment="1" applyBorder="1" applyFont="1">
      <alignment vertical="center"/>
    </xf>
    <xf borderId="12" fillId="10" fontId="35" numFmtId="0" xfId="0" applyAlignment="1" applyBorder="1" applyFont="1">
      <alignment vertical="center"/>
    </xf>
    <xf borderId="0" fillId="0" fontId="36" numFmtId="3" xfId="0" applyAlignment="1" applyFont="1" applyNumberFormat="1">
      <alignment horizontal="right" vertical="center"/>
    </xf>
    <xf borderId="0" fillId="0" fontId="38" numFmtId="3" xfId="0" applyAlignment="1" applyFont="1" applyNumberFormat="1">
      <alignment horizontal="right" vertical="center"/>
    </xf>
    <xf borderId="1" fillId="11" fontId="36" numFmtId="3" xfId="0" applyAlignment="1" applyBorder="1" applyFont="1" applyNumberFormat="1">
      <alignment horizontal="right" vertical="center"/>
    </xf>
    <xf borderId="1" fillId="11" fontId="38" numFmtId="3" xfId="0" applyAlignment="1" applyBorder="1" applyFont="1" applyNumberFormat="1">
      <alignment horizontal="right" vertical="center"/>
    </xf>
    <xf borderId="1" fillId="11" fontId="18" numFmtId="171" xfId="0" applyAlignment="1" applyBorder="1" applyFont="1" applyNumberFormat="1">
      <alignment horizontal="right" vertical="center"/>
    </xf>
    <xf borderId="0" fillId="0" fontId="40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rgb="FFFFFF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5.png"/><Relationship Id="rId3" Type="http://schemas.openxmlformats.org/officeDocument/2006/relationships/image" Target="../media/image1.png"/><Relationship Id="rId4" Type="http://schemas.openxmlformats.org/officeDocument/2006/relationships/image" Target="../media/image3.png"/><Relationship Id="rId5" Type="http://schemas.openxmlformats.org/officeDocument/2006/relationships/image" Target="../media/image4.png"/><Relationship Id="rId6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228600</xdr:colOff>
      <xdr:row>3</xdr:row>
      <xdr:rowOff>133350</xdr:rowOff>
    </xdr:from>
    <xdr:ext cx="8763000" cy="62198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</xdr:row>
      <xdr:rowOff>47625</xdr:rowOff>
    </xdr:from>
    <xdr:ext cx="1638300" cy="923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19</xdr:row>
      <xdr:rowOff>28575</xdr:rowOff>
    </xdr:from>
    <xdr:ext cx="323850" cy="323850"/>
    <xdr:pic>
      <xdr:nvPicPr>
        <xdr:cNvPr id="0" name="image1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19</xdr:row>
      <xdr:rowOff>28575</xdr:rowOff>
    </xdr:from>
    <xdr:ext cx="323850" cy="323850"/>
    <xdr:pic>
      <xdr:nvPicPr>
        <xdr:cNvPr id="0" name="image3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457200</xdr:colOff>
      <xdr:row>19</xdr:row>
      <xdr:rowOff>28575</xdr:rowOff>
    </xdr:from>
    <xdr:ext cx="323850" cy="323850"/>
    <xdr:pic>
      <xdr:nvPicPr>
        <xdr:cNvPr id="0" name="image4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19</xdr:row>
      <xdr:rowOff>28575</xdr:rowOff>
    </xdr:from>
    <xdr:ext cx="323850" cy="323850"/>
    <xdr:pic>
      <xdr:nvPicPr>
        <xdr:cNvPr id="0" name="image2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66675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342900</xdr:colOff>
      <xdr:row>1</xdr:row>
      <xdr:rowOff>57150</xdr:rowOff>
    </xdr:from>
    <xdr:ext cx="581025" cy="3905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1</xdr:row>
      <xdr:rowOff>57150</xdr:rowOff>
    </xdr:from>
    <xdr:ext cx="581025" cy="3905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114300</xdr:rowOff>
    </xdr:from>
    <xdr:ext cx="1314450" cy="257175"/>
    <xdr:sp>
      <xdr:nvSpPr>
        <xdr:cNvPr id="3" name="Shape 3"/>
        <xdr:cNvSpPr txBox="1"/>
      </xdr:nvSpPr>
      <xdr:spPr>
        <a:xfrm>
          <a:off x="4689186" y="3652722"/>
          <a:ext cx="1313629" cy="254557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2"/>
              </a:solidFill>
              <a:latin typeface="Arial"/>
              <a:ea typeface="Arial"/>
              <a:cs typeface="Arial"/>
              <a:sym typeface="Arial"/>
            </a:rPr>
            <a:t>Operational Data</a:t>
          </a:r>
          <a:endParaRPr sz="1400"/>
        </a:p>
      </xdr:txBody>
    </xdr:sp>
    <xdr:clientData fLocksWithSheet="0"/>
  </xdr:oneCellAnchor>
  <xdr:oneCellAnchor>
    <xdr:from>
      <xdr:col>1</xdr:col>
      <xdr:colOff>342900</xdr:colOff>
      <xdr:row>2</xdr:row>
      <xdr:rowOff>66675</xdr:rowOff>
    </xdr:from>
    <xdr:ext cx="581025" cy="390525"/>
    <xdr:pic>
      <xdr:nvPicPr>
        <xdr:cNvPr descr="logo grupo.png"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2000250</xdr:colOff>
      <xdr:row>2</xdr:row>
      <xdr:rowOff>123825</xdr:rowOff>
    </xdr:from>
    <xdr:ext cx="1533525" cy="266700"/>
    <xdr:grpSp>
      <xdr:nvGrpSpPr>
        <xdr:cNvPr id="2" name="Shape 2"/>
        <xdr:cNvGrpSpPr/>
      </xdr:nvGrpSpPr>
      <xdr:grpSpPr>
        <a:xfrm>
          <a:off x="4579238" y="3646650"/>
          <a:ext cx="1533525" cy="266700"/>
          <a:chOff x="4579238" y="3646650"/>
          <a:chExt cx="1533525" cy="266700"/>
        </a:xfrm>
      </xdr:grpSpPr>
      <xdr:grpSp>
        <xdr:nvGrpSpPr>
          <xdr:cNvPr id="4" name="Shape 4"/>
          <xdr:cNvGrpSpPr/>
        </xdr:nvGrpSpPr>
        <xdr:grpSpPr>
          <a:xfrm>
            <a:off x="4579238" y="3646650"/>
            <a:ext cx="1533525" cy="266700"/>
            <a:chOff x="4580214" y="3648105"/>
            <a:chExt cx="1531572" cy="263790"/>
          </a:xfrm>
        </xdr:grpSpPr>
        <xdr:sp>
          <xdr:nvSpPr>
            <xdr:cNvPr id="5" name="Shape 5"/>
            <xdr:cNvSpPr/>
          </xdr:nvSpPr>
          <xdr:spPr>
            <a:xfrm>
              <a:off x="4580214" y="3648105"/>
              <a:ext cx="1531550" cy="263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 txBox="1"/>
          </xdr:nvSpPr>
          <xdr:spPr>
            <a:xfrm>
              <a:off x="4580214" y="3648105"/>
              <a:ext cx="1531572" cy="263790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Clr>
                  <a:schemeClr val="dk2"/>
                </a:buClr>
                <a:buSzPts val="1100"/>
                <a:buFont typeface="Verdana"/>
                <a:buNone/>
              </a:pPr>
              <a:r>
                <a:rPr b="1" i="0" lang="en-US" sz="1100" u="none" cap="none" strike="noStrike">
                  <a:solidFill>
                    <a:schemeClr val="dk2"/>
                  </a:solidFill>
                  <a:latin typeface="Verdana"/>
                  <a:ea typeface="Verdana"/>
                  <a:cs typeface="Verdana"/>
                  <a:sym typeface="Verdana"/>
                </a:rPr>
                <a:t>Operational Data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285750</xdr:colOff>
      <xdr:row>2</xdr:row>
      <xdr:rowOff>57150</xdr:rowOff>
    </xdr:from>
    <xdr:ext cx="571500" cy="3905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43"/>
    <col customWidth="1" min="2" max="2" width="48.29"/>
    <col customWidth="1" min="3" max="6" width="11.43"/>
    <col customWidth="1" min="7" max="7" width="6.71"/>
    <col customWidth="1" min="8" max="16" width="11.43"/>
    <col customWidth="1" min="17" max="17" width="12.29"/>
    <col customWidth="1" min="18" max="32" width="11.43"/>
  </cols>
  <sheetData>
    <row r="1" ht="12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3"/>
      <c r="T1" s="3"/>
      <c r="U1" s="3"/>
      <c r="V1" s="3"/>
      <c r="W1" s="3"/>
      <c r="X1" s="3"/>
      <c r="Y1" s="3"/>
      <c r="Z1" s="4"/>
      <c r="AA1" s="4"/>
      <c r="AB1" s="4"/>
      <c r="AC1" s="4"/>
      <c r="AD1" s="4"/>
      <c r="AE1" s="4"/>
      <c r="AF1" s="4"/>
    </row>
    <row r="2" ht="12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/>
      <c r="S2" s="3"/>
      <c r="T2" s="3"/>
      <c r="U2" s="3"/>
      <c r="V2" s="3"/>
      <c r="W2" s="3"/>
      <c r="X2" s="3"/>
      <c r="Y2" s="3"/>
      <c r="Z2" s="4"/>
      <c r="AA2" s="4"/>
      <c r="AB2" s="4"/>
      <c r="AC2" s="4"/>
      <c r="AD2" s="4"/>
      <c r="AE2" s="4"/>
      <c r="AF2" s="4"/>
    </row>
    <row r="3" ht="12.75" customHeight="1">
      <c r="A3" s="1"/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4"/>
      <c r="AA3" s="4"/>
      <c r="AB3" s="4"/>
      <c r="AC3" s="4"/>
      <c r="AD3" s="4"/>
      <c r="AE3" s="4"/>
      <c r="AF3" s="4"/>
    </row>
    <row r="4" ht="12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3"/>
      <c r="S4" s="3"/>
      <c r="T4" s="3"/>
      <c r="U4" s="3"/>
      <c r="V4" s="3"/>
      <c r="W4" s="3"/>
      <c r="X4" s="3"/>
      <c r="Y4" s="3"/>
      <c r="Z4" s="4"/>
      <c r="AA4" s="4"/>
      <c r="AB4" s="4"/>
      <c r="AC4" s="4"/>
      <c r="AD4" s="4"/>
      <c r="AE4" s="4"/>
      <c r="AF4" s="4"/>
    </row>
    <row r="5" ht="12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3"/>
      <c r="S5" s="3"/>
      <c r="T5" s="3"/>
      <c r="U5" s="3"/>
      <c r="V5" s="3"/>
      <c r="W5" s="3"/>
      <c r="X5" s="3"/>
      <c r="Y5" s="3"/>
      <c r="Z5" s="4"/>
      <c r="AA5" s="4"/>
      <c r="AB5" s="4"/>
      <c r="AC5" s="4"/>
      <c r="AD5" s="4"/>
      <c r="AE5" s="4"/>
      <c r="AF5" s="4"/>
    </row>
    <row r="6" ht="12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3"/>
      <c r="S6" s="3"/>
      <c r="T6" s="3"/>
      <c r="U6" s="3"/>
      <c r="V6" s="3"/>
      <c r="W6" s="3"/>
      <c r="X6" s="3"/>
      <c r="Y6" s="3"/>
      <c r="Z6" s="4"/>
      <c r="AA6" s="4"/>
      <c r="AB6" s="4"/>
      <c r="AC6" s="4"/>
      <c r="AD6" s="4"/>
      <c r="AE6" s="4"/>
      <c r="AF6" s="4"/>
    </row>
    <row r="7" ht="12.75" customHeight="1">
      <c r="A7" s="1"/>
      <c r="B7" s="1"/>
      <c r="C7" s="1"/>
      <c r="D7" s="1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3"/>
      <c r="S7" s="3"/>
      <c r="T7" s="3"/>
      <c r="U7" s="3"/>
      <c r="V7" s="3"/>
      <c r="W7" s="3"/>
      <c r="X7" s="3"/>
      <c r="Y7" s="3"/>
      <c r="Z7" s="4"/>
      <c r="AA7" s="4"/>
      <c r="AB7" s="4"/>
      <c r="AC7" s="4"/>
      <c r="AD7" s="4"/>
      <c r="AE7" s="4"/>
      <c r="AF7" s="4"/>
    </row>
    <row r="8" ht="12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3"/>
      <c r="S8" s="3"/>
      <c r="T8" s="3"/>
      <c r="U8" s="3"/>
      <c r="V8" s="3"/>
      <c r="W8" s="3"/>
      <c r="X8" s="3"/>
      <c r="Y8" s="3"/>
      <c r="Z8" s="4"/>
      <c r="AA8" s="4"/>
      <c r="AB8" s="4"/>
      <c r="AC8" s="4"/>
      <c r="AD8" s="4"/>
      <c r="AE8" s="4"/>
      <c r="AF8" s="4"/>
    </row>
    <row r="9" ht="12.75" customHeight="1">
      <c r="A9" s="1"/>
      <c r="B9" s="1"/>
      <c r="C9" s="1"/>
      <c r="D9" s="1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3"/>
      <c r="S9" s="3"/>
      <c r="T9" s="3"/>
      <c r="U9" s="3"/>
      <c r="V9" s="3"/>
      <c r="W9" s="3"/>
      <c r="X9" s="3"/>
      <c r="Y9" s="3"/>
      <c r="Z9" s="4"/>
      <c r="AA9" s="4"/>
      <c r="AB9" s="4"/>
      <c r="AC9" s="4"/>
      <c r="AD9" s="4"/>
      <c r="AE9" s="4"/>
      <c r="AF9" s="4"/>
    </row>
    <row r="10" ht="12.75" customHeight="1">
      <c r="A10" s="1"/>
      <c r="B10" s="1"/>
      <c r="C10" s="1"/>
      <c r="D10" s="1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/>
      <c r="S10" s="3"/>
      <c r="T10" s="3"/>
      <c r="U10" s="3"/>
      <c r="V10" s="3"/>
      <c r="W10" s="3"/>
      <c r="X10" s="3"/>
      <c r="Y10" s="3"/>
      <c r="Z10" s="4"/>
      <c r="AA10" s="4"/>
      <c r="AB10" s="4"/>
      <c r="AC10" s="4"/>
      <c r="AD10" s="4"/>
      <c r="AE10" s="4"/>
      <c r="AF10" s="4"/>
    </row>
    <row r="11" ht="12.75" customHeight="1">
      <c r="A11" s="1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3"/>
      <c r="S11" s="3"/>
      <c r="T11" s="3"/>
      <c r="U11" s="3"/>
      <c r="V11" s="3"/>
      <c r="W11" s="3"/>
      <c r="X11" s="3"/>
      <c r="Y11" s="3"/>
      <c r="Z11" s="4"/>
      <c r="AA11" s="4"/>
      <c r="AB11" s="4"/>
      <c r="AC11" s="4"/>
      <c r="AD11" s="4"/>
      <c r="AE11" s="4"/>
      <c r="AF11" s="4"/>
    </row>
    <row r="12" ht="34.5" customHeight="1">
      <c r="A12" s="1"/>
      <c r="B12" s="5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3"/>
      <c r="S12" s="3"/>
      <c r="T12" s="3"/>
      <c r="U12" s="3"/>
      <c r="V12" s="3"/>
      <c r="W12" s="3"/>
      <c r="X12" s="3"/>
      <c r="Y12" s="3"/>
      <c r="Z12" s="4"/>
      <c r="AA12" s="4"/>
      <c r="AB12" s="4"/>
      <c r="AC12" s="4"/>
      <c r="AD12" s="4"/>
      <c r="AE12" s="4"/>
      <c r="AF12" s="4"/>
    </row>
    <row r="13" ht="18.75" customHeight="1">
      <c r="A13" s="1"/>
      <c r="B13" s="6" t="s">
        <v>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3"/>
      <c r="S13" s="3"/>
      <c r="T13" s="3"/>
      <c r="U13" s="3"/>
      <c r="V13" s="3"/>
      <c r="W13" s="3"/>
      <c r="X13" s="3"/>
      <c r="Y13" s="3"/>
      <c r="Z13" s="4"/>
      <c r="AA13" s="4"/>
      <c r="AB13" s="4"/>
      <c r="AC13" s="4"/>
      <c r="AD13" s="4"/>
      <c r="AE13" s="4"/>
      <c r="AF13" s="4"/>
    </row>
    <row r="14" ht="18.75" customHeight="1">
      <c r="A14" s="1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3"/>
      <c r="U14" s="3"/>
      <c r="V14" s="3"/>
      <c r="W14" s="3"/>
      <c r="X14" s="3"/>
      <c r="Y14" s="3"/>
      <c r="Z14" s="4"/>
      <c r="AA14" s="4"/>
      <c r="AB14" s="4"/>
      <c r="AC14" s="4"/>
      <c r="AD14" s="4"/>
      <c r="AE14" s="4"/>
      <c r="AF14" s="4"/>
    </row>
    <row r="15" ht="18.75" customHeight="1">
      <c r="A15" s="1"/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3"/>
      <c r="T15" s="3"/>
      <c r="U15" s="3"/>
      <c r="V15" s="3"/>
      <c r="W15" s="3"/>
      <c r="X15" s="3"/>
      <c r="Y15" s="3"/>
      <c r="Z15" s="4"/>
      <c r="AA15" s="4"/>
      <c r="AB15" s="4"/>
      <c r="AC15" s="4"/>
      <c r="AD15" s="4"/>
      <c r="AE15" s="4"/>
      <c r="AF15" s="4"/>
    </row>
    <row r="16" ht="18.75" customHeight="1">
      <c r="A16" s="1"/>
      <c r="B16" s="1"/>
      <c r="C16" s="2"/>
      <c r="D16" s="2"/>
      <c r="E16" s="2"/>
      <c r="F16" s="2"/>
      <c r="G16" s="2"/>
      <c r="H16" s="2"/>
      <c r="I16" s="2"/>
      <c r="J16" s="2"/>
      <c r="K16" s="2"/>
      <c r="L16" s="2" t="s">
        <v>2</v>
      </c>
      <c r="M16" s="2"/>
      <c r="N16" s="2"/>
      <c r="O16" s="2"/>
      <c r="P16" s="2"/>
      <c r="Q16" s="2"/>
      <c r="R16" s="3"/>
      <c r="S16" s="3"/>
      <c r="T16" s="3"/>
      <c r="U16" s="3"/>
      <c r="V16" s="3"/>
      <c r="W16" s="3"/>
      <c r="X16" s="3"/>
      <c r="Y16" s="3"/>
      <c r="Z16" s="4"/>
      <c r="AA16" s="4"/>
      <c r="AB16" s="4"/>
      <c r="AC16" s="4"/>
      <c r="AD16" s="4"/>
      <c r="AE16" s="4"/>
      <c r="AF16" s="4"/>
    </row>
    <row r="17" ht="18.75" customHeight="1">
      <c r="A17" s="1"/>
      <c r="B17" s="1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3"/>
      <c r="S17" s="3"/>
      <c r="T17" s="3"/>
      <c r="U17" s="3"/>
      <c r="V17" s="3"/>
      <c r="W17" s="3"/>
      <c r="X17" s="3"/>
      <c r="Y17" s="3"/>
      <c r="Z17" s="4"/>
      <c r="AA17" s="4"/>
      <c r="AB17" s="4"/>
      <c r="AC17" s="4"/>
      <c r="AD17" s="4"/>
      <c r="AE17" s="4"/>
      <c r="AF17" s="4"/>
    </row>
    <row r="18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3"/>
      <c r="S18" s="3"/>
      <c r="T18" s="3"/>
      <c r="U18" s="3"/>
      <c r="V18" s="3"/>
      <c r="W18" s="3"/>
      <c r="X18" s="3"/>
      <c r="Y18" s="3"/>
      <c r="Z18" s="4"/>
      <c r="AA18" s="4"/>
      <c r="AB18" s="4"/>
      <c r="AC18" s="4"/>
      <c r="AD18" s="4"/>
      <c r="AE18" s="4"/>
      <c r="AF18" s="4"/>
    </row>
    <row r="19" ht="18.0" customHeight="1">
      <c r="A19" s="2"/>
      <c r="B19" s="9" t="s">
        <v>3</v>
      </c>
      <c r="C19" s="2"/>
      <c r="D19" s="2"/>
      <c r="E19" s="2"/>
      <c r="F19" s="2"/>
      <c r="G19" s="9" t="s">
        <v>4</v>
      </c>
      <c r="H19" s="10"/>
      <c r="I19" s="10"/>
      <c r="J19" s="10"/>
      <c r="K19" s="2"/>
      <c r="L19" s="2"/>
      <c r="M19" s="2"/>
      <c r="N19" s="2"/>
      <c r="O19" s="2"/>
      <c r="P19" s="2"/>
      <c r="Q19" s="2"/>
      <c r="R19" s="3"/>
      <c r="S19" s="3"/>
      <c r="T19" s="3"/>
      <c r="U19" s="3"/>
      <c r="V19" s="3"/>
      <c r="W19" s="3"/>
      <c r="X19" s="3"/>
      <c r="Y19" s="3"/>
      <c r="Z19" s="4"/>
      <c r="AA19" s="4"/>
      <c r="AB19" s="4"/>
      <c r="AC19" s="4"/>
      <c r="AD19" s="4"/>
      <c r="AE19" s="4"/>
      <c r="AF19" s="4"/>
    </row>
    <row r="20" ht="21.0" customHeight="1">
      <c r="A20" s="2"/>
      <c r="B20" s="11" t="s">
        <v>5</v>
      </c>
      <c r="C20" s="2"/>
      <c r="D20" s="2"/>
      <c r="E20" s="2"/>
      <c r="F20" s="2"/>
      <c r="G20" s="12"/>
      <c r="H20" s="12"/>
      <c r="I20" s="13"/>
      <c r="J20" s="13"/>
      <c r="K20" s="2"/>
      <c r="L20" s="2"/>
      <c r="M20" s="2"/>
      <c r="N20" s="2"/>
      <c r="O20" s="2"/>
      <c r="P20" s="2"/>
      <c r="Q20" s="2"/>
      <c r="R20" s="3"/>
      <c r="S20" s="3"/>
      <c r="T20" s="3"/>
      <c r="U20" s="3"/>
      <c r="V20" s="3"/>
      <c r="W20" s="3"/>
      <c r="X20" s="3"/>
      <c r="Y20" s="3"/>
      <c r="Z20" s="4"/>
      <c r="AA20" s="4"/>
      <c r="AB20" s="4"/>
      <c r="AC20" s="4"/>
      <c r="AD20" s="4"/>
      <c r="AE20" s="4"/>
      <c r="AF20" s="4"/>
    </row>
    <row r="21" ht="21.0" customHeight="1">
      <c r="A21" s="2"/>
      <c r="B21" s="14" t="s">
        <v>6</v>
      </c>
      <c r="C21" s="2"/>
      <c r="D21" s="2"/>
      <c r="E21" s="2"/>
      <c r="F21" s="2"/>
      <c r="G21" s="12"/>
      <c r="H21" s="12"/>
      <c r="I21" s="13"/>
      <c r="J21" s="13"/>
      <c r="K21" s="2"/>
      <c r="L21" s="2"/>
      <c r="M21" s="2"/>
      <c r="N21" s="2"/>
      <c r="O21" s="2"/>
      <c r="P21" s="2"/>
      <c r="Q21" s="2"/>
      <c r="R21" s="3"/>
      <c r="S21" s="3"/>
      <c r="T21" s="3"/>
      <c r="U21" s="3"/>
      <c r="V21" s="3"/>
      <c r="W21" s="3"/>
      <c r="X21" s="3"/>
      <c r="Y21" s="3"/>
      <c r="Z21" s="4"/>
      <c r="AA21" s="4"/>
      <c r="AB21" s="4"/>
      <c r="AC21" s="4"/>
      <c r="AD21" s="4"/>
      <c r="AE21" s="4"/>
      <c r="AF21" s="4"/>
    </row>
    <row r="22" ht="30.75" customHeight="1">
      <c r="A22" s="2"/>
      <c r="B22" s="1"/>
      <c r="C22" s="2"/>
      <c r="D22" s="2"/>
      <c r="E22" s="2"/>
      <c r="F22" s="2"/>
      <c r="G22" s="12"/>
      <c r="H22" s="12"/>
      <c r="I22" s="13"/>
      <c r="J22" s="13"/>
      <c r="K22" s="2"/>
      <c r="L22" s="2"/>
      <c r="M22" s="2"/>
      <c r="N22" s="2"/>
      <c r="O22" s="2"/>
      <c r="P22" s="2"/>
      <c r="Q22" s="2"/>
      <c r="R22" s="3"/>
      <c r="S22" s="3"/>
      <c r="T22" s="3"/>
      <c r="U22" s="3"/>
      <c r="V22" s="3"/>
      <c r="W22" s="3"/>
      <c r="X22" s="3"/>
      <c r="Y22" s="3"/>
      <c r="Z22" s="4"/>
      <c r="AA22" s="4"/>
      <c r="AB22" s="4"/>
      <c r="AC22" s="4"/>
      <c r="AD22" s="4"/>
      <c r="AE22" s="4"/>
      <c r="AF22" s="4"/>
    </row>
    <row r="23" ht="30.75" customHeight="1">
      <c r="A23" s="3"/>
      <c r="B23" s="15"/>
      <c r="C23" s="3"/>
      <c r="D23" s="3"/>
      <c r="E23" s="3"/>
      <c r="F23" s="3"/>
      <c r="G23" s="12" t="s">
        <v>7</v>
      </c>
      <c r="H23" s="12"/>
      <c r="I23" s="13"/>
      <c r="J23" s="1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4"/>
      <c r="AB23" s="4"/>
      <c r="AC23" s="4"/>
      <c r="AD23" s="4"/>
      <c r="AE23" s="4"/>
      <c r="AF23" s="4"/>
    </row>
    <row r="24" ht="30.75" customHeight="1">
      <c r="A24" s="16"/>
      <c r="B24" s="15"/>
      <c r="C24" s="15"/>
      <c r="D24" s="15"/>
      <c r="E24" s="15"/>
      <c r="F24" s="16"/>
      <c r="G24" s="13"/>
      <c r="H24" s="12"/>
      <c r="I24" s="13"/>
      <c r="J24" s="15"/>
      <c r="K24" s="16"/>
      <c r="L24" s="16"/>
      <c r="M24" s="16"/>
      <c r="N24" s="16"/>
      <c r="O24" s="16"/>
      <c r="P24" s="16"/>
      <c r="Q24" s="16"/>
      <c r="R24" s="3"/>
      <c r="S24" s="3"/>
      <c r="T24" s="3"/>
      <c r="U24" s="3"/>
      <c r="V24" s="3"/>
      <c r="W24" s="3"/>
      <c r="X24" s="3"/>
      <c r="Y24" s="3"/>
      <c r="Z24" s="4"/>
      <c r="AA24" s="4"/>
      <c r="AB24" s="4"/>
      <c r="AC24" s="4"/>
      <c r="AD24" s="4"/>
      <c r="AE24" s="4"/>
      <c r="AF24" s="4"/>
    </row>
    <row r="25" ht="30.75" customHeight="1">
      <c r="A25" s="15"/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3"/>
      <c r="S25" s="3"/>
      <c r="T25" s="3"/>
      <c r="U25" s="3"/>
      <c r="V25" s="3"/>
      <c r="W25" s="3"/>
      <c r="X25" s="3"/>
      <c r="Y25" s="3"/>
      <c r="Z25" s="4"/>
      <c r="AA25" s="4"/>
      <c r="AB25" s="4"/>
      <c r="AC25" s="4"/>
      <c r="AD25" s="4"/>
      <c r="AE25" s="4"/>
      <c r="AF25" s="4"/>
    </row>
    <row r="26" ht="30.75" customHeight="1">
      <c r="A26" s="15"/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3"/>
      <c r="S26" s="3"/>
      <c r="T26" s="3"/>
      <c r="U26" s="3"/>
      <c r="V26" s="3"/>
      <c r="W26" s="3"/>
      <c r="X26" s="3"/>
      <c r="Y26" s="3"/>
      <c r="Z26" s="4"/>
      <c r="AA26" s="4"/>
      <c r="AB26" s="4"/>
      <c r="AC26" s="4"/>
      <c r="AD26" s="4"/>
      <c r="AE26" s="4"/>
      <c r="AF26" s="4"/>
    </row>
    <row r="27" ht="30.75" customHeight="1">
      <c r="A27" s="15"/>
      <c r="B27" s="15"/>
      <c r="C27" s="15"/>
      <c r="D27" s="15"/>
      <c r="E27" s="15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3"/>
      <c r="S27" s="3"/>
      <c r="T27" s="3"/>
      <c r="U27" s="3"/>
      <c r="V27" s="3"/>
      <c r="W27" s="3"/>
      <c r="X27" s="3"/>
      <c r="Y27" s="3"/>
      <c r="Z27" s="4"/>
      <c r="AA27" s="4"/>
      <c r="AB27" s="4"/>
      <c r="AC27" s="4"/>
      <c r="AD27" s="4"/>
      <c r="AE27" s="4"/>
      <c r="AF27" s="4"/>
    </row>
    <row r="28" ht="30.75" customHeight="1">
      <c r="A28" s="15"/>
      <c r="B28" s="15"/>
      <c r="C28" s="15"/>
      <c r="D28" s="15"/>
      <c r="E28" s="15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3"/>
      <c r="S28" s="3"/>
      <c r="T28" s="3"/>
      <c r="U28" s="3"/>
      <c r="V28" s="3"/>
      <c r="W28" s="3"/>
      <c r="X28" s="3"/>
      <c r="Y28" s="3"/>
      <c r="Z28" s="4"/>
      <c r="AA28" s="4"/>
      <c r="AB28" s="4"/>
      <c r="AC28" s="4"/>
      <c r="AD28" s="4"/>
      <c r="AE28" s="4"/>
      <c r="AF28" s="4"/>
    </row>
    <row r="29" ht="18.75" customHeight="1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3"/>
      <c r="S29" s="3"/>
      <c r="T29" s="3"/>
      <c r="U29" s="3"/>
      <c r="V29" s="3"/>
      <c r="W29" s="3"/>
      <c r="X29" s="3"/>
      <c r="Y29" s="3"/>
      <c r="Z29" s="4"/>
      <c r="AA29" s="4"/>
      <c r="AB29" s="4"/>
      <c r="AC29" s="4"/>
      <c r="AD29" s="4"/>
      <c r="AE29" s="4"/>
      <c r="AF29" s="4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4"/>
      <c r="AB30" s="4"/>
      <c r="AC30" s="4"/>
      <c r="AD30" s="4"/>
      <c r="AE30" s="4"/>
      <c r="AF30" s="4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4"/>
      <c r="AB31" s="4"/>
      <c r="AC31" s="4"/>
      <c r="AD31" s="4"/>
      <c r="AE31" s="4"/>
      <c r="AF31" s="4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4"/>
      <c r="AB32" s="4"/>
      <c r="AC32" s="4"/>
      <c r="AD32" s="4"/>
      <c r="AE32" s="4"/>
      <c r="AF32" s="4"/>
    </row>
    <row r="33" ht="25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8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8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8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8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8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8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8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8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8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8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8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8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8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8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8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8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8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printOptions/>
  <pageMargins bottom="0.75" footer="0.0" header="0.0" left="0.25" right="0.25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2.29"/>
    <col customWidth="1" min="3" max="192" width="8.14"/>
  </cols>
  <sheetData>
    <row r="1" ht="11.25" customHeight="1">
      <c r="A1" s="17"/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1"/>
    </row>
    <row r="2" ht="11.25" customHeight="1">
      <c r="A2" s="17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1"/>
    </row>
    <row r="3" ht="11.25" customHeight="1">
      <c r="A3" s="17"/>
      <c r="B3" s="23"/>
      <c r="C3" s="24">
        <v>38718.0</v>
      </c>
      <c r="D3" s="24">
        <v>38749.0</v>
      </c>
      <c r="E3" s="24">
        <v>38777.0</v>
      </c>
      <c r="F3" s="24">
        <v>38808.0</v>
      </c>
      <c r="G3" s="24">
        <v>38838.0</v>
      </c>
      <c r="H3" s="24">
        <v>38869.0</v>
      </c>
      <c r="I3" s="24">
        <v>38899.0</v>
      </c>
      <c r="J3" s="24">
        <v>38930.0</v>
      </c>
      <c r="K3" s="24">
        <v>38961.0</v>
      </c>
      <c r="L3" s="24">
        <v>38991.0</v>
      </c>
      <c r="M3" s="24">
        <v>39022.0</v>
      </c>
      <c r="N3" s="24">
        <v>39052.0</v>
      </c>
      <c r="O3" s="24">
        <v>39083.0</v>
      </c>
      <c r="P3" s="24">
        <v>39114.0</v>
      </c>
      <c r="Q3" s="24">
        <v>39142.0</v>
      </c>
      <c r="R3" s="24">
        <v>39173.0</v>
      </c>
      <c r="S3" s="24">
        <v>39203.0</v>
      </c>
      <c r="T3" s="24">
        <v>39234.0</v>
      </c>
      <c r="U3" s="24">
        <v>39264.0</v>
      </c>
      <c r="V3" s="24">
        <v>39295.0</v>
      </c>
      <c r="W3" s="24">
        <v>39326.0</v>
      </c>
      <c r="X3" s="24">
        <v>39356.0</v>
      </c>
      <c r="Y3" s="24">
        <v>39387.0</v>
      </c>
      <c r="Z3" s="24">
        <v>39417.0</v>
      </c>
      <c r="AA3" s="24">
        <v>39448.0</v>
      </c>
      <c r="AB3" s="24">
        <v>39479.0</v>
      </c>
      <c r="AC3" s="24">
        <v>39508.0</v>
      </c>
      <c r="AD3" s="24">
        <v>39539.0</v>
      </c>
      <c r="AE3" s="24">
        <v>39569.0</v>
      </c>
      <c r="AF3" s="24">
        <v>39600.0</v>
      </c>
      <c r="AG3" s="24">
        <v>39630.0</v>
      </c>
      <c r="AH3" s="24">
        <v>39661.0</v>
      </c>
      <c r="AI3" s="24">
        <v>39692.0</v>
      </c>
      <c r="AJ3" s="24">
        <v>39722.0</v>
      </c>
      <c r="AK3" s="24">
        <v>39753.0</v>
      </c>
      <c r="AL3" s="24">
        <v>39783.0</v>
      </c>
      <c r="AM3" s="24">
        <v>39814.0</v>
      </c>
      <c r="AN3" s="24">
        <v>39845.0</v>
      </c>
      <c r="AO3" s="24">
        <v>39873.0</v>
      </c>
      <c r="AP3" s="24">
        <v>39904.0</v>
      </c>
      <c r="AQ3" s="24">
        <v>39934.0</v>
      </c>
      <c r="AR3" s="24">
        <v>39965.0</v>
      </c>
      <c r="AS3" s="24">
        <v>39995.0</v>
      </c>
      <c r="AT3" s="24">
        <v>40026.0</v>
      </c>
      <c r="AU3" s="24">
        <v>40057.0</v>
      </c>
      <c r="AV3" s="24">
        <v>40087.0</v>
      </c>
      <c r="AW3" s="24">
        <v>40118.0</v>
      </c>
      <c r="AX3" s="24">
        <v>40148.0</v>
      </c>
      <c r="AY3" s="24">
        <v>40179.0</v>
      </c>
      <c r="AZ3" s="24">
        <v>40210.0</v>
      </c>
      <c r="BA3" s="24">
        <v>40238.0</v>
      </c>
      <c r="BB3" s="24">
        <v>40269.0</v>
      </c>
      <c r="BC3" s="24">
        <v>40299.0</v>
      </c>
      <c r="BD3" s="24">
        <v>40330.0</v>
      </c>
      <c r="BE3" s="24">
        <v>40360.0</v>
      </c>
      <c r="BF3" s="24">
        <v>40391.0</v>
      </c>
      <c r="BG3" s="24">
        <v>40422.0</v>
      </c>
      <c r="BH3" s="24">
        <v>40452.0</v>
      </c>
      <c r="BI3" s="24">
        <v>40483.0</v>
      </c>
      <c r="BJ3" s="24">
        <v>40513.0</v>
      </c>
      <c r="BK3" s="24">
        <v>40544.0</v>
      </c>
      <c r="BL3" s="24">
        <v>40575.0</v>
      </c>
      <c r="BM3" s="24">
        <v>40603.0</v>
      </c>
      <c r="BN3" s="24">
        <v>40634.0</v>
      </c>
      <c r="BO3" s="24">
        <v>40664.0</v>
      </c>
      <c r="BP3" s="24">
        <v>40695.0</v>
      </c>
      <c r="BQ3" s="24">
        <v>40725.0</v>
      </c>
      <c r="BR3" s="24">
        <v>40756.0</v>
      </c>
      <c r="BS3" s="24">
        <v>40787.0</v>
      </c>
      <c r="BT3" s="24">
        <v>40817.0</v>
      </c>
      <c r="BU3" s="24">
        <v>40848.0</v>
      </c>
      <c r="BV3" s="24">
        <v>40878.0</v>
      </c>
      <c r="BW3" s="24">
        <v>40909.0</v>
      </c>
      <c r="BX3" s="24">
        <v>40940.0</v>
      </c>
      <c r="BY3" s="24">
        <v>40969.0</v>
      </c>
      <c r="BZ3" s="24">
        <v>41000.0</v>
      </c>
      <c r="CA3" s="24">
        <v>41030.0</v>
      </c>
      <c r="CB3" s="24">
        <v>41061.0</v>
      </c>
      <c r="CC3" s="24">
        <v>41091.0</v>
      </c>
      <c r="CD3" s="24">
        <v>41122.0</v>
      </c>
      <c r="CE3" s="24">
        <v>41153.0</v>
      </c>
      <c r="CF3" s="24">
        <v>41183.0</v>
      </c>
      <c r="CG3" s="24">
        <v>41214.0</v>
      </c>
      <c r="CH3" s="24">
        <v>41244.0</v>
      </c>
      <c r="CI3" s="24">
        <v>41275.0</v>
      </c>
      <c r="CJ3" s="24">
        <v>41306.0</v>
      </c>
      <c r="CK3" s="24">
        <v>41334.0</v>
      </c>
      <c r="CL3" s="24">
        <v>41365.0</v>
      </c>
      <c r="CM3" s="24">
        <v>41395.0</v>
      </c>
      <c r="CN3" s="24">
        <v>41426.0</v>
      </c>
      <c r="CO3" s="24">
        <v>41456.0</v>
      </c>
      <c r="CP3" s="24">
        <v>41487.0</v>
      </c>
      <c r="CQ3" s="24">
        <v>41518.0</v>
      </c>
      <c r="CR3" s="24">
        <v>41548.0</v>
      </c>
      <c r="CS3" s="24">
        <v>41579.0</v>
      </c>
      <c r="CT3" s="24">
        <v>41609.0</v>
      </c>
      <c r="CU3" s="24">
        <v>41640.0</v>
      </c>
      <c r="CV3" s="24">
        <v>41671.0</v>
      </c>
      <c r="CW3" s="24">
        <v>41699.0</v>
      </c>
      <c r="CX3" s="24">
        <v>41730.0</v>
      </c>
      <c r="CY3" s="24">
        <v>41760.0</v>
      </c>
      <c r="CZ3" s="24">
        <v>41791.0</v>
      </c>
      <c r="DA3" s="24">
        <v>41821.0</v>
      </c>
      <c r="DB3" s="24">
        <v>41852.0</v>
      </c>
      <c r="DC3" s="24">
        <v>41883.0</v>
      </c>
      <c r="DD3" s="24">
        <v>41913.0</v>
      </c>
      <c r="DE3" s="24">
        <v>41944.0</v>
      </c>
      <c r="DF3" s="24">
        <v>41974.0</v>
      </c>
      <c r="DG3" s="24">
        <v>42005.0</v>
      </c>
      <c r="DH3" s="24">
        <v>42036.0</v>
      </c>
      <c r="DI3" s="24">
        <v>42064.0</v>
      </c>
      <c r="DJ3" s="24">
        <v>42095.0</v>
      </c>
      <c r="DK3" s="24">
        <v>42125.0</v>
      </c>
      <c r="DL3" s="24">
        <v>42156.0</v>
      </c>
      <c r="DM3" s="24">
        <v>42186.0</v>
      </c>
      <c r="DN3" s="24">
        <v>42217.0</v>
      </c>
      <c r="DO3" s="24">
        <v>42248.0</v>
      </c>
      <c r="DP3" s="24">
        <v>42278.0</v>
      </c>
      <c r="DQ3" s="24">
        <v>42309.0</v>
      </c>
      <c r="DR3" s="24">
        <v>42339.0</v>
      </c>
      <c r="DS3" s="24">
        <v>42370.0</v>
      </c>
      <c r="DT3" s="24">
        <v>42401.0</v>
      </c>
      <c r="DU3" s="24">
        <v>42430.0</v>
      </c>
      <c r="DV3" s="24">
        <v>42461.0</v>
      </c>
      <c r="DW3" s="24">
        <v>42491.0</v>
      </c>
      <c r="DX3" s="24">
        <v>42522.0</v>
      </c>
      <c r="DY3" s="24">
        <v>42552.0</v>
      </c>
      <c r="DZ3" s="24">
        <v>42583.0</v>
      </c>
      <c r="EA3" s="24">
        <v>42614.0</v>
      </c>
      <c r="EB3" s="24">
        <v>42644.0</v>
      </c>
      <c r="EC3" s="24">
        <v>42675.0</v>
      </c>
      <c r="ED3" s="24">
        <v>42705.0</v>
      </c>
      <c r="EE3" s="24">
        <v>42736.0</v>
      </c>
      <c r="EF3" s="24">
        <v>42767.0</v>
      </c>
      <c r="EG3" s="24">
        <v>42795.0</v>
      </c>
      <c r="EH3" s="24">
        <v>42826.0</v>
      </c>
      <c r="EI3" s="24">
        <v>42856.0</v>
      </c>
      <c r="EJ3" s="24">
        <v>42887.0</v>
      </c>
      <c r="EK3" s="24">
        <v>42917.0</v>
      </c>
      <c r="EL3" s="24">
        <v>42948.0</v>
      </c>
      <c r="EM3" s="24">
        <v>42979.0</v>
      </c>
      <c r="EN3" s="24">
        <v>43009.0</v>
      </c>
      <c r="EO3" s="24">
        <v>43040.0</v>
      </c>
      <c r="EP3" s="24">
        <v>43070.0</v>
      </c>
      <c r="EQ3" s="24">
        <v>43101.0</v>
      </c>
      <c r="ER3" s="24">
        <v>43132.0</v>
      </c>
      <c r="ES3" s="24">
        <v>43160.0</v>
      </c>
      <c r="ET3" s="24">
        <v>43191.0</v>
      </c>
      <c r="EU3" s="24">
        <v>43221.0</v>
      </c>
      <c r="EV3" s="24">
        <v>43252.0</v>
      </c>
      <c r="EW3" s="24">
        <v>43282.0</v>
      </c>
      <c r="EX3" s="24">
        <v>43313.0</v>
      </c>
      <c r="EY3" s="24">
        <v>43344.0</v>
      </c>
      <c r="EZ3" s="24">
        <v>43374.0</v>
      </c>
      <c r="FA3" s="24">
        <v>43405.0</v>
      </c>
      <c r="FB3" s="24">
        <v>43435.0</v>
      </c>
      <c r="FC3" s="24">
        <v>43466.0</v>
      </c>
      <c r="FD3" s="24">
        <v>43497.0</v>
      </c>
      <c r="FE3" s="24">
        <v>43525.0</v>
      </c>
      <c r="FF3" s="24">
        <v>43556.0</v>
      </c>
      <c r="FG3" s="24">
        <v>43586.0</v>
      </c>
      <c r="FH3" s="24">
        <v>43617.0</v>
      </c>
      <c r="FI3" s="24">
        <v>43647.0</v>
      </c>
      <c r="FJ3" s="24">
        <v>43678.0</v>
      </c>
      <c r="FK3" s="24">
        <v>43709.0</v>
      </c>
      <c r="FL3" s="24">
        <v>43739.0</v>
      </c>
      <c r="FM3" s="24">
        <v>43770.0</v>
      </c>
      <c r="FN3" s="24">
        <v>43800.0</v>
      </c>
      <c r="FO3" s="24">
        <v>43831.0</v>
      </c>
      <c r="FP3" s="24">
        <v>43862.0</v>
      </c>
      <c r="FQ3" s="24">
        <v>43891.0</v>
      </c>
      <c r="FR3" s="24">
        <v>43922.0</v>
      </c>
      <c r="FS3" s="24">
        <v>43952.0</v>
      </c>
      <c r="FT3" s="24">
        <v>43983.0</v>
      </c>
      <c r="FU3" s="25">
        <v>44013.0</v>
      </c>
      <c r="FV3" s="25">
        <v>44044.0</v>
      </c>
      <c r="FW3" s="25">
        <v>44075.0</v>
      </c>
      <c r="FX3" s="25">
        <v>44105.0</v>
      </c>
      <c r="FY3" s="25">
        <v>44136.0</v>
      </c>
      <c r="FZ3" s="25">
        <v>44166.0</v>
      </c>
      <c r="GA3" s="25">
        <v>44197.0</v>
      </c>
      <c r="GB3" s="25">
        <v>44228.0</v>
      </c>
      <c r="GC3" s="25">
        <v>44256.0</v>
      </c>
      <c r="GD3" s="25">
        <v>44287.0</v>
      </c>
      <c r="GE3" s="25">
        <v>44317.0</v>
      </c>
      <c r="GF3" s="25">
        <v>44348.0</v>
      </c>
      <c r="GG3" s="25">
        <v>44378.0</v>
      </c>
      <c r="GH3" s="25">
        <v>44409.0</v>
      </c>
      <c r="GI3" s="25">
        <v>44440.0</v>
      </c>
      <c r="GJ3" s="26"/>
    </row>
    <row r="4" ht="11.25" customHeight="1">
      <c r="A4" s="27"/>
      <c r="B4" s="27"/>
      <c r="C4" s="28" t="str">
        <f t="shared" ref="C4:GI4" si="1">CONCATENATE(ROUNDUP(MONTH(C$3)/3,0),"T",RIGHT(YEAR(C$3),2))</f>
        <v>1T06</v>
      </c>
      <c r="D4" s="28" t="str">
        <f t="shared" si="1"/>
        <v>1T06</v>
      </c>
      <c r="E4" s="28" t="str">
        <f t="shared" si="1"/>
        <v>1T06</v>
      </c>
      <c r="F4" s="28" t="str">
        <f t="shared" si="1"/>
        <v>2T06</v>
      </c>
      <c r="G4" s="28" t="str">
        <f t="shared" si="1"/>
        <v>2T06</v>
      </c>
      <c r="H4" s="28" t="str">
        <f t="shared" si="1"/>
        <v>2T06</v>
      </c>
      <c r="I4" s="28" t="str">
        <f t="shared" si="1"/>
        <v>3T06</v>
      </c>
      <c r="J4" s="28" t="str">
        <f t="shared" si="1"/>
        <v>3T06</v>
      </c>
      <c r="K4" s="28" t="str">
        <f t="shared" si="1"/>
        <v>3T06</v>
      </c>
      <c r="L4" s="28" t="str">
        <f t="shared" si="1"/>
        <v>4T06</v>
      </c>
      <c r="M4" s="28" t="str">
        <f t="shared" si="1"/>
        <v>4T06</v>
      </c>
      <c r="N4" s="28" t="str">
        <f t="shared" si="1"/>
        <v>4T06</v>
      </c>
      <c r="O4" s="28" t="str">
        <f t="shared" si="1"/>
        <v>1T07</v>
      </c>
      <c r="P4" s="28" t="str">
        <f t="shared" si="1"/>
        <v>1T07</v>
      </c>
      <c r="Q4" s="28" t="str">
        <f t="shared" si="1"/>
        <v>1T07</v>
      </c>
      <c r="R4" s="28" t="str">
        <f t="shared" si="1"/>
        <v>2T07</v>
      </c>
      <c r="S4" s="28" t="str">
        <f t="shared" si="1"/>
        <v>2T07</v>
      </c>
      <c r="T4" s="28" t="str">
        <f t="shared" si="1"/>
        <v>2T07</v>
      </c>
      <c r="U4" s="28" t="str">
        <f t="shared" si="1"/>
        <v>3T07</v>
      </c>
      <c r="V4" s="28" t="str">
        <f t="shared" si="1"/>
        <v>3T07</v>
      </c>
      <c r="W4" s="28" t="str">
        <f t="shared" si="1"/>
        <v>3T07</v>
      </c>
      <c r="X4" s="28" t="str">
        <f t="shared" si="1"/>
        <v>4T07</v>
      </c>
      <c r="Y4" s="28" t="str">
        <f t="shared" si="1"/>
        <v>4T07</v>
      </c>
      <c r="Z4" s="28" t="str">
        <f t="shared" si="1"/>
        <v>4T07</v>
      </c>
      <c r="AA4" s="28" t="str">
        <f t="shared" si="1"/>
        <v>1T08</v>
      </c>
      <c r="AB4" s="28" t="str">
        <f t="shared" si="1"/>
        <v>1T08</v>
      </c>
      <c r="AC4" s="28" t="str">
        <f t="shared" si="1"/>
        <v>1T08</v>
      </c>
      <c r="AD4" s="28" t="str">
        <f t="shared" si="1"/>
        <v>2T08</v>
      </c>
      <c r="AE4" s="28" t="str">
        <f t="shared" si="1"/>
        <v>2T08</v>
      </c>
      <c r="AF4" s="28" t="str">
        <f t="shared" si="1"/>
        <v>2T08</v>
      </c>
      <c r="AG4" s="28" t="str">
        <f t="shared" si="1"/>
        <v>3T08</v>
      </c>
      <c r="AH4" s="28" t="str">
        <f t="shared" si="1"/>
        <v>3T08</v>
      </c>
      <c r="AI4" s="28" t="str">
        <f t="shared" si="1"/>
        <v>3T08</v>
      </c>
      <c r="AJ4" s="28" t="str">
        <f t="shared" si="1"/>
        <v>4T08</v>
      </c>
      <c r="AK4" s="28" t="str">
        <f t="shared" si="1"/>
        <v>4T08</v>
      </c>
      <c r="AL4" s="28" t="str">
        <f t="shared" si="1"/>
        <v>4T08</v>
      </c>
      <c r="AM4" s="28" t="str">
        <f t="shared" si="1"/>
        <v>1T09</v>
      </c>
      <c r="AN4" s="28" t="str">
        <f t="shared" si="1"/>
        <v>1T09</v>
      </c>
      <c r="AO4" s="28" t="str">
        <f t="shared" si="1"/>
        <v>1T09</v>
      </c>
      <c r="AP4" s="28" t="str">
        <f t="shared" si="1"/>
        <v>2T09</v>
      </c>
      <c r="AQ4" s="28" t="str">
        <f t="shared" si="1"/>
        <v>2T09</v>
      </c>
      <c r="AR4" s="28" t="str">
        <f t="shared" si="1"/>
        <v>2T09</v>
      </c>
      <c r="AS4" s="28" t="str">
        <f t="shared" si="1"/>
        <v>3T09</v>
      </c>
      <c r="AT4" s="28" t="str">
        <f t="shared" si="1"/>
        <v>3T09</v>
      </c>
      <c r="AU4" s="28" t="str">
        <f t="shared" si="1"/>
        <v>3T09</v>
      </c>
      <c r="AV4" s="28" t="str">
        <f t="shared" si="1"/>
        <v>4T09</v>
      </c>
      <c r="AW4" s="28" t="str">
        <f t="shared" si="1"/>
        <v>4T09</v>
      </c>
      <c r="AX4" s="28" t="str">
        <f t="shared" si="1"/>
        <v>4T09</v>
      </c>
      <c r="AY4" s="28" t="str">
        <f t="shared" si="1"/>
        <v>1T10</v>
      </c>
      <c r="AZ4" s="28" t="str">
        <f t="shared" si="1"/>
        <v>1T10</v>
      </c>
      <c r="BA4" s="28" t="str">
        <f t="shared" si="1"/>
        <v>1T10</v>
      </c>
      <c r="BB4" s="28" t="str">
        <f t="shared" si="1"/>
        <v>2T10</v>
      </c>
      <c r="BC4" s="28" t="str">
        <f t="shared" si="1"/>
        <v>2T10</v>
      </c>
      <c r="BD4" s="28" t="str">
        <f t="shared" si="1"/>
        <v>2T10</v>
      </c>
      <c r="BE4" s="28" t="str">
        <f t="shared" si="1"/>
        <v>3T10</v>
      </c>
      <c r="BF4" s="28" t="str">
        <f t="shared" si="1"/>
        <v>3T10</v>
      </c>
      <c r="BG4" s="28" t="str">
        <f t="shared" si="1"/>
        <v>3T10</v>
      </c>
      <c r="BH4" s="28" t="str">
        <f t="shared" si="1"/>
        <v>4T10</v>
      </c>
      <c r="BI4" s="28" t="str">
        <f t="shared" si="1"/>
        <v>4T10</v>
      </c>
      <c r="BJ4" s="28" t="str">
        <f t="shared" si="1"/>
        <v>4T10</v>
      </c>
      <c r="BK4" s="28" t="str">
        <f t="shared" si="1"/>
        <v>1T11</v>
      </c>
      <c r="BL4" s="28" t="str">
        <f t="shared" si="1"/>
        <v>1T11</v>
      </c>
      <c r="BM4" s="28" t="str">
        <f t="shared" si="1"/>
        <v>1T11</v>
      </c>
      <c r="BN4" s="28" t="str">
        <f t="shared" si="1"/>
        <v>2T11</v>
      </c>
      <c r="BO4" s="28" t="str">
        <f t="shared" si="1"/>
        <v>2T11</v>
      </c>
      <c r="BP4" s="28" t="str">
        <f t="shared" si="1"/>
        <v>2T11</v>
      </c>
      <c r="BQ4" s="28" t="str">
        <f t="shared" si="1"/>
        <v>3T11</v>
      </c>
      <c r="BR4" s="28" t="str">
        <f t="shared" si="1"/>
        <v>3T11</v>
      </c>
      <c r="BS4" s="28" t="str">
        <f t="shared" si="1"/>
        <v>3T11</v>
      </c>
      <c r="BT4" s="28" t="str">
        <f t="shared" si="1"/>
        <v>4T11</v>
      </c>
      <c r="BU4" s="28" t="str">
        <f t="shared" si="1"/>
        <v>4T11</v>
      </c>
      <c r="BV4" s="28" t="str">
        <f t="shared" si="1"/>
        <v>4T11</v>
      </c>
      <c r="BW4" s="28" t="str">
        <f t="shared" si="1"/>
        <v>1T12</v>
      </c>
      <c r="BX4" s="28" t="str">
        <f t="shared" si="1"/>
        <v>1T12</v>
      </c>
      <c r="BY4" s="28" t="str">
        <f t="shared" si="1"/>
        <v>1T12</v>
      </c>
      <c r="BZ4" s="28" t="str">
        <f t="shared" si="1"/>
        <v>2T12</v>
      </c>
      <c r="CA4" s="28" t="str">
        <f t="shared" si="1"/>
        <v>2T12</v>
      </c>
      <c r="CB4" s="28" t="str">
        <f t="shared" si="1"/>
        <v>2T12</v>
      </c>
      <c r="CC4" s="28" t="str">
        <f t="shared" si="1"/>
        <v>3T12</v>
      </c>
      <c r="CD4" s="28" t="str">
        <f t="shared" si="1"/>
        <v>3T12</v>
      </c>
      <c r="CE4" s="28" t="str">
        <f t="shared" si="1"/>
        <v>3T12</v>
      </c>
      <c r="CF4" s="28" t="str">
        <f t="shared" si="1"/>
        <v>4T12</v>
      </c>
      <c r="CG4" s="28" t="str">
        <f t="shared" si="1"/>
        <v>4T12</v>
      </c>
      <c r="CH4" s="28" t="str">
        <f t="shared" si="1"/>
        <v>4T12</v>
      </c>
      <c r="CI4" s="28" t="str">
        <f t="shared" si="1"/>
        <v>1T13</v>
      </c>
      <c r="CJ4" s="28" t="str">
        <f t="shared" si="1"/>
        <v>1T13</v>
      </c>
      <c r="CK4" s="28" t="str">
        <f t="shared" si="1"/>
        <v>1T13</v>
      </c>
      <c r="CL4" s="28" t="str">
        <f t="shared" si="1"/>
        <v>2T13</v>
      </c>
      <c r="CM4" s="28" t="str">
        <f t="shared" si="1"/>
        <v>2T13</v>
      </c>
      <c r="CN4" s="28" t="str">
        <f t="shared" si="1"/>
        <v>2T13</v>
      </c>
      <c r="CO4" s="28" t="str">
        <f t="shared" si="1"/>
        <v>3T13</v>
      </c>
      <c r="CP4" s="28" t="str">
        <f t="shared" si="1"/>
        <v>3T13</v>
      </c>
      <c r="CQ4" s="28" t="str">
        <f t="shared" si="1"/>
        <v>3T13</v>
      </c>
      <c r="CR4" s="28" t="str">
        <f t="shared" si="1"/>
        <v>4T13</v>
      </c>
      <c r="CS4" s="28" t="str">
        <f t="shared" si="1"/>
        <v>4T13</v>
      </c>
      <c r="CT4" s="28" t="str">
        <f t="shared" si="1"/>
        <v>4T13</v>
      </c>
      <c r="CU4" s="28" t="str">
        <f t="shared" si="1"/>
        <v>1T14</v>
      </c>
      <c r="CV4" s="28" t="str">
        <f t="shared" si="1"/>
        <v>1T14</v>
      </c>
      <c r="CW4" s="28" t="str">
        <f t="shared" si="1"/>
        <v>1T14</v>
      </c>
      <c r="CX4" s="28" t="str">
        <f t="shared" si="1"/>
        <v>2T14</v>
      </c>
      <c r="CY4" s="28" t="str">
        <f t="shared" si="1"/>
        <v>2T14</v>
      </c>
      <c r="CZ4" s="28" t="str">
        <f t="shared" si="1"/>
        <v>2T14</v>
      </c>
      <c r="DA4" s="28" t="str">
        <f t="shared" si="1"/>
        <v>3T14</v>
      </c>
      <c r="DB4" s="28" t="str">
        <f t="shared" si="1"/>
        <v>3T14</v>
      </c>
      <c r="DC4" s="28" t="str">
        <f t="shared" si="1"/>
        <v>3T14</v>
      </c>
      <c r="DD4" s="28" t="str">
        <f t="shared" si="1"/>
        <v>4T14</v>
      </c>
      <c r="DE4" s="28" t="str">
        <f t="shared" si="1"/>
        <v>4T14</v>
      </c>
      <c r="DF4" s="28" t="str">
        <f t="shared" si="1"/>
        <v>4T14</v>
      </c>
      <c r="DG4" s="28" t="str">
        <f t="shared" si="1"/>
        <v>1T15</v>
      </c>
      <c r="DH4" s="28" t="str">
        <f t="shared" si="1"/>
        <v>1T15</v>
      </c>
      <c r="DI4" s="28" t="str">
        <f t="shared" si="1"/>
        <v>1T15</v>
      </c>
      <c r="DJ4" s="28" t="str">
        <f t="shared" si="1"/>
        <v>2T15</v>
      </c>
      <c r="DK4" s="28" t="str">
        <f t="shared" si="1"/>
        <v>2T15</v>
      </c>
      <c r="DL4" s="28" t="str">
        <f t="shared" si="1"/>
        <v>2T15</v>
      </c>
      <c r="DM4" s="28" t="str">
        <f t="shared" si="1"/>
        <v>3T15</v>
      </c>
      <c r="DN4" s="28" t="str">
        <f t="shared" si="1"/>
        <v>3T15</v>
      </c>
      <c r="DO4" s="28" t="str">
        <f t="shared" si="1"/>
        <v>3T15</v>
      </c>
      <c r="DP4" s="28" t="str">
        <f t="shared" si="1"/>
        <v>4T15</v>
      </c>
      <c r="DQ4" s="28" t="str">
        <f t="shared" si="1"/>
        <v>4T15</v>
      </c>
      <c r="DR4" s="28" t="str">
        <f t="shared" si="1"/>
        <v>4T15</v>
      </c>
      <c r="DS4" s="28" t="str">
        <f t="shared" si="1"/>
        <v>1T16</v>
      </c>
      <c r="DT4" s="28" t="str">
        <f t="shared" si="1"/>
        <v>1T16</v>
      </c>
      <c r="DU4" s="28" t="str">
        <f t="shared" si="1"/>
        <v>1T16</v>
      </c>
      <c r="DV4" s="28" t="str">
        <f t="shared" si="1"/>
        <v>2T16</v>
      </c>
      <c r="DW4" s="28" t="str">
        <f t="shared" si="1"/>
        <v>2T16</v>
      </c>
      <c r="DX4" s="28" t="str">
        <f t="shared" si="1"/>
        <v>2T16</v>
      </c>
      <c r="DY4" s="28" t="str">
        <f t="shared" si="1"/>
        <v>3T16</v>
      </c>
      <c r="DZ4" s="28" t="str">
        <f t="shared" si="1"/>
        <v>3T16</v>
      </c>
      <c r="EA4" s="28" t="str">
        <f t="shared" si="1"/>
        <v>3T16</v>
      </c>
      <c r="EB4" s="28" t="str">
        <f t="shared" si="1"/>
        <v>4T16</v>
      </c>
      <c r="EC4" s="28" t="str">
        <f t="shared" si="1"/>
        <v>4T16</v>
      </c>
      <c r="ED4" s="28" t="str">
        <f t="shared" si="1"/>
        <v>4T16</v>
      </c>
      <c r="EE4" s="28" t="str">
        <f t="shared" si="1"/>
        <v>1T17</v>
      </c>
      <c r="EF4" s="28" t="str">
        <f t="shared" si="1"/>
        <v>1T17</v>
      </c>
      <c r="EG4" s="28" t="str">
        <f t="shared" si="1"/>
        <v>1T17</v>
      </c>
      <c r="EH4" s="28" t="str">
        <f t="shared" si="1"/>
        <v>2T17</v>
      </c>
      <c r="EI4" s="28" t="str">
        <f t="shared" si="1"/>
        <v>2T17</v>
      </c>
      <c r="EJ4" s="28" t="str">
        <f t="shared" si="1"/>
        <v>2T17</v>
      </c>
      <c r="EK4" s="28" t="str">
        <f t="shared" si="1"/>
        <v>3T17</v>
      </c>
      <c r="EL4" s="28" t="str">
        <f t="shared" si="1"/>
        <v>3T17</v>
      </c>
      <c r="EM4" s="28" t="str">
        <f t="shared" si="1"/>
        <v>3T17</v>
      </c>
      <c r="EN4" s="28" t="str">
        <f t="shared" si="1"/>
        <v>4T17</v>
      </c>
      <c r="EO4" s="28" t="str">
        <f t="shared" si="1"/>
        <v>4T17</v>
      </c>
      <c r="EP4" s="28" t="str">
        <f t="shared" si="1"/>
        <v>4T17</v>
      </c>
      <c r="EQ4" s="28" t="str">
        <f t="shared" si="1"/>
        <v>1T18</v>
      </c>
      <c r="ER4" s="28" t="str">
        <f t="shared" si="1"/>
        <v>1T18</v>
      </c>
      <c r="ES4" s="28" t="str">
        <f t="shared" si="1"/>
        <v>1T18</v>
      </c>
      <c r="ET4" s="28" t="str">
        <f t="shared" si="1"/>
        <v>2T18</v>
      </c>
      <c r="EU4" s="28" t="str">
        <f t="shared" si="1"/>
        <v>2T18</v>
      </c>
      <c r="EV4" s="28" t="str">
        <f t="shared" si="1"/>
        <v>2T18</v>
      </c>
      <c r="EW4" s="28" t="str">
        <f t="shared" si="1"/>
        <v>3T18</v>
      </c>
      <c r="EX4" s="28" t="str">
        <f t="shared" si="1"/>
        <v>3T18</v>
      </c>
      <c r="EY4" s="28" t="str">
        <f t="shared" si="1"/>
        <v>3T18</v>
      </c>
      <c r="EZ4" s="28" t="str">
        <f t="shared" si="1"/>
        <v>4T18</v>
      </c>
      <c r="FA4" s="28" t="str">
        <f t="shared" si="1"/>
        <v>4T18</v>
      </c>
      <c r="FB4" s="28" t="str">
        <f t="shared" si="1"/>
        <v>4T18</v>
      </c>
      <c r="FC4" s="28" t="str">
        <f t="shared" si="1"/>
        <v>1T19</v>
      </c>
      <c r="FD4" s="28" t="str">
        <f t="shared" si="1"/>
        <v>1T19</v>
      </c>
      <c r="FE4" s="28" t="str">
        <f t="shared" si="1"/>
        <v>1T19</v>
      </c>
      <c r="FF4" s="28" t="str">
        <f t="shared" si="1"/>
        <v>2T19</v>
      </c>
      <c r="FG4" s="28" t="str">
        <f t="shared" si="1"/>
        <v>2T19</v>
      </c>
      <c r="FH4" s="28" t="str">
        <f t="shared" si="1"/>
        <v>2T19</v>
      </c>
      <c r="FI4" s="28" t="str">
        <f t="shared" si="1"/>
        <v>3T19</v>
      </c>
      <c r="FJ4" s="28" t="str">
        <f t="shared" si="1"/>
        <v>3T19</v>
      </c>
      <c r="FK4" s="28" t="str">
        <f t="shared" si="1"/>
        <v>3T19</v>
      </c>
      <c r="FL4" s="28" t="str">
        <f t="shared" si="1"/>
        <v>4T19</v>
      </c>
      <c r="FM4" s="28" t="str">
        <f t="shared" si="1"/>
        <v>4T19</v>
      </c>
      <c r="FN4" s="28" t="str">
        <f t="shared" si="1"/>
        <v>4T19</v>
      </c>
      <c r="FO4" s="28" t="str">
        <f t="shared" si="1"/>
        <v>1T20</v>
      </c>
      <c r="FP4" s="28" t="str">
        <f t="shared" si="1"/>
        <v>1T20</v>
      </c>
      <c r="FQ4" s="28" t="str">
        <f t="shared" si="1"/>
        <v>1T20</v>
      </c>
      <c r="FR4" s="28" t="str">
        <f t="shared" si="1"/>
        <v>2T20</v>
      </c>
      <c r="FS4" s="28" t="str">
        <f t="shared" si="1"/>
        <v>2T20</v>
      </c>
      <c r="FT4" s="28" t="str">
        <f t="shared" si="1"/>
        <v>2T20</v>
      </c>
      <c r="FU4" s="28" t="str">
        <f t="shared" si="1"/>
        <v>3T20</v>
      </c>
      <c r="FV4" s="28" t="str">
        <f t="shared" si="1"/>
        <v>3T20</v>
      </c>
      <c r="FW4" s="28" t="str">
        <f t="shared" si="1"/>
        <v>3T20</v>
      </c>
      <c r="FX4" s="28" t="str">
        <f t="shared" si="1"/>
        <v>4T20</v>
      </c>
      <c r="FY4" s="28" t="str">
        <f t="shared" si="1"/>
        <v>4T20</v>
      </c>
      <c r="FZ4" s="28" t="str">
        <f t="shared" si="1"/>
        <v>4T20</v>
      </c>
      <c r="GA4" s="28" t="str">
        <f t="shared" si="1"/>
        <v>1T21</v>
      </c>
      <c r="GB4" s="28" t="str">
        <f t="shared" si="1"/>
        <v>1T21</v>
      </c>
      <c r="GC4" s="28" t="str">
        <f t="shared" si="1"/>
        <v>1T21</v>
      </c>
      <c r="GD4" s="28" t="str">
        <f t="shared" si="1"/>
        <v>2T21</v>
      </c>
      <c r="GE4" s="28" t="str">
        <f t="shared" si="1"/>
        <v>2T21</v>
      </c>
      <c r="GF4" s="28" t="str">
        <f t="shared" si="1"/>
        <v>2T21</v>
      </c>
      <c r="GG4" s="28" t="str">
        <f t="shared" si="1"/>
        <v>3T21</v>
      </c>
      <c r="GH4" s="28" t="str">
        <f t="shared" si="1"/>
        <v>3T21</v>
      </c>
      <c r="GI4" s="28" t="str">
        <f t="shared" si="1"/>
        <v>3T21</v>
      </c>
      <c r="GJ4" s="29"/>
    </row>
    <row r="5" ht="12.75" customHeight="1">
      <c r="A5" s="30">
        <v>1.0</v>
      </c>
      <c r="B5" s="31" t="s">
        <v>9</v>
      </c>
      <c r="C5" s="32" t="str">
        <f t="shared" ref="C5:GI5" si="2">PROPER(TEXT(C3,"[$-pt-BR]mmm yy"))</f>
        <v>Jan. 06</v>
      </c>
      <c r="D5" s="32" t="str">
        <f t="shared" si="2"/>
        <v>Fev. 06</v>
      </c>
      <c r="E5" s="32" t="str">
        <f t="shared" si="2"/>
        <v>Mar. 06</v>
      </c>
      <c r="F5" s="32" t="str">
        <f t="shared" si="2"/>
        <v>Abr. 06</v>
      </c>
      <c r="G5" s="32" t="str">
        <f t="shared" si="2"/>
        <v>Mai. 06</v>
      </c>
      <c r="H5" s="32" t="str">
        <f t="shared" si="2"/>
        <v>Jun. 06</v>
      </c>
      <c r="I5" s="32" t="str">
        <f t="shared" si="2"/>
        <v>Jul. 06</v>
      </c>
      <c r="J5" s="32" t="str">
        <f t="shared" si="2"/>
        <v>Ago. 06</v>
      </c>
      <c r="K5" s="32" t="str">
        <f t="shared" si="2"/>
        <v>Set. 06</v>
      </c>
      <c r="L5" s="32" t="str">
        <f t="shared" si="2"/>
        <v>Out. 06</v>
      </c>
      <c r="M5" s="32" t="str">
        <f t="shared" si="2"/>
        <v>Nov. 06</v>
      </c>
      <c r="N5" s="32" t="str">
        <f t="shared" si="2"/>
        <v>Dez. 06</v>
      </c>
      <c r="O5" s="32" t="str">
        <f t="shared" si="2"/>
        <v>Jan. 07</v>
      </c>
      <c r="P5" s="32" t="str">
        <f t="shared" si="2"/>
        <v>Fev. 07</v>
      </c>
      <c r="Q5" s="32" t="str">
        <f t="shared" si="2"/>
        <v>Mar. 07</v>
      </c>
      <c r="R5" s="32" t="str">
        <f t="shared" si="2"/>
        <v>Abr. 07</v>
      </c>
      <c r="S5" s="32" t="str">
        <f t="shared" si="2"/>
        <v>Mai. 07</v>
      </c>
      <c r="T5" s="32" t="str">
        <f t="shared" si="2"/>
        <v>Jun. 07</v>
      </c>
      <c r="U5" s="32" t="str">
        <f t="shared" si="2"/>
        <v>Jul. 07</v>
      </c>
      <c r="V5" s="32" t="str">
        <f t="shared" si="2"/>
        <v>Ago. 07</v>
      </c>
      <c r="W5" s="32" t="str">
        <f t="shared" si="2"/>
        <v>Set. 07</v>
      </c>
      <c r="X5" s="32" t="str">
        <f t="shared" si="2"/>
        <v>Out. 07</v>
      </c>
      <c r="Y5" s="32" t="str">
        <f t="shared" si="2"/>
        <v>Nov. 07</v>
      </c>
      <c r="Z5" s="32" t="str">
        <f t="shared" si="2"/>
        <v>Dez. 07</v>
      </c>
      <c r="AA5" s="32" t="str">
        <f t="shared" si="2"/>
        <v>Jan. 08</v>
      </c>
      <c r="AB5" s="32" t="str">
        <f t="shared" si="2"/>
        <v>Fev. 08</v>
      </c>
      <c r="AC5" s="32" t="str">
        <f t="shared" si="2"/>
        <v>Mar. 08</v>
      </c>
      <c r="AD5" s="32" t="str">
        <f t="shared" si="2"/>
        <v>Abr. 08</v>
      </c>
      <c r="AE5" s="32" t="str">
        <f t="shared" si="2"/>
        <v>Mai. 08</v>
      </c>
      <c r="AF5" s="32" t="str">
        <f t="shared" si="2"/>
        <v>Jun. 08</v>
      </c>
      <c r="AG5" s="32" t="str">
        <f t="shared" si="2"/>
        <v>Jul. 08</v>
      </c>
      <c r="AH5" s="32" t="str">
        <f t="shared" si="2"/>
        <v>Ago. 08</v>
      </c>
      <c r="AI5" s="32" t="str">
        <f t="shared" si="2"/>
        <v>Set. 08</v>
      </c>
      <c r="AJ5" s="32" t="str">
        <f t="shared" si="2"/>
        <v>Out. 08</v>
      </c>
      <c r="AK5" s="32" t="str">
        <f t="shared" si="2"/>
        <v>Nov. 08</v>
      </c>
      <c r="AL5" s="32" t="str">
        <f t="shared" si="2"/>
        <v>Dez. 08</v>
      </c>
      <c r="AM5" s="32" t="str">
        <f t="shared" si="2"/>
        <v>Jan. 09</v>
      </c>
      <c r="AN5" s="32" t="str">
        <f t="shared" si="2"/>
        <v>Fev. 09</v>
      </c>
      <c r="AO5" s="32" t="str">
        <f t="shared" si="2"/>
        <v>Mar. 09</v>
      </c>
      <c r="AP5" s="32" t="str">
        <f t="shared" si="2"/>
        <v>Abr. 09</v>
      </c>
      <c r="AQ5" s="32" t="str">
        <f t="shared" si="2"/>
        <v>Mai. 09</v>
      </c>
      <c r="AR5" s="32" t="str">
        <f t="shared" si="2"/>
        <v>Jun. 09</v>
      </c>
      <c r="AS5" s="32" t="str">
        <f t="shared" si="2"/>
        <v>Jul. 09</v>
      </c>
      <c r="AT5" s="32" t="str">
        <f t="shared" si="2"/>
        <v>Ago. 09</v>
      </c>
      <c r="AU5" s="32" t="str">
        <f t="shared" si="2"/>
        <v>Set. 09</v>
      </c>
      <c r="AV5" s="32" t="str">
        <f t="shared" si="2"/>
        <v>Out. 09</v>
      </c>
      <c r="AW5" s="32" t="str">
        <f t="shared" si="2"/>
        <v>Nov. 09</v>
      </c>
      <c r="AX5" s="32" t="str">
        <f t="shared" si="2"/>
        <v>Dez. 09</v>
      </c>
      <c r="AY5" s="32" t="str">
        <f t="shared" si="2"/>
        <v>Jan. 10</v>
      </c>
      <c r="AZ5" s="32" t="str">
        <f t="shared" si="2"/>
        <v>Fev. 10</v>
      </c>
      <c r="BA5" s="32" t="str">
        <f t="shared" si="2"/>
        <v>Mar. 10</v>
      </c>
      <c r="BB5" s="32" t="str">
        <f t="shared" si="2"/>
        <v>Abr. 10</v>
      </c>
      <c r="BC5" s="32" t="str">
        <f t="shared" si="2"/>
        <v>Mai. 10</v>
      </c>
      <c r="BD5" s="32" t="str">
        <f t="shared" si="2"/>
        <v>Jun. 10</v>
      </c>
      <c r="BE5" s="32" t="str">
        <f t="shared" si="2"/>
        <v>Jul. 10</v>
      </c>
      <c r="BF5" s="32" t="str">
        <f t="shared" si="2"/>
        <v>Ago. 10</v>
      </c>
      <c r="BG5" s="32" t="str">
        <f t="shared" si="2"/>
        <v>Set. 10</v>
      </c>
      <c r="BH5" s="32" t="str">
        <f t="shared" si="2"/>
        <v>Out. 10</v>
      </c>
      <c r="BI5" s="32" t="str">
        <f t="shared" si="2"/>
        <v>Nov. 10</v>
      </c>
      <c r="BJ5" s="32" t="str">
        <f t="shared" si="2"/>
        <v>Dez. 10</v>
      </c>
      <c r="BK5" s="32" t="str">
        <f t="shared" si="2"/>
        <v>Jan. 11</v>
      </c>
      <c r="BL5" s="32" t="str">
        <f t="shared" si="2"/>
        <v>Fev. 11</v>
      </c>
      <c r="BM5" s="32" t="str">
        <f t="shared" si="2"/>
        <v>Mar. 11</v>
      </c>
      <c r="BN5" s="32" t="str">
        <f t="shared" si="2"/>
        <v>Abr. 11</v>
      </c>
      <c r="BO5" s="32" t="str">
        <f t="shared" si="2"/>
        <v>Mai. 11</v>
      </c>
      <c r="BP5" s="32" t="str">
        <f t="shared" si="2"/>
        <v>Jun. 11</v>
      </c>
      <c r="BQ5" s="32" t="str">
        <f t="shared" si="2"/>
        <v>Jul. 11</v>
      </c>
      <c r="BR5" s="32" t="str">
        <f t="shared" si="2"/>
        <v>Ago. 11</v>
      </c>
      <c r="BS5" s="32" t="str">
        <f t="shared" si="2"/>
        <v>Set. 11</v>
      </c>
      <c r="BT5" s="32" t="str">
        <f t="shared" si="2"/>
        <v>Out. 11</v>
      </c>
      <c r="BU5" s="32" t="str">
        <f t="shared" si="2"/>
        <v>Nov. 11</v>
      </c>
      <c r="BV5" s="32" t="str">
        <f t="shared" si="2"/>
        <v>Dez. 11</v>
      </c>
      <c r="BW5" s="32" t="str">
        <f t="shared" si="2"/>
        <v>Jan. 12</v>
      </c>
      <c r="BX5" s="32" t="str">
        <f t="shared" si="2"/>
        <v>Fev. 12</v>
      </c>
      <c r="BY5" s="32" t="str">
        <f t="shared" si="2"/>
        <v>Mar. 12</v>
      </c>
      <c r="BZ5" s="32" t="str">
        <f t="shared" si="2"/>
        <v>Abr. 12</v>
      </c>
      <c r="CA5" s="32" t="str">
        <f t="shared" si="2"/>
        <v>Mai. 12</v>
      </c>
      <c r="CB5" s="32" t="str">
        <f t="shared" si="2"/>
        <v>Jun. 12</v>
      </c>
      <c r="CC5" s="32" t="str">
        <f t="shared" si="2"/>
        <v>Jul. 12</v>
      </c>
      <c r="CD5" s="32" t="str">
        <f t="shared" si="2"/>
        <v>Ago. 12</v>
      </c>
      <c r="CE5" s="32" t="str">
        <f t="shared" si="2"/>
        <v>Set. 12</v>
      </c>
      <c r="CF5" s="32" t="str">
        <f t="shared" si="2"/>
        <v>Out. 12</v>
      </c>
      <c r="CG5" s="32" t="str">
        <f t="shared" si="2"/>
        <v>Nov. 12</v>
      </c>
      <c r="CH5" s="32" t="str">
        <f t="shared" si="2"/>
        <v>Dez. 12</v>
      </c>
      <c r="CI5" s="32" t="str">
        <f t="shared" si="2"/>
        <v>Jan. 13</v>
      </c>
      <c r="CJ5" s="32" t="str">
        <f t="shared" si="2"/>
        <v>Fev. 13</v>
      </c>
      <c r="CK5" s="32" t="str">
        <f t="shared" si="2"/>
        <v>Mar. 13</v>
      </c>
      <c r="CL5" s="32" t="str">
        <f t="shared" si="2"/>
        <v>Abr. 13</v>
      </c>
      <c r="CM5" s="32" t="str">
        <f t="shared" si="2"/>
        <v>Mai. 13</v>
      </c>
      <c r="CN5" s="32" t="str">
        <f t="shared" si="2"/>
        <v>Jun. 13</v>
      </c>
      <c r="CO5" s="32" t="str">
        <f t="shared" si="2"/>
        <v>Jul. 13</v>
      </c>
      <c r="CP5" s="32" t="str">
        <f t="shared" si="2"/>
        <v>Ago. 13</v>
      </c>
      <c r="CQ5" s="32" t="str">
        <f t="shared" si="2"/>
        <v>Set. 13</v>
      </c>
      <c r="CR5" s="32" t="str">
        <f t="shared" si="2"/>
        <v>Out. 13</v>
      </c>
      <c r="CS5" s="32" t="str">
        <f t="shared" si="2"/>
        <v>Nov. 13</v>
      </c>
      <c r="CT5" s="32" t="str">
        <f t="shared" si="2"/>
        <v>Dez. 13</v>
      </c>
      <c r="CU5" s="32" t="str">
        <f t="shared" si="2"/>
        <v>Jan. 14</v>
      </c>
      <c r="CV5" s="32" t="str">
        <f t="shared" si="2"/>
        <v>Fev. 14</v>
      </c>
      <c r="CW5" s="32" t="str">
        <f t="shared" si="2"/>
        <v>Mar. 14</v>
      </c>
      <c r="CX5" s="32" t="str">
        <f t="shared" si="2"/>
        <v>Abr. 14</v>
      </c>
      <c r="CY5" s="32" t="str">
        <f t="shared" si="2"/>
        <v>Mai. 14</v>
      </c>
      <c r="CZ5" s="32" t="str">
        <f t="shared" si="2"/>
        <v>Jun. 14</v>
      </c>
      <c r="DA5" s="32" t="str">
        <f t="shared" si="2"/>
        <v>Jul. 14</v>
      </c>
      <c r="DB5" s="32" t="str">
        <f t="shared" si="2"/>
        <v>Ago. 14</v>
      </c>
      <c r="DC5" s="32" t="str">
        <f t="shared" si="2"/>
        <v>Set. 14</v>
      </c>
      <c r="DD5" s="32" t="str">
        <f t="shared" si="2"/>
        <v>Out. 14</v>
      </c>
      <c r="DE5" s="32" t="str">
        <f t="shared" si="2"/>
        <v>Nov. 14</v>
      </c>
      <c r="DF5" s="32" t="str">
        <f t="shared" si="2"/>
        <v>Dez. 14</v>
      </c>
      <c r="DG5" s="32" t="str">
        <f t="shared" si="2"/>
        <v>Jan. 15</v>
      </c>
      <c r="DH5" s="32" t="str">
        <f t="shared" si="2"/>
        <v>Fev. 15</v>
      </c>
      <c r="DI5" s="32" t="str">
        <f t="shared" si="2"/>
        <v>Mar. 15</v>
      </c>
      <c r="DJ5" s="32" t="str">
        <f t="shared" si="2"/>
        <v>Abr. 15</v>
      </c>
      <c r="DK5" s="32" t="str">
        <f t="shared" si="2"/>
        <v>Mai. 15</v>
      </c>
      <c r="DL5" s="32" t="str">
        <f t="shared" si="2"/>
        <v>Jun. 15</v>
      </c>
      <c r="DM5" s="32" t="str">
        <f t="shared" si="2"/>
        <v>Jul. 15</v>
      </c>
      <c r="DN5" s="32" t="str">
        <f t="shared" si="2"/>
        <v>Ago. 15</v>
      </c>
      <c r="DO5" s="32" t="str">
        <f t="shared" si="2"/>
        <v>Set. 15</v>
      </c>
      <c r="DP5" s="32" t="str">
        <f t="shared" si="2"/>
        <v>Out. 15</v>
      </c>
      <c r="DQ5" s="32" t="str">
        <f t="shared" si="2"/>
        <v>Nov. 15</v>
      </c>
      <c r="DR5" s="32" t="str">
        <f t="shared" si="2"/>
        <v>Dez. 15</v>
      </c>
      <c r="DS5" s="32" t="str">
        <f t="shared" si="2"/>
        <v>Jan. 16</v>
      </c>
      <c r="DT5" s="32" t="str">
        <f t="shared" si="2"/>
        <v>Fev. 16</v>
      </c>
      <c r="DU5" s="32" t="str">
        <f t="shared" si="2"/>
        <v>Mar. 16</v>
      </c>
      <c r="DV5" s="32" t="str">
        <f t="shared" si="2"/>
        <v>Abr. 16</v>
      </c>
      <c r="DW5" s="32" t="str">
        <f t="shared" si="2"/>
        <v>Mai. 16</v>
      </c>
      <c r="DX5" s="32" t="str">
        <f t="shared" si="2"/>
        <v>Jun. 16</v>
      </c>
      <c r="DY5" s="32" t="str">
        <f t="shared" si="2"/>
        <v>Jul. 16</v>
      </c>
      <c r="DZ5" s="32" t="str">
        <f t="shared" si="2"/>
        <v>Ago. 16</v>
      </c>
      <c r="EA5" s="32" t="str">
        <f t="shared" si="2"/>
        <v>Set. 16</v>
      </c>
      <c r="EB5" s="32" t="str">
        <f t="shared" si="2"/>
        <v>Out. 16</v>
      </c>
      <c r="EC5" s="32" t="str">
        <f t="shared" si="2"/>
        <v>Nov. 16</v>
      </c>
      <c r="ED5" s="32" t="str">
        <f t="shared" si="2"/>
        <v>Dez. 16</v>
      </c>
      <c r="EE5" s="32" t="str">
        <f t="shared" si="2"/>
        <v>Jan. 17</v>
      </c>
      <c r="EF5" s="32" t="str">
        <f t="shared" si="2"/>
        <v>Fev. 17</v>
      </c>
      <c r="EG5" s="32" t="str">
        <f t="shared" si="2"/>
        <v>Mar. 17</v>
      </c>
      <c r="EH5" s="32" t="str">
        <f t="shared" si="2"/>
        <v>Abr. 17</v>
      </c>
      <c r="EI5" s="32" t="str">
        <f t="shared" si="2"/>
        <v>Mai. 17</v>
      </c>
      <c r="EJ5" s="32" t="str">
        <f t="shared" si="2"/>
        <v>Jun. 17</v>
      </c>
      <c r="EK5" s="32" t="str">
        <f t="shared" si="2"/>
        <v>Jul. 17</v>
      </c>
      <c r="EL5" s="32" t="str">
        <f t="shared" si="2"/>
        <v>Ago. 17</v>
      </c>
      <c r="EM5" s="32" t="str">
        <f t="shared" si="2"/>
        <v>Set. 17</v>
      </c>
      <c r="EN5" s="32" t="str">
        <f t="shared" si="2"/>
        <v>Out. 17</v>
      </c>
      <c r="EO5" s="32" t="str">
        <f t="shared" si="2"/>
        <v>Nov. 17</v>
      </c>
      <c r="EP5" s="32" t="str">
        <f t="shared" si="2"/>
        <v>Dez. 17</v>
      </c>
      <c r="EQ5" s="32" t="str">
        <f t="shared" si="2"/>
        <v>Jan. 18</v>
      </c>
      <c r="ER5" s="32" t="str">
        <f t="shared" si="2"/>
        <v>Fev. 18</v>
      </c>
      <c r="ES5" s="32" t="str">
        <f t="shared" si="2"/>
        <v>Mar. 18</v>
      </c>
      <c r="ET5" s="32" t="str">
        <f t="shared" si="2"/>
        <v>Abr. 18</v>
      </c>
      <c r="EU5" s="32" t="str">
        <f t="shared" si="2"/>
        <v>Mai. 18</v>
      </c>
      <c r="EV5" s="32" t="str">
        <f t="shared" si="2"/>
        <v>Jun. 18</v>
      </c>
      <c r="EW5" s="32" t="str">
        <f t="shared" si="2"/>
        <v>Jul. 18</v>
      </c>
      <c r="EX5" s="32" t="str">
        <f t="shared" si="2"/>
        <v>Ago. 18</v>
      </c>
      <c r="EY5" s="32" t="str">
        <f t="shared" si="2"/>
        <v>Set. 18</v>
      </c>
      <c r="EZ5" s="32" t="str">
        <f t="shared" si="2"/>
        <v>Out. 18</v>
      </c>
      <c r="FA5" s="32" t="str">
        <f t="shared" si="2"/>
        <v>Nov. 18</v>
      </c>
      <c r="FB5" s="32" t="str">
        <f t="shared" si="2"/>
        <v>Dez. 18</v>
      </c>
      <c r="FC5" s="32" t="str">
        <f t="shared" si="2"/>
        <v>Jan. 19</v>
      </c>
      <c r="FD5" s="32" t="str">
        <f t="shared" si="2"/>
        <v>Fev. 19</v>
      </c>
      <c r="FE5" s="32" t="str">
        <f t="shared" si="2"/>
        <v>Mar. 19</v>
      </c>
      <c r="FF5" s="32" t="str">
        <f t="shared" si="2"/>
        <v>Abr. 19</v>
      </c>
      <c r="FG5" s="32" t="str">
        <f t="shared" si="2"/>
        <v>Mai. 19</v>
      </c>
      <c r="FH5" s="32" t="str">
        <f t="shared" si="2"/>
        <v>Jun. 19</v>
      </c>
      <c r="FI5" s="32" t="str">
        <f t="shared" si="2"/>
        <v>Jul. 19</v>
      </c>
      <c r="FJ5" s="32" t="str">
        <f t="shared" si="2"/>
        <v>Ago. 19</v>
      </c>
      <c r="FK5" s="32" t="str">
        <f t="shared" si="2"/>
        <v>Set. 19</v>
      </c>
      <c r="FL5" s="32" t="str">
        <f t="shared" si="2"/>
        <v>Out. 19</v>
      </c>
      <c r="FM5" s="32" t="str">
        <f t="shared" si="2"/>
        <v>Nov. 19</v>
      </c>
      <c r="FN5" s="32" t="str">
        <f t="shared" si="2"/>
        <v>Dez. 19</v>
      </c>
      <c r="FO5" s="32" t="str">
        <f t="shared" si="2"/>
        <v>Jan. 20</v>
      </c>
      <c r="FP5" s="32" t="str">
        <f t="shared" si="2"/>
        <v>Fev. 20</v>
      </c>
      <c r="FQ5" s="32" t="str">
        <f t="shared" si="2"/>
        <v>Mar. 20</v>
      </c>
      <c r="FR5" s="32" t="str">
        <f t="shared" si="2"/>
        <v>Abr. 20</v>
      </c>
      <c r="FS5" s="32" t="str">
        <f t="shared" si="2"/>
        <v>Mai. 20</v>
      </c>
      <c r="FT5" s="32" t="str">
        <f t="shared" si="2"/>
        <v>Jun. 20</v>
      </c>
      <c r="FU5" s="32" t="str">
        <f t="shared" si="2"/>
        <v>Jul. 20</v>
      </c>
      <c r="FV5" s="32" t="str">
        <f t="shared" si="2"/>
        <v>Ago. 20</v>
      </c>
      <c r="FW5" s="32" t="str">
        <f t="shared" si="2"/>
        <v>Set. 20</v>
      </c>
      <c r="FX5" s="32" t="str">
        <f t="shared" si="2"/>
        <v>Out. 20</v>
      </c>
      <c r="FY5" s="32" t="str">
        <f t="shared" si="2"/>
        <v>Nov. 20</v>
      </c>
      <c r="FZ5" s="32" t="str">
        <f t="shared" si="2"/>
        <v>Dez. 20</v>
      </c>
      <c r="GA5" s="32" t="str">
        <f t="shared" si="2"/>
        <v>Jan. 21</v>
      </c>
      <c r="GB5" s="32" t="str">
        <f t="shared" si="2"/>
        <v>Fev. 21</v>
      </c>
      <c r="GC5" s="32" t="str">
        <f t="shared" si="2"/>
        <v>Mar. 21</v>
      </c>
      <c r="GD5" s="32" t="str">
        <f t="shared" si="2"/>
        <v>Abr. 21</v>
      </c>
      <c r="GE5" s="32" t="str">
        <f t="shared" si="2"/>
        <v>Mai. 21</v>
      </c>
      <c r="GF5" s="32" t="str">
        <f t="shared" si="2"/>
        <v>Jun. 21</v>
      </c>
      <c r="GG5" s="32" t="str">
        <f t="shared" si="2"/>
        <v>Jul. 21</v>
      </c>
      <c r="GH5" s="32" t="str">
        <f t="shared" si="2"/>
        <v>Ago. 21</v>
      </c>
      <c r="GI5" s="32" t="str">
        <f t="shared" si="2"/>
        <v>Set. 21</v>
      </c>
      <c r="GJ5" s="33"/>
    </row>
    <row r="6" ht="13.5" customHeight="1">
      <c r="A6" s="30">
        <f t="shared" ref="A6:A50" si="3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6"/>
      <c r="FX6" s="36"/>
      <c r="FY6" s="36"/>
      <c r="FZ6" s="36"/>
      <c r="GA6" s="36"/>
      <c r="GB6" s="36"/>
      <c r="GC6" s="37"/>
      <c r="GD6" s="37"/>
      <c r="GE6" s="37"/>
      <c r="GF6" s="37"/>
      <c r="GG6" s="37"/>
      <c r="GH6" s="37"/>
      <c r="GI6" s="37"/>
      <c r="GJ6" s="38"/>
    </row>
    <row r="7" ht="13.5" customHeight="1">
      <c r="A7" s="30">
        <f t="shared" si="3"/>
        <v>3</v>
      </c>
      <c r="B7" s="39" t="s">
        <v>11</v>
      </c>
      <c r="C7" s="40">
        <f t="shared" ref="C7:FR7" si="4">SUM(C8:C10)</f>
        <v>17.899</v>
      </c>
      <c r="D7" s="40">
        <f t="shared" si="4"/>
        <v>18.348</v>
      </c>
      <c r="E7" s="40">
        <f t="shared" si="4"/>
        <v>21.393</v>
      </c>
      <c r="F7" s="40">
        <f t="shared" si="4"/>
        <v>20.043</v>
      </c>
      <c r="G7" s="40">
        <f t="shared" si="4"/>
        <v>23.124</v>
      </c>
      <c r="H7" s="40">
        <f t="shared" si="4"/>
        <v>21.688</v>
      </c>
      <c r="I7" s="40">
        <f t="shared" si="4"/>
        <v>22.945</v>
      </c>
      <c r="J7" s="40">
        <f t="shared" si="4"/>
        <v>28.131</v>
      </c>
      <c r="K7" s="40">
        <f t="shared" si="4"/>
        <v>23.638</v>
      </c>
      <c r="L7" s="40">
        <f t="shared" si="4"/>
        <v>23.161</v>
      </c>
      <c r="M7" s="40">
        <f t="shared" si="4"/>
        <v>21.836</v>
      </c>
      <c r="N7" s="40">
        <f t="shared" si="4"/>
        <v>23.984</v>
      </c>
      <c r="O7" s="40">
        <f t="shared" si="4"/>
        <v>22.043</v>
      </c>
      <c r="P7" s="40">
        <f t="shared" si="4"/>
        <v>19.335</v>
      </c>
      <c r="Q7" s="40">
        <f t="shared" si="4"/>
        <v>23.65</v>
      </c>
      <c r="R7" s="40">
        <f t="shared" si="4"/>
        <v>23.276</v>
      </c>
      <c r="S7" s="40">
        <f t="shared" si="4"/>
        <v>26.667</v>
      </c>
      <c r="T7" s="40">
        <f t="shared" si="4"/>
        <v>24.138</v>
      </c>
      <c r="U7" s="40">
        <f t="shared" si="4"/>
        <v>29.094</v>
      </c>
      <c r="V7" s="40">
        <f t="shared" si="4"/>
        <v>26.064</v>
      </c>
      <c r="W7" s="40">
        <f t="shared" si="4"/>
        <v>22.749</v>
      </c>
      <c r="X7" s="40">
        <f t="shared" si="4"/>
        <v>28.56</v>
      </c>
      <c r="Y7" s="40">
        <f t="shared" si="4"/>
        <v>25.676</v>
      </c>
      <c r="Z7" s="40">
        <f t="shared" si="4"/>
        <v>25.714</v>
      </c>
      <c r="AA7" s="40">
        <f t="shared" si="4"/>
        <v>21.907</v>
      </c>
      <c r="AB7" s="40">
        <f t="shared" si="4"/>
        <v>23.465</v>
      </c>
      <c r="AC7" s="40">
        <f t="shared" si="4"/>
        <v>24.721</v>
      </c>
      <c r="AD7" s="40">
        <f t="shared" si="4"/>
        <v>22.623</v>
      </c>
      <c r="AE7" s="40">
        <f t="shared" si="4"/>
        <v>24.133</v>
      </c>
      <c r="AF7" s="40">
        <f t="shared" si="4"/>
        <v>27.7</v>
      </c>
      <c r="AG7" s="40">
        <f t="shared" si="4"/>
        <v>25.31</v>
      </c>
      <c r="AH7" s="40">
        <f t="shared" si="4"/>
        <v>28.174</v>
      </c>
      <c r="AI7" s="40">
        <f t="shared" si="4"/>
        <v>29.268</v>
      </c>
      <c r="AJ7" s="40">
        <f t="shared" si="4"/>
        <v>31.439</v>
      </c>
      <c r="AK7" s="40">
        <f t="shared" si="4"/>
        <v>26.345</v>
      </c>
      <c r="AL7" s="40">
        <f t="shared" si="4"/>
        <v>26.27</v>
      </c>
      <c r="AM7" s="40">
        <f t="shared" si="4"/>
        <v>21.022</v>
      </c>
      <c r="AN7" s="40">
        <f t="shared" si="4"/>
        <v>20.428</v>
      </c>
      <c r="AO7" s="40">
        <f t="shared" si="4"/>
        <v>24.145</v>
      </c>
      <c r="AP7" s="40">
        <f t="shared" si="4"/>
        <v>23.813</v>
      </c>
      <c r="AQ7" s="40">
        <f t="shared" si="4"/>
        <v>25.516</v>
      </c>
      <c r="AR7" s="40">
        <f t="shared" si="4"/>
        <v>28.786</v>
      </c>
      <c r="AS7" s="40">
        <f t="shared" si="4"/>
        <v>28.069</v>
      </c>
      <c r="AT7" s="40">
        <f t="shared" si="4"/>
        <v>27.835</v>
      </c>
      <c r="AU7" s="40">
        <f t="shared" si="4"/>
        <v>26.127</v>
      </c>
      <c r="AV7" s="40">
        <f t="shared" si="4"/>
        <v>29.463</v>
      </c>
      <c r="AW7" s="40">
        <f t="shared" si="4"/>
        <v>22.787</v>
      </c>
      <c r="AX7" s="40">
        <f t="shared" si="4"/>
        <v>25.095</v>
      </c>
      <c r="AY7" s="40">
        <f t="shared" si="4"/>
        <v>21.542</v>
      </c>
      <c r="AZ7" s="40">
        <f t="shared" si="4"/>
        <v>19.701</v>
      </c>
      <c r="BA7" s="40">
        <f t="shared" si="4"/>
        <v>25.073</v>
      </c>
      <c r="BB7" s="40">
        <f t="shared" si="4"/>
        <v>21.603</v>
      </c>
      <c r="BC7" s="40">
        <f t="shared" si="4"/>
        <v>24.299</v>
      </c>
      <c r="BD7" s="40">
        <f t="shared" si="4"/>
        <v>27.396</v>
      </c>
      <c r="BE7" s="40">
        <f t="shared" si="4"/>
        <v>26.409</v>
      </c>
      <c r="BF7" s="40">
        <f t="shared" si="4"/>
        <v>29.064</v>
      </c>
      <c r="BG7" s="40">
        <f t="shared" si="4"/>
        <v>27.424</v>
      </c>
      <c r="BH7" s="40">
        <f t="shared" si="4"/>
        <v>26.353</v>
      </c>
      <c r="BI7" s="40">
        <f t="shared" si="4"/>
        <v>27.917</v>
      </c>
      <c r="BJ7" s="40">
        <f t="shared" si="4"/>
        <v>25.356</v>
      </c>
      <c r="BK7" s="40">
        <f t="shared" si="4"/>
        <v>21.777</v>
      </c>
      <c r="BL7" s="40">
        <f t="shared" si="4"/>
        <v>23.115</v>
      </c>
      <c r="BM7" s="40">
        <f t="shared" si="4"/>
        <v>25.15</v>
      </c>
      <c r="BN7" s="40">
        <f t="shared" si="4"/>
        <v>26.507</v>
      </c>
      <c r="BO7" s="40">
        <f t="shared" si="4"/>
        <v>27.326</v>
      </c>
      <c r="BP7" s="40">
        <f t="shared" si="4"/>
        <v>27.89</v>
      </c>
      <c r="BQ7" s="40">
        <f t="shared" si="4"/>
        <v>32.664</v>
      </c>
      <c r="BR7" s="40">
        <f t="shared" si="4"/>
        <v>27.115</v>
      </c>
      <c r="BS7" s="40">
        <f t="shared" si="4"/>
        <v>31.734</v>
      </c>
      <c r="BT7" s="40">
        <f t="shared" si="4"/>
        <v>30.322</v>
      </c>
      <c r="BU7" s="40">
        <f t="shared" si="4"/>
        <v>24.664</v>
      </c>
      <c r="BV7" s="40">
        <f t="shared" si="4"/>
        <v>28.286</v>
      </c>
      <c r="BW7" s="40">
        <f t="shared" si="4"/>
        <v>25.223</v>
      </c>
      <c r="BX7" s="40">
        <f t="shared" si="4"/>
        <v>25.805</v>
      </c>
      <c r="BY7" s="40">
        <f t="shared" si="4"/>
        <v>26.034</v>
      </c>
      <c r="BZ7" s="40">
        <f t="shared" si="4"/>
        <v>25.057</v>
      </c>
      <c r="CA7" s="40">
        <f t="shared" si="4"/>
        <v>25.632</v>
      </c>
      <c r="CB7" s="40">
        <f t="shared" si="4"/>
        <v>27.349</v>
      </c>
      <c r="CC7" s="40">
        <f t="shared" si="4"/>
        <v>29.632</v>
      </c>
      <c r="CD7" s="40">
        <f t="shared" si="4"/>
        <v>31.363</v>
      </c>
      <c r="CE7" s="40">
        <f t="shared" si="4"/>
        <v>27.767</v>
      </c>
      <c r="CF7" s="40">
        <f t="shared" si="4"/>
        <v>34.021</v>
      </c>
      <c r="CG7" s="40">
        <f t="shared" si="4"/>
        <v>25.822</v>
      </c>
      <c r="CH7" s="40">
        <f t="shared" si="4"/>
        <v>25.897</v>
      </c>
      <c r="CI7" s="40">
        <f t="shared" si="4"/>
        <v>22.74</v>
      </c>
      <c r="CJ7" s="40">
        <f t="shared" si="4"/>
        <v>24.052</v>
      </c>
      <c r="CK7" s="40">
        <f t="shared" si="4"/>
        <v>26.474</v>
      </c>
      <c r="CL7" s="40">
        <f t="shared" si="4"/>
        <v>26.53</v>
      </c>
      <c r="CM7" s="40">
        <f t="shared" si="4"/>
        <v>30.519</v>
      </c>
      <c r="CN7" s="40">
        <f t="shared" si="4"/>
        <v>29.688</v>
      </c>
      <c r="CO7" s="40">
        <f t="shared" si="4"/>
        <v>28.066</v>
      </c>
      <c r="CP7" s="40">
        <f t="shared" si="4"/>
        <v>30.998</v>
      </c>
      <c r="CQ7" s="40">
        <f t="shared" si="4"/>
        <v>30.794</v>
      </c>
      <c r="CR7" s="40">
        <f t="shared" si="4"/>
        <v>34.107</v>
      </c>
      <c r="CS7" s="40">
        <f t="shared" si="4"/>
        <v>28.256</v>
      </c>
      <c r="CT7" s="40">
        <f t="shared" si="4"/>
        <v>31.634</v>
      </c>
      <c r="CU7" s="40">
        <f t="shared" si="4"/>
        <v>24.642</v>
      </c>
      <c r="CV7" s="40">
        <f t="shared" si="4"/>
        <v>23.87</v>
      </c>
      <c r="CW7" s="40">
        <f t="shared" si="4"/>
        <v>25.948</v>
      </c>
      <c r="CX7" s="40">
        <f t="shared" si="4"/>
        <v>27.732</v>
      </c>
      <c r="CY7" s="40">
        <f t="shared" si="4"/>
        <v>25.306</v>
      </c>
      <c r="CZ7" s="40">
        <f t="shared" si="4"/>
        <v>24.312</v>
      </c>
      <c r="DA7" s="40">
        <f t="shared" si="4"/>
        <v>29.349</v>
      </c>
      <c r="DB7" s="40">
        <f t="shared" si="4"/>
        <v>27.028</v>
      </c>
      <c r="DC7" s="40">
        <f t="shared" si="4"/>
        <v>34.693</v>
      </c>
      <c r="DD7" s="40">
        <f t="shared" si="4"/>
        <v>32.233</v>
      </c>
      <c r="DE7" s="40">
        <f t="shared" si="4"/>
        <v>25.739</v>
      </c>
      <c r="DF7" s="40">
        <f t="shared" si="4"/>
        <v>28.189</v>
      </c>
      <c r="DG7" s="40">
        <f t="shared" si="4"/>
        <v>22.616</v>
      </c>
      <c r="DH7" s="40">
        <f t="shared" si="4"/>
        <v>22.508</v>
      </c>
      <c r="DI7" s="40">
        <f t="shared" si="4"/>
        <v>28.586</v>
      </c>
      <c r="DJ7" s="40">
        <f t="shared" si="4"/>
        <v>25.966</v>
      </c>
      <c r="DK7" s="40">
        <f t="shared" si="4"/>
        <v>27.466</v>
      </c>
      <c r="DL7" s="40">
        <f t="shared" si="4"/>
        <v>29.762</v>
      </c>
      <c r="DM7" s="40">
        <f t="shared" si="4"/>
        <v>26.975</v>
      </c>
      <c r="DN7" s="40">
        <f t="shared" si="4"/>
        <v>34.681</v>
      </c>
      <c r="DO7" s="40">
        <f t="shared" si="4"/>
        <v>29.979</v>
      </c>
      <c r="DP7" s="40">
        <f t="shared" si="4"/>
        <v>32.236</v>
      </c>
      <c r="DQ7" s="40">
        <f t="shared" si="4"/>
        <v>27.594</v>
      </c>
      <c r="DR7" s="40">
        <f t="shared" si="4"/>
        <v>29.682</v>
      </c>
      <c r="DS7" s="40">
        <f t="shared" si="4"/>
        <v>26.534</v>
      </c>
      <c r="DT7" s="40">
        <f t="shared" si="4"/>
        <v>24.768</v>
      </c>
      <c r="DU7" s="40">
        <f t="shared" si="4"/>
        <v>29.183</v>
      </c>
      <c r="DV7" s="40">
        <f t="shared" si="4"/>
        <v>29.495</v>
      </c>
      <c r="DW7" s="40">
        <f t="shared" si="4"/>
        <v>28.85</v>
      </c>
      <c r="DX7" s="40">
        <f t="shared" si="4"/>
        <v>29.814</v>
      </c>
      <c r="DY7" s="40">
        <f t="shared" si="4"/>
        <v>29.613</v>
      </c>
      <c r="DZ7" s="40">
        <f t="shared" si="4"/>
        <v>34.104</v>
      </c>
      <c r="EA7" s="40">
        <f t="shared" si="4"/>
        <v>28.969</v>
      </c>
      <c r="EB7" s="40">
        <f t="shared" si="4"/>
        <v>27.974</v>
      </c>
      <c r="EC7" s="40">
        <f t="shared" si="4"/>
        <v>26.664</v>
      </c>
      <c r="ED7" s="40">
        <f t="shared" si="4"/>
        <v>30.773</v>
      </c>
      <c r="EE7" s="40">
        <f t="shared" si="4"/>
        <v>26.895</v>
      </c>
      <c r="EF7" s="40">
        <f t="shared" si="4"/>
        <v>24.977</v>
      </c>
      <c r="EG7" s="40">
        <f t="shared" si="4"/>
        <v>29.72</v>
      </c>
      <c r="EH7" s="40">
        <f t="shared" si="4"/>
        <v>27.019</v>
      </c>
      <c r="EI7" s="40">
        <f t="shared" si="4"/>
        <v>30.63</v>
      </c>
      <c r="EJ7" s="40">
        <f t="shared" si="4"/>
        <v>29.77</v>
      </c>
      <c r="EK7" s="40">
        <f t="shared" si="4"/>
        <v>32.646</v>
      </c>
      <c r="EL7" s="40">
        <f t="shared" si="4"/>
        <v>32.606</v>
      </c>
      <c r="EM7" s="40">
        <f t="shared" si="4"/>
        <v>31.191</v>
      </c>
      <c r="EN7" s="40">
        <f t="shared" si="4"/>
        <v>32.262</v>
      </c>
      <c r="EO7" s="40">
        <f t="shared" si="4"/>
        <v>30.728</v>
      </c>
      <c r="EP7" s="40">
        <f t="shared" si="4"/>
        <v>28.803</v>
      </c>
      <c r="EQ7" s="40">
        <f t="shared" si="4"/>
        <v>30.93</v>
      </c>
      <c r="ER7" s="40">
        <f t="shared" si="4"/>
        <v>26.326</v>
      </c>
      <c r="ES7" s="40">
        <f t="shared" si="4"/>
        <v>30.175</v>
      </c>
      <c r="ET7" s="40">
        <f t="shared" si="4"/>
        <v>26.44</v>
      </c>
      <c r="EU7" s="40">
        <f t="shared" si="4"/>
        <v>25.155</v>
      </c>
      <c r="EV7" s="40">
        <f t="shared" si="4"/>
        <v>26.246</v>
      </c>
      <c r="EW7" s="40">
        <f t="shared" si="4"/>
        <v>34.344</v>
      </c>
      <c r="EX7" s="40">
        <f t="shared" si="4"/>
        <v>34.423</v>
      </c>
      <c r="EY7" s="40">
        <f t="shared" si="4"/>
        <v>28.294</v>
      </c>
      <c r="EZ7" s="40">
        <f t="shared" si="4"/>
        <v>34.25</v>
      </c>
      <c r="FA7" s="40">
        <f t="shared" si="4"/>
        <v>30.286</v>
      </c>
      <c r="FB7" s="40">
        <f t="shared" si="4"/>
        <v>31.814</v>
      </c>
      <c r="FC7" s="40">
        <f t="shared" si="4"/>
        <v>28.809</v>
      </c>
      <c r="FD7" s="40">
        <f t="shared" si="4"/>
        <v>29</v>
      </c>
      <c r="FE7" s="40">
        <f t="shared" si="4"/>
        <v>30.839</v>
      </c>
      <c r="FF7" s="40">
        <f t="shared" si="4"/>
        <v>29.308</v>
      </c>
      <c r="FG7" s="40">
        <f t="shared" si="4"/>
        <v>28.915</v>
      </c>
      <c r="FH7" s="40">
        <f t="shared" si="4"/>
        <v>29.976</v>
      </c>
      <c r="FI7" s="40">
        <f t="shared" si="4"/>
        <v>31.023</v>
      </c>
      <c r="FJ7" s="40">
        <f t="shared" si="4"/>
        <v>33.754</v>
      </c>
      <c r="FK7" s="40">
        <f t="shared" si="4"/>
        <v>31.975</v>
      </c>
      <c r="FL7" s="40">
        <f t="shared" si="4"/>
        <v>32.816</v>
      </c>
      <c r="FM7" s="40">
        <f t="shared" si="4"/>
        <v>29.089</v>
      </c>
      <c r="FN7" s="40">
        <f t="shared" si="4"/>
        <v>29.349</v>
      </c>
      <c r="FO7" s="40">
        <f t="shared" si="4"/>
        <v>27.542</v>
      </c>
      <c r="FP7" s="40">
        <f t="shared" si="4"/>
        <v>27.667</v>
      </c>
      <c r="FQ7" s="40">
        <f t="shared" si="4"/>
        <v>29.212</v>
      </c>
      <c r="FR7" s="40">
        <f t="shared" si="4"/>
        <v>25.084</v>
      </c>
      <c r="FS7" s="40">
        <v>28.347</v>
      </c>
      <c r="FT7" s="40">
        <f t="shared" ref="FT7:GI7" si="5">SUM(FT8:FT10)</f>
        <v>27.363</v>
      </c>
      <c r="FU7" s="40">
        <f t="shared" si="5"/>
        <v>32.082</v>
      </c>
      <c r="FV7" s="40">
        <f t="shared" si="5"/>
        <v>29.713</v>
      </c>
      <c r="FW7" s="40">
        <f t="shared" si="5"/>
        <v>30.778</v>
      </c>
      <c r="FX7" s="40">
        <f t="shared" si="5"/>
        <v>27.987</v>
      </c>
      <c r="FY7" s="40">
        <f t="shared" si="5"/>
        <v>30.673</v>
      </c>
      <c r="FZ7" s="40">
        <f t="shared" si="5"/>
        <v>29.431</v>
      </c>
      <c r="GA7" s="40">
        <f t="shared" si="5"/>
        <v>30.828</v>
      </c>
      <c r="GB7" s="40">
        <f t="shared" si="5"/>
        <v>25.365</v>
      </c>
      <c r="GC7" s="41">
        <f t="shared" si="5"/>
        <v>32.068</v>
      </c>
      <c r="GD7" s="41">
        <f t="shared" si="5"/>
        <v>30.234</v>
      </c>
      <c r="GE7" s="41">
        <f t="shared" si="5"/>
        <v>29.912</v>
      </c>
      <c r="GF7" s="41">
        <f t="shared" si="5"/>
        <v>26.761</v>
      </c>
      <c r="GG7" s="41">
        <f t="shared" si="5"/>
        <v>26.747</v>
      </c>
      <c r="GH7" s="41">
        <f t="shared" si="5"/>
        <v>28.366</v>
      </c>
      <c r="GI7" s="41">
        <f t="shared" si="5"/>
        <v>24.084</v>
      </c>
      <c r="GJ7" s="42"/>
    </row>
    <row r="8" ht="12.75" customHeight="1">
      <c r="A8" s="30">
        <f t="shared" si="3"/>
        <v>4</v>
      </c>
      <c r="B8" s="43" t="s">
        <v>12</v>
      </c>
      <c r="C8" s="44">
        <v>12.991</v>
      </c>
      <c r="D8" s="44">
        <v>13.931</v>
      </c>
      <c r="E8" s="44">
        <v>16.642</v>
      </c>
      <c r="F8" s="44">
        <v>14.968</v>
      </c>
      <c r="G8" s="44">
        <v>18.212</v>
      </c>
      <c r="H8" s="44">
        <v>17.09</v>
      </c>
      <c r="I8" s="44">
        <v>18.616</v>
      </c>
      <c r="J8" s="44">
        <v>21.763</v>
      </c>
      <c r="K8" s="44">
        <v>18.55</v>
      </c>
      <c r="L8" s="44">
        <v>17.934</v>
      </c>
      <c r="M8" s="44">
        <v>16.831</v>
      </c>
      <c r="N8" s="44">
        <v>19.316</v>
      </c>
      <c r="O8" s="44">
        <v>16.641</v>
      </c>
      <c r="P8" s="44">
        <v>14.893</v>
      </c>
      <c r="Q8" s="44">
        <v>18.2</v>
      </c>
      <c r="R8" s="44">
        <v>17.806</v>
      </c>
      <c r="S8" s="44">
        <v>21.105</v>
      </c>
      <c r="T8" s="44">
        <v>18.402</v>
      </c>
      <c r="U8" s="44">
        <v>23.278</v>
      </c>
      <c r="V8" s="44">
        <v>19.506</v>
      </c>
      <c r="W8" s="44">
        <v>16.084</v>
      </c>
      <c r="X8" s="44">
        <v>20.906</v>
      </c>
      <c r="Y8" s="44">
        <v>17.323</v>
      </c>
      <c r="Z8" s="44">
        <v>18.274</v>
      </c>
      <c r="AA8" s="44">
        <v>15.438</v>
      </c>
      <c r="AB8" s="44">
        <v>15.353</v>
      </c>
      <c r="AC8" s="44">
        <v>17.096</v>
      </c>
      <c r="AD8" s="44">
        <v>15.044</v>
      </c>
      <c r="AE8" s="44">
        <v>17.463</v>
      </c>
      <c r="AF8" s="44">
        <v>19.989</v>
      </c>
      <c r="AG8" s="44">
        <v>17.62</v>
      </c>
      <c r="AH8" s="44">
        <v>20.328</v>
      </c>
      <c r="AI8" s="44">
        <v>20.088</v>
      </c>
      <c r="AJ8" s="44">
        <v>20.515</v>
      </c>
      <c r="AK8" s="44">
        <v>18.298</v>
      </c>
      <c r="AL8" s="44">
        <v>18.362</v>
      </c>
      <c r="AM8" s="44">
        <v>14.385</v>
      </c>
      <c r="AN8" s="44">
        <v>14.36</v>
      </c>
      <c r="AO8" s="44">
        <v>18.545</v>
      </c>
      <c r="AP8" s="44">
        <v>18.201</v>
      </c>
      <c r="AQ8" s="44">
        <v>20.465</v>
      </c>
      <c r="AR8" s="44">
        <v>23.121</v>
      </c>
      <c r="AS8" s="44">
        <v>21.956</v>
      </c>
      <c r="AT8" s="44">
        <v>21.553</v>
      </c>
      <c r="AU8" s="44">
        <v>19.686</v>
      </c>
      <c r="AV8" s="44">
        <v>22.88</v>
      </c>
      <c r="AW8" s="44">
        <v>15.677</v>
      </c>
      <c r="AX8" s="44">
        <v>18.202</v>
      </c>
      <c r="AY8" s="44">
        <v>14.651</v>
      </c>
      <c r="AZ8" s="44">
        <v>13.268</v>
      </c>
      <c r="BA8" s="44">
        <v>16.842</v>
      </c>
      <c r="BB8" s="44">
        <v>14.717</v>
      </c>
      <c r="BC8" s="44">
        <v>16.393</v>
      </c>
      <c r="BD8" s="44">
        <v>19.139</v>
      </c>
      <c r="BE8" s="44">
        <v>18.131</v>
      </c>
      <c r="BF8" s="44">
        <v>20.305</v>
      </c>
      <c r="BG8" s="44">
        <v>17.148</v>
      </c>
      <c r="BH8" s="44">
        <v>16.962</v>
      </c>
      <c r="BI8" s="44">
        <v>17.671</v>
      </c>
      <c r="BJ8" s="44">
        <v>16.951</v>
      </c>
      <c r="BK8" s="44">
        <v>13.763</v>
      </c>
      <c r="BL8" s="44">
        <v>14.873</v>
      </c>
      <c r="BM8" s="44">
        <v>16.095</v>
      </c>
      <c r="BN8" s="44">
        <v>17.373</v>
      </c>
      <c r="BO8" s="44">
        <v>17.611</v>
      </c>
      <c r="BP8" s="44">
        <v>18.077</v>
      </c>
      <c r="BQ8" s="44">
        <v>21.93</v>
      </c>
      <c r="BR8" s="44">
        <v>18.191</v>
      </c>
      <c r="BS8" s="44">
        <v>21.116</v>
      </c>
      <c r="BT8" s="44">
        <v>21.051</v>
      </c>
      <c r="BU8" s="44">
        <v>16.647</v>
      </c>
      <c r="BV8" s="44">
        <v>17.793</v>
      </c>
      <c r="BW8" s="44">
        <v>15.794</v>
      </c>
      <c r="BX8" s="44">
        <v>17.085</v>
      </c>
      <c r="BY8" s="44">
        <v>17.619</v>
      </c>
      <c r="BZ8" s="44">
        <v>16.446</v>
      </c>
      <c r="CA8" s="44">
        <v>16.9</v>
      </c>
      <c r="CB8" s="44">
        <v>17.575</v>
      </c>
      <c r="CC8" s="44">
        <v>19.767</v>
      </c>
      <c r="CD8" s="44">
        <v>20.479</v>
      </c>
      <c r="CE8" s="44">
        <v>18.343</v>
      </c>
      <c r="CF8" s="44">
        <v>22.429</v>
      </c>
      <c r="CG8" s="44">
        <v>16.331</v>
      </c>
      <c r="CH8" s="44">
        <v>16.429</v>
      </c>
      <c r="CI8" s="44">
        <v>12.97</v>
      </c>
      <c r="CJ8" s="44">
        <v>15.2</v>
      </c>
      <c r="CK8" s="44">
        <v>16.32</v>
      </c>
      <c r="CL8" s="44">
        <v>15.734</v>
      </c>
      <c r="CM8" s="44">
        <v>19.22</v>
      </c>
      <c r="CN8" s="44">
        <v>18.691</v>
      </c>
      <c r="CO8" s="44">
        <v>17.342</v>
      </c>
      <c r="CP8" s="44">
        <v>19.742</v>
      </c>
      <c r="CQ8" s="44">
        <v>20.093</v>
      </c>
      <c r="CR8" s="44">
        <v>22.021</v>
      </c>
      <c r="CS8" s="44">
        <v>17.468</v>
      </c>
      <c r="CT8" s="44">
        <v>20.229</v>
      </c>
      <c r="CU8" s="44">
        <v>13.752</v>
      </c>
      <c r="CV8" s="44">
        <v>15.019</v>
      </c>
      <c r="CW8" s="44">
        <v>14.684</v>
      </c>
      <c r="CX8" s="44">
        <v>16.052</v>
      </c>
      <c r="CY8" s="44">
        <v>14.376</v>
      </c>
      <c r="CZ8" s="44">
        <v>14.436</v>
      </c>
      <c r="DA8" s="44">
        <v>18.357</v>
      </c>
      <c r="DB8" s="44">
        <v>17.202</v>
      </c>
      <c r="DC8" s="44">
        <v>22.077</v>
      </c>
      <c r="DD8" s="44">
        <v>20.592</v>
      </c>
      <c r="DE8" s="44">
        <v>15.756</v>
      </c>
      <c r="DF8" s="44">
        <v>16.913</v>
      </c>
      <c r="DG8" s="44">
        <v>11.883</v>
      </c>
      <c r="DH8" s="44">
        <v>12.9</v>
      </c>
      <c r="DI8" s="44">
        <v>17.278</v>
      </c>
      <c r="DJ8" s="44">
        <v>15.681</v>
      </c>
      <c r="DK8" s="44">
        <v>18.193</v>
      </c>
      <c r="DL8" s="44">
        <v>19.691</v>
      </c>
      <c r="DM8" s="44">
        <v>17.188</v>
      </c>
      <c r="DN8" s="44">
        <v>23.743</v>
      </c>
      <c r="DO8" s="44">
        <v>20.574</v>
      </c>
      <c r="DP8" s="44">
        <v>22.472</v>
      </c>
      <c r="DQ8" s="44">
        <v>19.304</v>
      </c>
      <c r="DR8" s="44">
        <v>20.935</v>
      </c>
      <c r="DS8" s="44">
        <v>17.56</v>
      </c>
      <c r="DT8" s="44">
        <v>16.667</v>
      </c>
      <c r="DU8" s="44">
        <v>20.325</v>
      </c>
      <c r="DV8" s="44">
        <v>20.338</v>
      </c>
      <c r="DW8" s="44">
        <v>20.07</v>
      </c>
      <c r="DX8" s="44">
        <v>20.779</v>
      </c>
      <c r="DY8" s="44">
        <v>20.308</v>
      </c>
      <c r="DZ8" s="44">
        <v>22.416</v>
      </c>
      <c r="EA8" s="44">
        <v>19.316</v>
      </c>
      <c r="EB8" s="44">
        <v>18.445</v>
      </c>
      <c r="EC8" s="44">
        <v>17.152</v>
      </c>
      <c r="ED8" s="44">
        <v>21.162</v>
      </c>
      <c r="EE8" s="44">
        <v>16.793</v>
      </c>
      <c r="EF8" s="44">
        <v>16.522</v>
      </c>
      <c r="EG8" s="44">
        <v>19.361</v>
      </c>
      <c r="EH8" s="44">
        <v>17.006</v>
      </c>
      <c r="EI8" s="44">
        <v>19.767</v>
      </c>
      <c r="EJ8" s="44">
        <v>19.689</v>
      </c>
      <c r="EK8" s="44">
        <v>21.893</v>
      </c>
      <c r="EL8" s="44">
        <v>20.669</v>
      </c>
      <c r="EM8" s="44">
        <v>20.047</v>
      </c>
      <c r="EN8" s="44">
        <v>20.246</v>
      </c>
      <c r="EO8" s="44">
        <v>20.48</v>
      </c>
      <c r="EP8" s="44">
        <v>19.427</v>
      </c>
      <c r="EQ8" s="44">
        <v>19.594</v>
      </c>
      <c r="ER8" s="44">
        <v>17.428</v>
      </c>
      <c r="ES8" s="44">
        <v>17.802</v>
      </c>
      <c r="ET8" s="44">
        <v>16.544</v>
      </c>
      <c r="EU8" s="44">
        <v>15.743</v>
      </c>
      <c r="EV8" s="44">
        <v>16.288</v>
      </c>
      <c r="EW8" s="44">
        <v>21.943</v>
      </c>
      <c r="EX8" s="44">
        <v>21.383</v>
      </c>
      <c r="EY8" s="44">
        <v>18.126</v>
      </c>
      <c r="EZ8" s="44">
        <v>22.661</v>
      </c>
      <c r="FA8" s="44">
        <v>19.842</v>
      </c>
      <c r="FB8" s="44">
        <v>22.61</v>
      </c>
      <c r="FC8" s="44">
        <v>18.381</v>
      </c>
      <c r="FD8" s="44">
        <v>19.505</v>
      </c>
      <c r="FE8" s="44">
        <v>20.191</v>
      </c>
      <c r="FF8" s="44">
        <v>18.392</v>
      </c>
      <c r="FG8" s="44">
        <v>18.147</v>
      </c>
      <c r="FH8" s="44">
        <v>18.57</v>
      </c>
      <c r="FI8" s="44">
        <v>20.827</v>
      </c>
      <c r="FJ8" s="44">
        <v>21.562</v>
      </c>
      <c r="FK8" s="44">
        <v>21.721</v>
      </c>
      <c r="FL8" s="44">
        <v>20.509</v>
      </c>
      <c r="FM8" s="45">
        <v>17.641</v>
      </c>
      <c r="FN8" s="44">
        <v>20.176</v>
      </c>
      <c r="FO8" s="44">
        <v>16.401</v>
      </c>
      <c r="FP8" s="44">
        <v>18.265</v>
      </c>
      <c r="FQ8" s="44">
        <v>18.729</v>
      </c>
      <c r="FR8" s="44">
        <v>16.267</v>
      </c>
      <c r="FS8" s="44">
        <v>18.636</v>
      </c>
      <c r="FT8" s="46">
        <v>19.297</v>
      </c>
      <c r="FU8" s="47">
        <v>22.12</v>
      </c>
      <c r="FV8" s="47">
        <v>20.844</v>
      </c>
      <c r="FW8" s="47">
        <v>20.544</v>
      </c>
      <c r="FX8" s="47">
        <v>19.04</v>
      </c>
      <c r="FY8" s="47">
        <v>20.02</v>
      </c>
      <c r="FZ8" s="47">
        <v>20.532</v>
      </c>
      <c r="GA8" s="47">
        <v>19.525</v>
      </c>
      <c r="GB8" s="47">
        <v>15.762</v>
      </c>
      <c r="GC8" s="48">
        <v>19.932</v>
      </c>
      <c r="GD8" s="47">
        <v>19.564</v>
      </c>
      <c r="GE8" s="47">
        <v>19.649</v>
      </c>
      <c r="GF8" s="47">
        <v>16.97</v>
      </c>
      <c r="GG8" s="47">
        <v>18.004</v>
      </c>
      <c r="GH8" s="47">
        <v>18.187</v>
      </c>
      <c r="GI8" s="47">
        <v>15.711</v>
      </c>
      <c r="GJ8" s="42"/>
    </row>
    <row r="9" ht="12.75" customHeight="1">
      <c r="A9" s="30">
        <f t="shared" si="3"/>
        <v>5</v>
      </c>
      <c r="B9" s="43" t="s">
        <v>13</v>
      </c>
      <c r="C9" s="44">
        <v>3.341</v>
      </c>
      <c r="D9" s="44">
        <v>3.048</v>
      </c>
      <c r="E9" s="44">
        <v>3.16</v>
      </c>
      <c r="F9" s="44">
        <v>3.087</v>
      </c>
      <c r="G9" s="44">
        <v>3.104</v>
      </c>
      <c r="H9" s="44">
        <v>2.755</v>
      </c>
      <c r="I9" s="44">
        <v>2.316</v>
      </c>
      <c r="J9" s="44">
        <v>4.334</v>
      </c>
      <c r="K9" s="44">
        <v>3.332</v>
      </c>
      <c r="L9" s="44">
        <v>3.391</v>
      </c>
      <c r="M9" s="44">
        <v>3.201</v>
      </c>
      <c r="N9" s="44">
        <v>3.064</v>
      </c>
      <c r="O9" s="44">
        <v>3.697</v>
      </c>
      <c r="P9" s="44">
        <v>2.988</v>
      </c>
      <c r="Q9" s="44">
        <v>3.678</v>
      </c>
      <c r="R9" s="44">
        <v>3.277</v>
      </c>
      <c r="S9" s="44">
        <v>3.553</v>
      </c>
      <c r="T9" s="44">
        <v>3.63</v>
      </c>
      <c r="U9" s="44">
        <v>4.211</v>
      </c>
      <c r="V9" s="44">
        <v>4.375</v>
      </c>
      <c r="W9" s="44">
        <v>3.885</v>
      </c>
      <c r="X9" s="44">
        <v>4.798</v>
      </c>
      <c r="Y9" s="44">
        <v>5.195</v>
      </c>
      <c r="Z9" s="44">
        <v>4.996</v>
      </c>
      <c r="AA9" s="44">
        <v>4.36</v>
      </c>
      <c r="AB9" s="44">
        <v>5.885</v>
      </c>
      <c r="AC9" s="44">
        <v>5.246</v>
      </c>
      <c r="AD9" s="44">
        <v>4.557</v>
      </c>
      <c r="AE9" s="44">
        <v>4.335</v>
      </c>
      <c r="AF9" s="44">
        <v>4.834</v>
      </c>
      <c r="AG9" s="44">
        <v>4.425</v>
      </c>
      <c r="AH9" s="44">
        <v>5.625</v>
      </c>
      <c r="AI9" s="44">
        <v>5.597</v>
      </c>
      <c r="AJ9" s="44">
        <v>7.32</v>
      </c>
      <c r="AK9" s="44">
        <v>5.896</v>
      </c>
      <c r="AL9" s="44">
        <v>5.135</v>
      </c>
      <c r="AM9" s="44">
        <v>4.954</v>
      </c>
      <c r="AN9" s="44">
        <v>3.832</v>
      </c>
      <c r="AO9" s="44">
        <v>3.374</v>
      </c>
      <c r="AP9" s="44">
        <v>2.799</v>
      </c>
      <c r="AQ9" s="44">
        <v>2.812</v>
      </c>
      <c r="AR9" s="44">
        <v>3.17</v>
      </c>
      <c r="AS9" s="44">
        <v>3.475</v>
      </c>
      <c r="AT9" s="44">
        <v>3.724</v>
      </c>
      <c r="AU9" s="44">
        <v>4.159</v>
      </c>
      <c r="AV9" s="44">
        <v>4.712</v>
      </c>
      <c r="AW9" s="44">
        <v>4.263</v>
      </c>
      <c r="AX9" s="44">
        <v>4.784</v>
      </c>
      <c r="AY9" s="44">
        <v>5.086</v>
      </c>
      <c r="AZ9" s="44">
        <v>4.482</v>
      </c>
      <c r="BA9" s="44">
        <v>5.474</v>
      </c>
      <c r="BB9" s="44">
        <v>4.618</v>
      </c>
      <c r="BC9" s="44">
        <v>5.718</v>
      </c>
      <c r="BD9" s="44">
        <v>5.893</v>
      </c>
      <c r="BE9" s="44">
        <v>6.305</v>
      </c>
      <c r="BF9" s="44">
        <v>6.223</v>
      </c>
      <c r="BG9" s="44">
        <v>7.493</v>
      </c>
      <c r="BH9" s="44">
        <v>7.005</v>
      </c>
      <c r="BI9" s="44">
        <v>7.471</v>
      </c>
      <c r="BJ9" s="44">
        <v>5.491</v>
      </c>
      <c r="BK9" s="44">
        <v>6.024</v>
      </c>
      <c r="BL9" s="44">
        <v>5.554</v>
      </c>
      <c r="BM9" s="44">
        <v>5.794</v>
      </c>
      <c r="BN9" s="44">
        <v>6.03</v>
      </c>
      <c r="BO9" s="44">
        <v>5.876</v>
      </c>
      <c r="BP9" s="44">
        <v>6.489</v>
      </c>
      <c r="BQ9" s="44">
        <v>7.646</v>
      </c>
      <c r="BR9" s="44">
        <v>6.247</v>
      </c>
      <c r="BS9" s="44">
        <v>7.606</v>
      </c>
      <c r="BT9" s="44">
        <v>6.472</v>
      </c>
      <c r="BU9" s="44">
        <v>5.544</v>
      </c>
      <c r="BV9" s="44">
        <v>7.184</v>
      </c>
      <c r="BW9" s="44">
        <v>7.244</v>
      </c>
      <c r="BX9" s="44">
        <v>7.011</v>
      </c>
      <c r="BY9" s="44">
        <v>5.727</v>
      </c>
      <c r="BZ9" s="44">
        <v>6.135</v>
      </c>
      <c r="CA9" s="44">
        <v>5.829</v>
      </c>
      <c r="CB9" s="44">
        <v>6.732</v>
      </c>
      <c r="CC9" s="44">
        <v>6.971</v>
      </c>
      <c r="CD9" s="44">
        <v>7.542</v>
      </c>
      <c r="CE9" s="44">
        <v>6.687</v>
      </c>
      <c r="CF9" s="44">
        <v>7.708</v>
      </c>
      <c r="CG9" s="44">
        <v>6.846</v>
      </c>
      <c r="CH9" s="44">
        <v>6.753</v>
      </c>
      <c r="CI9" s="44">
        <v>7.748</v>
      </c>
      <c r="CJ9" s="44">
        <v>6.555</v>
      </c>
      <c r="CK9" s="44">
        <v>6.698</v>
      </c>
      <c r="CL9" s="44">
        <v>7.166</v>
      </c>
      <c r="CM9" s="44">
        <v>8.198</v>
      </c>
      <c r="CN9" s="44">
        <v>7.696</v>
      </c>
      <c r="CO9" s="44">
        <v>7.718</v>
      </c>
      <c r="CP9" s="44">
        <v>8.551</v>
      </c>
      <c r="CQ9" s="44">
        <v>7.872</v>
      </c>
      <c r="CR9" s="44">
        <v>8.666</v>
      </c>
      <c r="CS9" s="44">
        <v>7.428</v>
      </c>
      <c r="CT9" s="44">
        <v>8.261</v>
      </c>
      <c r="CU9" s="44">
        <v>8.273</v>
      </c>
      <c r="CV9" s="44">
        <v>6.212</v>
      </c>
      <c r="CW9" s="44">
        <v>8.127</v>
      </c>
      <c r="CX9" s="44">
        <v>8.152</v>
      </c>
      <c r="CY9" s="44">
        <v>6.996</v>
      </c>
      <c r="CZ9" s="44">
        <v>7.399</v>
      </c>
      <c r="DA9" s="44">
        <v>8.282</v>
      </c>
      <c r="DB9" s="44">
        <v>6.894</v>
      </c>
      <c r="DC9" s="44">
        <v>9.012</v>
      </c>
      <c r="DD9" s="44">
        <v>8.016</v>
      </c>
      <c r="DE9" s="44">
        <v>6.686</v>
      </c>
      <c r="DF9" s="44">
        <v>8.176</v>
      </c>
      <c r="DG9" s="44">
        <v>7.765</v>
      </c>
      <c r="DH9" s="44">
        <v>6.781</v>
      </c>
      <c r="DI9" s="44">
        <v>7.755</v>
      </c>
      <c r="DJ9" s="44">
        <v>6.456</v>
      </c>
      <c r="DK9" s="44">
        <v>6.013</v>
      </c>
      <c r="DL9" s="44">
        <v>6.344</v>
      </c>
      <c r="DM9" s="44">
        <v>6.245</v>
      </c>
      <c r="DN9" s="44">
        <v>6.976</v>
      </c>
      <c r="DO9" s="44">
        <v>6.017</v>
      </c>
      <c r="DP9" s="44">
        <v>5.928</v>
      </c>
      <c r="DQ9" s="44">
        <v>4.651</v>
      </c>
      <c r="DR9" s="44">
        <v>4.941</v>
      </c>
      <c r="DS9" s="44">
        <v>5.985</v>
      </c>
      <c r="DT9" s="44">
        <v>4.158</v>
      </c>
      <c r="DU9" s="44">
        <v>5.254</v>
      </c>
      <c r="DV9" s="44">
        <v>5.28</v>
      </c>
      <c r="DW9" s="44">
        <v>4.483</v>
      </c>
      <c r="DX9" s="44">
        <v>5.246</v>
      </c>
      <c r="DY9" s="44">
        <v>4.972</v>
      </c>
      <c r="DZ9" s="44">
        <v>6.988</v>
      </c>
      <c r="EA9" s="44">
        <v>5.715</v>
      </c>
      <c r="EB9" s="44">
        <v>6.045</v>
      </c>
      <c r="EC9" s="44">
        <v>5.538</v>
      </c>
      <c r="ED9" s="44">
        <v>6.099</v>
      </c>
      <c r="EE9" s="44">
        <v>5.666</v>
      </c>
      <c r="EF9" s="44">
        <v>4.965</v>
      </c>
      <c r="EG9" s="44">
        <v>6.169</v>
      </c>
      <c r="EH9" s="44">
        <v>6.095</v>
      </c>
      <c r="EI9" s="44">
        <v>5.883</v>
      </c>
      <c r="EJ9" s="44">
        <v>5.671</v>
      </c>
      <c r="EK9" s="44">
        <v>5.732</v>
      </c>
      <c r="EL9" s="44">
        <v>7.268</v>
      </c>
      <c r="EM9" s="44">
        <v>7.108</v>
      </c>
      <c r="EN9" s="44">
        <v>6.778</v>
      </c>
      <c r="EO9" s="44">
        <v>6.028</v>
      </c>
      <c r="EP9" s="44">
        <v>5.379</v>
      </c>
      <c r="EQ9" s="44">
        <v>7.932</v>
      </c>
      <c r="ER9" s="44">
        <v>6.097</v>
      </c>
      <c r="ES9" s="44">
        <v>6.975</v>
      </c>
      <c r="ET9" s="44">
        <v>5.818</v>
      </c>
      <c r="EU9" s="44">
        <v>6.285</v>
      </c>
      <c r="EV9" s="44">
        <v>6.052</v>
      </c>
      <c r="EW9" s="44">
        <v>7.286</v>
      </c>
      <c r="EX9" s="44">
        <v>8.164</v>
      </c>
      <c r="EY9" s="44">
        <v>6.131</v>
      </c>
      <c r="EZ9" s="44">
        <v>6.881</v>
      </c>
      <c r="FA9" s="44">
        <v>6.623</v>
      </c>
      <c r="FB9" s="44">
        <v>5.636</v>
      </c>
      <c r="FC9" s="44">
        <v>6.464</v>
      </c>
      <c r="FD9" s="44">
        <v>5.602</v>
      </c>
      <c r="FE9" s="44">
        <v>6.619</v>
      </c>
      <c r="FF9" s="44">
        <v>6.168</v>
      </c>
      <c r="FG9" s="44">
        <v>6.196</v>
      </c>
      <c r="FH9" s="44">
        <v>7.018</v>
      </c>
      <c r="FI9" s="44">
        <v>6.621</v>
      </c>
      <c r="FJ9" s="44">
        <v>7.573</v>
      </c>
      <c r="FK9" s="44">
        <v>6.034</v>
      </c>
      <c r="FL9" s="44">
        <v>7.377</v>
      </c>
      <c r="FM9" s="44">
        <v>6.491</v>
      </c>
      <c r="FN9" s="44">
        <v>6.001</v>
      </c>
      <c r="FO9" s="44">
        <v>7.486</v>
      </c>
      <c r="FP9" s="44">
        <v>5.856</v>
      </c>
      <c r="FQ9" s="44">
        <v>6.231</v>
      </c>
      <c r="FR9" s="44">
        <v>5.372</v>
      </c>
      <c r="FS9" s="44">
        <v>5.265</v>
      </c>
      <c r="FT9" s="46">
        <v>3.517</v>
      </c>
      <c r="FU9" s="48">
        <v>4.834</v>
      </c>
      <c r="FV9" s="48">
        <v>4.013</v>
      </c>
      <c r="FW9" s="48">
        <v>5.573</v>
      </c>
      <c r="FX9" s="48">
        <v>5.6</v>
      </c>
      <c r="FY9" s="48">
        <v>7.447</v>
      </c>
      <c r="FZ9" s="48">
        <v>6.425</v>
      </c>
      <c r="GA9" s="48">
        <v>8.231</v>
      </c>
      <c r="GB9" s="48">
        <v>6.401</v>
      </c>
      <c r="GC9" s="48">
        <v>7.828</v>
      </c>
      <c r="GD9" s="49">
        <v>6.341</v>
      </c>
      <c r="GE9" s="49">
        <v>5.883</v>
      </c>
      <c r="GF9" s="49">
        <v>6.451</v>
      </c>
      <c r="GG9" s="49">
        <v>5.148</v>
      </c>
      <c r="GH9" s="49">
        <v>5.193</v>
      </c>
      <c r="GI9" s="49">
        <v>5.021</v>
      </c>
      <c r="GJ9" s="50"/>
    </row>
    <row r="10" ht="12.75" customHeight="1">
      <c r="A10" s="30">
        <f t="shared" si="3"/>
        <v>6</v>
      </c>
      <c r="B10" s="43" t="s">
        <v>14</v>
      </c>
      <c r="C10" s="44">
        <v>1.567</v>
      </c>
      <c r="D10" s="44">
        <v>1.369</v>
      </c>
      <c r="E10" s="44">
        <v>1.591</v>
      </c>
      <c r="F10" s="44">
        <v>1.988</v>
      </c>
      <c r="G10" s="44">
        <v>1.808</v>
      </c>
      <c r="H10" s="44">
        <v>1.843</v>
      </c>
      <c r="I10" s="44">
        <v>2.013</v>
      </c>
      <c r="J10" s="44">
        <v>2.034</v>
      </c>
      <c r="K10" s="44">
        <v>1.756</v>
      </c>
      <c r="L10" s="44">
        <v>1.836</v>
      </c>
      <c r="M10" s="44">
        <v>1.804</v>
      </c>
      <c r="N10" s="44">
        <v>1.604</v>
      </c>
      <c r="O10" s="44">
        <v>1.705</v>
      </c>
      <c r="P10" s="44">
        <v>1.454</v>
      </c>
      <c r="Q10" s="44">
        <v>1.772</v>
      </c>
      <c r="R10" s="44">
        <v>2.193</v>
      </c>
      <c r="S10" s="44">
        <v>2.009</v>
      </c>
      <c r="T10" s="44">
        <v>2.106</v>
      </c>
      <c r="U10" s="44">
        <v>1.605</v>
      </c>
      <c r="V10" s="44">
        <v>2.183</v>
      </c>
      <c r="W10" s="44">
        <v>2.78</v>
      </c>
      <c r="X10" s="44">
        <v>2.856</v>
      </c>
      <c r="Y10" s="44">
        <v>3.158</v>
      </c>
      <c r="Z10" s="44">
        <v>2.444</v>
      </c>
      <c r="AA10" s="44">
        <v>2.109</v>
      </c>
      <c r="AB10" s="44">
        <v>2.227</v>
      </c>
      <c r="AC10" s="44">
        <v>2.379</v>
      </c>
      <c r="AD10" s="44">
        <v>3.022</v>
      </c>
      <c r="AE10" s="44">
        <v>2.335</v>
      </c>
      <c r="AF10" s="44">
        <v>2.877</v>
      </c>
      <c r="AG10" s="44">
        <v>3.265</v>
      </c>
      <c r="AH10" s="44">
        <v>2.221</v>
      </c>
      <c r="AI10" s="44">
        <v>3.583</v>
      </c>
      <c r="AJ10" s="44">
        <v>3.604</v>
      </c>
      <c r="AK10" s="44">
        <v>2.151</v>
      </c>
      <c r="AL10" s="44">
        <v>2.773</v>
      </c>
      <c r="AM10" s="44">
        <v>1.683</v>
      </c>
      <c r="AN10" s="44">
        <v>2.236</v>
      </c>
      <c r="AO10" s="44">
        <v>2.226</v>
      </c>
      <c r="AP10" s="44">
        <v>2.813</v>
      </c>
      <c r="AQ10" s="44">
        <v>2.239</v>
      </c>
      <c r="AR10" s="44">
        <v>2.495</v>
      </c>
      <c r="AS10" s="44">
        <v>2.638</v>
      </c>
      <c r="AT10" s="44">
        <v>2.558</v>
      </c>
      <c r="AU10" s="44">
        <v>2.282</v>
      </c>
      <c r="AV10" s="44">
        <v>1.871</v>
      </c>
      <c r="AW10" s="44">
        <v>2.847</v>
      </c>
      <c r="AX10" s="44">
        <v>2.109</v>
      </c>
      <c r="AY10" s="44">
        <v>1.805</v>
      </c>
      <c r="AZ10" s="44">
        <v>1.951</v>
      </c>
      <c r="BA10" s="44">
        <v>2.757</v>
      </c>
      <c r="BB10" s="44">
        <v>2.268</v>
      </c>
      <c r="BC10" s="44">
        <v>2.188</v>
      </c>
      <c r="BD10" s="44">
        <v>2.364</v>
      </c>
      <c r="BE10" s="44">
        <v>1.973</v>
      </c>
      <c r="BF10" s="44">
        <v>2.536</v>
      </c>
      <c r="BG10" s="44">
        <v>2.783</v>
      </c>
      <c r="BH10" s="44">
        <v>2.386</v>
      </c>
      <c r="BI10" s="44">
        <v>2.775</v>
      </c>
      <c r="BJ10" s="44">
        <v>2.914</v>
      </c>
      <c r="BK10" s="44">
        <v>1.99</v>
      </c>
      <c r="BL10" s="44">
        <v>2.688</v>
      </c>
      <c r="BM10" s="44">
        <v>3.261</v>
      </c>
      <c r="BN10" s="44">
        <v>3.104</v>
      </c>
      <c r="BO10" s="44">
        <v>3.839</v>
      </c>
      <c r="BP10" s="44">
        <v>3.324</v>
      </c>
      <c r="BQ10" s="44">
        <v>3.088</v>
      </c>
      <c r="BR10" s="44">
        <v>2.677</v>
      </c>
      <c r="BS10" s="44">
        <v>3.012</v>
      </c>
      <c r="BT10" s="44">
        <v>2.799</v>
      </c>
      <c r="BU10" s="44">
        <v>2.473</v>
      </c>
      <c r="BV10" s="44">
        <v>3.309</v>
      </c>
      <c r="BW10" s="44">
        <v>2.185</v>
      </c>
      <c r="BX10" s="44">
        <v>1.709</v>
      </c>
      <c r="BY10" s="44">
        <v>2.688</v>
      </c>
      <c r="BZ10" s="44">
        <v>2.476</v>
      </c>
      <c r="CA10" s="44">
        <v>2.903</v>
      </c>
      <c r="CB10" s="44">
        <v>3.042</v>
      </c>
      <c r="CC10" s="44">
        <v>2.894</v>
      </c>
      <c r="CD10" s="44">
        <v>3.342</v>
      </c>
      <c r="CE10" s="44">
        <v>2.737</v>
      </c>
      <c r="CF10" s="44">
        <v>3.884</v>
      </c>
      <c r="CG10" s="44">
        <v>2.645</v>
      </c>
      <c r="CH10" s="44">
        <v>2.715</v>
      </c>
      <c r="CI10" s="44">
        <v>2.022</v>
      </c>
      <c r="CJ10" s="44">
        <v>2.297</v>
      </c>
      <c r="CK10" s="44">
        <v>3.456</v>
      </c>
      <c r="CL10" s="44">
        <v>3.63</v>
      </c>
      <c r="CM10" s="44">
        <v>3.101</v>
      </c>
      <c r="CN10" s="44">
        <v>3.301</v>
      </c>
      <c r="CO10" s="44">
        <v>3.006</v>
      </c>
      <c r="CP10" s="44">
        <v>2.705</v>
      </c>
      <c r="CQ10" s="44">
        <v>2.829</v>
      </c>
      <c r="CR10" s="44">
        <v>3.42</v>
      </c>
      <c r="CS10" s="44">
        <v>3.36</v>
      </c>
      <c r="CT10" s="44">
        <v>3.144</v>
      </c>
      <c r="CU10" s="44">
        <v>2.617</v>
      </c>
      <c r="CV10" s="44">
        <v>2.639</v>
      </c>
      <c r="CW10" s="44">
        <v>3.137</v>
      </c>
      <c r="CX10" s="44">
        <v>3.528</v>
      </c>
      <c r="CY10" s="44">
        <v>3.934</v>
      </c>
      <c r="CZ10" s="44">
        <v>2.477</v>
      </c>
      <c r="DA10" s="44">
        <v>2.71</v>
      </c>
      <c r="DB10" s="44">
        <v>2.932</v>
      </c>
      <c r="DC10" s="44">
        <v>3.604</v>
      </c>
      <c r="DD10" s="44">
        <v>3.625</v>
      </c>
      <c r="DE10" s="44">
        <v>3.297</v>
      </c>
      <c r="DF10" s="44">
        <v>3.1</v>
      </c>
      <c r="DG10" s="44">
        <v>2.968</v>
      </c>
      <c r="DH10" s="44">
        <v>2.827</v>
      </c>
      <c r="DI10" s="44">
        <v>3.553</v>
      </c>
      <c r="DJ10" s="44">
        <v>3.829</v>
      </c>
      <c r="DK10" s="44">
        <v>3.26</v>
      </c>
      <c r="DL10" s="44">
        <v>3.727</v>
      </c>
      <c r="DM10" s="44">
        <v>3.542</v>
      </c>
      <c r="DN10" s="44">
        <v>3.962</v>
      </c>
      <c r="DO10" s="44">
        <v>3.388</v>
      </c>
      <c r="DP10" s="44">
        <v>3.836</v>
      </c>
      <c r="DQ10" s="44">
        <v>3.639</v>
      </c>
      <c r="DR10" s="44">
        <v>3.806</v>
      </c>
      <c r="DS10" s="44">
        <v>2.989</v>
      </c>
      <c r="DT10" s="44">
        <v>3.943</v>
      </c>
      <c r="DU10" s="44">
        <v>3.604</v>
      </c>
      <c r="DV10" s="44">
        <v>3.877</v>
      </c>
      <c r="DW10" s="44">
        <v>4.297</v>
      </c>
      <c r="DX10" s="44">
        <v>3.789</v>
      </c>
      <c r="DY10" s="44">
        <v>4.333</v>
      </c>
      <c r="DZ10" s="44">
        <v>4.7</v>
      </c>
      <c r="EA10" s="44">
        <v>3.938</v>
      </c>
      <c r="EB10" s="44">
        <v>3.484</v>
      </c>
      <c r="EC10" s="44">
        <v>3.974</v>
      </c>
      <c r="ED10" s="44">
        <v>3.512</v>
      </c>
      <c r="EE10" s="44">
        <v>4.436</v>
      </c>
      <c r="EF10" s="44">
        <v>3.49</v>
      </c>
      <c r="EG10" s="44">
        <v>4.19</v>
      </c>
      <c r="EH10" s="44">
        <v>3.918</v>
      </c>
      <c r="EI10" s="44">
        <v>4.98</v>
      </c>
      <c r="EJ10" s="44">
        <v>4.41</v>
      </c>
      <c r="EK10" s="44">
        <v>5.021</v>
      </c>
      <c r="EL10" s="44">
        <v>4.669</v>
      </c>
      <c r="EM10" s="44">
        <v>4.036</v>
      </c>
      <c r="EN10" s="44">
        <v>5.238</v>
      </c>
      <c r="EO10" s="44">
        <v>4.22</v>
      </c>
      <c r="EP10" s="44">
        <v>3.997</v>
      </c>
      <c r="EQ10" s="44">
        <v>3.404</v>
      </c>
      <c r="ER10" s="44">
        <v>2.801</v>
      </c>
      <c r="ES10" s="44">
        <v>5.398</v>
      </c>
      <c r="ET10" s="44">
        <v>4.078</v>
      </c>
      <c r="EU10" s="44">
        <v>3.127</v>
      </c>
      <c r="EV10" s="44">
        <v>3.906</v>
      </c>
      <c r="EW10" s="44">
        <v>5.115</v>
      </c>
      <c r="EX10" s="44">
        <v>4.876</v>
      </c>
      <c r="EY10" s="44">
        <v>4.037</v>
      </c>
      <c r="EZ10" s="44">
        <v>4.708</v>
      </c>
      <c r="FA10" s="44">
        <v>3.821</v>
      </c>
      <c r="FB10" s="44">
        <v>3.568</v>
      </c>
      <c r="FC10" s="44">
        <v>3.964</v>
      </c>
      <c r="FD10" s="44">
        <v>3.893</v>
      </c>
      <c r="FE10" s="44">
        <v>4.029</v>
      </c>
      <c r="FF10" s="44">
        <v>4.748</v>
      </c>
      <c r="FG10" s="44">
        <v>4.572</v>
      </c>
      <c r="FH10" s="44">
        <v>4.388</v>
      </c>
      <c r="FI10" s="44">
        <v>3.575</v>
      </c>
      <c r="FJ10" s="44">
        <v>4.619</v>
      </c>
      <c r="FK10" s="44">
        <v>4.22</v>
      </c>
      <c r="FL10" s="44">
        <v>4.93</v>
      </c>
      <c r="FM10" s="44">
        <v>4.957</v>
      </c>
      <c r="FN10" s="44">
        <v>3.172</v>
      </c>
      <c r="FO10" s="44">
        <v>3.655</v>
      </c>
      <c r="FP10" s="44">
        <v>3.546</v>
      </c>
      <c r="FQ10" s="44">
        <v>4.252</v>
      </c>
      <c r="FR10" s="44">
        <v>3.445</v>
      </c>
      <c r="FS10" s="44">
        <v>4.446</v>
      </c>
      <c r="FT10" s="46">
        <v>4.549</v>
      </c>
      <c r="FU10" s="51">
        <v>5.128</v>
      </c>
      <c r="FV10" s="51">
        <v>4.856</v>
      </c>
      <c r="FW10" s="51">
        <v>4.661</v>
      </c>
      <c r="FX10" s="51">
        <v>3.347</v>
      </c>
      <c r="FY10" s="51">
        <v>3.206</v>
      </c>
      <c r="FZ10" s="51">
        <v>2.474</v>
      </c>
      <c r="GA10" s="51">
        <v>3.072</v>
      </c>
      <c r="GB10" s="51">
        <v>3.202</v>
      </c>
      <c r="GC10" s="51">
        <v>4.308</v>
      </c>
      <c r="GD10" s="51">
        <v>4.329</v>
      </c>
      <c r="GE10" s="51">
        <v>4.38</v>
      </c>
      <c r="GF10" s="51">
        <v>3.34</v>
      </c>
      <c r="GG10" s="51">
        <v>3.595</v>
      </c>
      <c r="GH10" s="51">
        <v>4.986</v>
      </c>
      <c r="GI10" s="51">
        <v>3.352</v>
      </c>
      <c r="GJ10" s="42"/>
    </row>
    <row r="11" ht="13.5" customHeight="1">
      <c r="A11" s="30">
        <f t="shared" si="3"/>
        <v>7</v>
      </c>
      <c r="B11" s="39" t="s">
        <v>15</v>
      </c>
      <c r="C11" s="40">
        <v>0.846</v>
      </c>
      <c r="D11" s="40">
        <v>1.023</v>
      </c>
      <c r="E11" s="40">
        <v>0.936</v>
      </c>
      <c r="F11" s="40">
        <v>0.806</v>
      </c>
      <c r="G11" s="40">
        <v>1.081</v>
      </c>
      <c r="H11" s="40">
        <v>0.739</v>
      </c>
      <c r="I11" s="40">
        <v>0.979</v>
      </c>
      <c r="J11" s="40">
        <v>0.819</v>
      </c>
      <c r="K11" s="40">
        <v>0.918</v>
      </c>
      <c r="L11" s="40">
        <v>0.917</v>
      </c>
      <c r="M11" s="40">
        <v>0.704</v>
      </c>
      <c r="N11" s="40">
        <v>0.889</v>
      </c>
      <c r="O11" s="40">
        <v>0.982</v>
      </c>
      <c r="P11" s="40">
        <v>0.711</v>
      </c>
      <c r="Q11" s="40">
        <v>1.013</v>
      </c>
      <c r="R11" s="40">
        <v>0.608</v>
      </c>
      <c r="S11" s="40">
        <v>0.732</v>
      </c>
      <c r="T11" s="40">
        <v>0.698</v>
      </c>
      <c r="U11" s="40">
        <v>0.733</v>
      </c>
      <c r="V11" s="40">
        <v>0.583</v>
      </c>
      <c r="W11" s="40">
        <v>0.649</v>
      </c>
      <c r="X11" s="40">
        <v>0.621</v>
      </c>
      <c r="Y11" s="40">
        <v>0.531</v>
      </c>
      <c r="Z11" s="40">
        <v>0.422</v>
      </c>
      <c r="AA11" s="40">
        <v>0.265</v>
      </c>
      <c r="AB11" s="40">
        <v>0.443</v>
      </c>
      <c r="AC11" s="40">
        <v>0.458</v>
      </c>
      <c r="AD11" s="40">
        <v>0.484</v>
      </c>
      <c r="AE11" s="40">
        <v>0.479</v>
      </c>
      <c r="AF11" s="40">
        <v>0.387</v>
      </c>
      <c r="AG11" s="40">
        <v>0.707</v>
      </c>
      <c r="AH11" s="40">
        <v>0.414</v>
      </c>
      <c r="AI11" s="40">
        <v>0.381</v>
      </c>
      <c r="AJ11" s="40">
        <v>0.497</v>
      </c>
      <c r="AK11" s="40">
        <v>0.527</v>
      </c>
      <c r="AL11" s="40">
        <v>0.51</v>
      </c>
      <c r="AM11" s="40">
        <v>0.644</v>
      </c>
      <c r="AN11" s="40">
        <v>0.0</v>
      </c>
      <c r="AO11" s="40">
        <v>0.0</v>
      </c>
      <c r="AP11" s="40">
        <v>0.0</v>
      </c>
      <c r="AQ11" s="40">
        <v>0.0</v>
      </c>
      <c r="AR11" s="40">
        <v>0.0</v>
      </c>
      <c r="AS11" s="40">
        <v>0.0</v>
      </c>
      <c r="AT11" s="40">
        <v>0.0</v>
      </c>
      <c r="AU11" s="40">
        <v>0.0</v>
      </c>
      <c r="AV11" s="40">
        <v>0.0</v>
      </c>
      <c r="AW11" s="40">
        <v>0.0</v>
      </c>
      <c r="AX11" s="40">
        <v>0.0</v>
      </c>
      <c r="AY11" s="40">
        <v>0.0</v>
      </c>
      <c r="AZ11" s="40">
        <v>0.0</v>
      </c>
      <c r="BA11" s="40">
        <v>0.0</v>
      </c>
      <c r="BB11" s="40">
        <v>0.0</v>
      </c>
      <c r="BC11" s="40">
        <v>0.0</v>
      </c>
      <c r="BD11" s="40">
        <v>0.0</v>
      </c>
      <c r="BE11" s="40">
        <v>0.0</v>
      </c>
      <c r="BF11" s="40">
        <v>0.0</v>
      </c>
      <c r="BG11" s="40">
        <v>0.0</v>
      </c>
      <c r="BH11" s="40">
        <v>0.0</v>
      </c>
      <c r="BI11" s="40">
        <v>0.0</v>
      </c>
      <c r="BJ11" s="40">
        <v>0.0</v>
      </c>
      <c r="BK11" s="40">
        <v>0.0</v>
      </c>
      <c r="BL11" s="40">
        <v>0.0</v>
      </c>
      <c r="BM11" s="40">
        <v>0.0</v>
      </c>
      <c r="BN11" s="40">
        <v>0.0</v>
      </c>
      <c r="BO11" s="40">
        <v>0.0</v>
      </c>
      <c r="BP11" s="40">
        <v>0.0</v>
      </c>
      <c r="BQ11" s="40">
        <v>0.0</v>
      </c>
      <c r="BR11" s="40">
        <v>0.0</v>
      </c>
      <c r="BS11" s="40">
        <v>0.0</v>
      </c>
      <c r="BT11" s="40">
        <v>0.0</v>
      </c>
      <c r="BU11" s="40">
        <v>0.0</v>
      </c>
      <c r="BV11" s="40">
        <v>0.0</v>
      </c>
      <c r="BW11" s="40">
        <v>0.0</v>
      </c>
      <c r="BX11" s="40">
        <v>0.0</v>
      </c>
      <c r="BY11" s="40">
        <v>0.0</v>
      </c>
      <c r="BZ11" s="40">
        <v>0.0</v>
      </c>
      <c r="CA11" s="40">
        <v>0.0</v>
      </c>
      <c r="CB11" s="40">
        <v>0.0</v>
      </c>
      <c r="CC11" s="40">
        <v>0.0</v>
      </c>
      <c r="CD11" s="40">
        <v>0.0</v>
      </c>
      <c r="CE11" s="40">
        <v>0.0</v>
      </c>
      <c r="CF11" s="40">
        <v>0.0</v>
      </c>
      <c r="CG11" s="40">
        <v>0.0</v>
      </c>
      <c r="CH11" s="40">
        <v>0.0</v>
      </c>
      <c r="CI11" s="40">
        <v>0.0</v>
      </c>
      <c r="CJ11" s="40">
        <v>0.0</v>
      </c>
      <c r="CK11" s="40">
        <v>0.0</v>
      </c>
      <c r="CL11" s="40">
        <v>0.0</v>
      </c>
      <c r="CM11" s="40">
        <v>0.0</v>
      </c>
      <c r="CN11" s="40">
        <v>0.0</v>
      </c>
      <c r="CO11" s="40">
        <v>0.0</v>
      </c>
      <c r="CP11" s="40">
        <v>0.0</v>
      </c>
      <c r="CQ11" s="40">
        <v>0.0</v>
      </c>
      <c r="CR11" s="40">
        <v>0.0</v>
      </c>
      <c r="CS11" s="40">
        <v>0.0</v>
      </c>
      <c r="CT11" s="40">
        <v>0.0</v>
      </c>
      <c r="CU11" s="40">
        <v>0.0</v>
      </c>
      <c r="CV11" s="40">
        <v>0.0</v>
      </c>
      <c r="CW11" s="40">
        <v>0.0</v>
      </c>
      <c r="CX11" s="40">
        <v>0.0</v>
      </c>
      <c r="CY11" s="40">
        <v>0.0</v>
      </c>
      <c r="CZ11" s="40">
        <v>0.0</v>
      </c>
      <c r="DA11" s="40">
        <v>0.0</v>
      </c>
      <c r="DB11" s="40">
        <v>0.0</v>
      </c>
      <c r="DC11" s="40">
        <v>0.0</v>
      </c>
      <c r="DD11" s="40">
        <v>0.0</v>
      </c>
      <c r="DE11" s="40">
        <v>0.0</v>
      </c>
      <c r="DF11" s="40">
        <v>0.0</v>
      </c>
      <c r="DG11" s="40">
        <v>0.0</v>
      </c>
      <c r="DH11" s="40">
        <v>0.0</v>
      </c>
      <c r="DI11" s="40">
        <v>0.0</v>
      </c>
      <c r="DJ11" s="40">
        <v>0.0</v>
      </c>
      <c r="DK11" s="40">
        <v>0.0</v>
      </c>
      <c r="DL11" s="40">
        <v>0.0</v>
      </c>
      <c r="DM11" s="40">
        <v>0.0</v>
      </c>
      <c r="DN11" s="40">
        <v>0.0</v>
      </c>
      <c r="DO11" s="40">
        <v>0.0</v>
      </c>
      <c r="DP11" s="40">
        <v>0.0</v>
      </c>
      <c r="DQ11" s="40">
        <v>0.0</v>
      </c>
      <c r="DR11" s="40">
        <v>0.0</v>
      </c>
      <c r="DS11" s="40">
        <v>0.0</v>
      </c>
      <c r="DT11" s="40">
        <v>0.0</v>
      </c>
      <c r="DU11" s="40">
        <v>0.0</v>
      </c>
      <c r="DV11" s="40">
        <v>0.0</v>
      </c>
      <c r="DW11" s="40">
        <v>0.0</v>
      </c>
      <c r="DX11" s="40">
        <v>0.0</v>
      </c>
      <c r="DY11" s="40">
        <v>0.0</v>
      </c>
      <c r="DZ11" s="40">
        <v>0.0</v>
      </c>
      <c r="EA11" s="40">
        <v>0.0</v>
      </c>
      <c r="EB11" s="40">
        <v>0.0</v>
      </c>
      <c r="EC11" s="40">
        <v>0.256</v>
      </c>
      <c r="ED11" s="40">
        <v>0.518</v>
      </c>
      <c r="EE11" s="40">
        <v>0.358</v>
      </c>
      <c r="EF11" s="40">
        <v>0.372</v>
      </c>
      <c r="EG11" s="40">
        <v>0.494</v>
      </c>
      <c r="EH11" s="40">
        <v>0.708</v>
      </c>
      <c r="EI11" s="40">
        <v>0.908</v>
      </c>
      <c r="EJ11" s="40">
        <v>1.004</v>
      </c>
      <c r="EK11" s="40">
        <v>1.343</v>
      </c>
      <c r="EL11" s="40">
        <v>1.276</v>
      </c>
      <c r="EM11" s="40">
        <v>1.098</v>
      </c>
      <c r="EN11" s="40">
        <v>1.038</v>
      </c>
      <c r="EO11" s="40">
        <v>1.181</v>
      </c>
      <c r="EP11" s="40">
        <v>1.292</v>
      </c>
      <c r="EQ11" s="40">
        <v>1.173</v>
      </c>
      <c r="ER11" s="40">
        <v>1.625</v>
      </c>
      <c r="ES11" s="40">
        <v>1.955</v>
      </c>
      <c r="ET11" s="40">
        <v>1.718</v>
      </c>
      <c r="EU11" s="40">
        <v>2.089</v>
      </c>
      <c r="EV11" s="40">
        <v>2.22</v>
      </c>
      <c r="EW11" s="40">
        <v>2.249</v>
      </c>
      <c r="EX11" s="40">
        <v>2.121</v>
      </c>
      <c r="EY11" s="40">
        <v>2.055</v>
      </c>
      <c r="EZ11" s="40">
        <v>2.192</v>
      </c>
      <c r="FA11" s="40">
        <v>2.392</v>
      </c>
      <c r="FB11" s="40">
        <v>1.911</v>
      </c>
      <c r="FC11" s="40">
        <v>1.506</v>
      </c>
      <c r="FD11" s="40">
        <v>1.704</v>
      </c>
      <c r="FE11" s="40">
        <v>2.119</v>
      </c>
      <c r="FF11" s="40">
        <v>1.685</v>
      </c>
      <c r="FG11" s="40">
        <v>2.228</v>
      </c>
      <c r="FH11" s="40">
        <v>2.301</v>
      </c>
      <c r="FI11" s="40">
        <v>1.998</v>
      </c>
      <c r="FJ11" s="40">
        <v>2.303</v>
      </c>
      <c r="FK11" s="40">
        <v>2.215</v>
      </c>
      <c r="FL11" s="40">
        <v>2.322</v>
      </c>
      <c r="FM11" s="40">
        <v>2.337</v>
      </c>
      <c r="FN11" s="40">
        <v>2.402</v>
      </c>
      <c r="FO11" s="40">
        <v>1.573</v>
      </c>
      <c r="FP11" s="40">
        <v>2.239</v>
      </c>
      <c r="FQ11" s="40">
        <v>2.449</v>
      </c>
      <c r="FR11" s="40">
        <v>2.563</v>
      </c>
      <c r="FS11" s="40">
        <v>2.507</v>
      </c>
      <c r="FT11" s="52">
        <v>2.072</v>
      </c>
      <c r="FU11" s="41">
        <v>2.163</v>
      </c>
      <c r="FV11" s="41">
        <v>2.462</v>
      </c>
      <c r="FW11" s="41">
        <v>2.164</v>
      </c>
      <c r="FX11" s="41">
        <v>2.023</v>
      </c>
      <c r="FY11" s="41">
        <v>2.174</v>
      </c>
      <c r="FZ11" s="41">
        <v>1.677</v>
      </c>
      <c r="GA11" s="41">
        <v>1.675</v>
      </c>
      <c r="GB11" s="41">
        <v>2.035</v>
      </c>
      <c r="GC11" s="41">
        <v>1.991</v>
      </c>
      <c r="GD11" s="41">
        <v>2.136</v>
      </c>
      <c r="GE11" s="41">
        <v>2.154</v>
      </c>
      <c r="GF11" s="41">
        <v>1.991</v>
      </c>
      <c r="GG11" s="41">
        <v>1.907</v>
      </c>
      <c r="GH11" s="41">
        <v>1.921</v>
      </c>
      <c r="GI11" s="41">
        <v>1.574</v>
      </c>
      <c r="GJ11" s="42"/>
    </row>
    <row r="12" ht="13.5" customHeight="1">
      <c r="A12" s="30">
        <f t="shared" si="3"/>
        <v>8</v>
      </c>
      <c r="B12" s="39" t="s">
        <v>16</v>
      </c>
      <c r="C12" s="40">
        <v>8.83</v>
      </c>
      <c r="D12" s="40">
        <v>7.454</v>
      </c>
      <c r="E12" s="40">
        <v>11.85</v>
      </c>
      <c r="F12" s="40">
        <v>11.502</v>
      </c>
      <c r="G12" s="40">
        <v>10.006</v>
      </c>
      <c r="H12" s="40">
        <v>11.602</v>
      </c>
      <c r="I12" s="40">
        <v>11.987</v>
      </c>
      <c r="J12" s="40">
        <v>7.568</v>
      </c>
      <c r="K12" s="40">
        <v>9.862</v>
      </c>
      <c r="L12" s="40">
        <v>6.89</v>
      </c>
      <c r="M12" s="40">
        <v>6.11</v>
      </c>
      <c r="N12" s="40">
        <v>7.047</v>
      </c>
      <c r="O12" s="40">
        <v>6.242</v>
      </c>
      <c r="P12" s="40">
        <v>5.789</v>
      </c>
      <c r="Q12" s="40">
        <v>6.169</v>
      </c>
      <c r="R12" s="40">
        <v>4.933</v>
      </c>
      <c r="S12" s="40">
        <v>6.333</v>
      </c>
      <c r="T12" s="40">
        <v>9.03</v>
      </c>
      <c r="U12" s="40">
        <v>9.637</v>
      </c>
      <c r="V12" s="40">
        <v>7.709</v>
      </c>
      <c r="W12" s="40">
        <v>9.895</v>
      </c>
      <c r="X12" s="40">
        <v>9.075</v>
      </c>
      <c r="Y12" s="40">
        <v>8.938</v>
      </c>
      <c r="Z12" s="40">
        <v>9.213</v>
      </c>
      <c r="AA12" s="40">
        <v>5.908</v>
      </c>
      <c r="AB12" s="40">
        <v>6.359</v>
      </c>
      <c r="AC12" s="40">
        <v>8.376</v>
      </c>
      <c r="AD12" s="40">
        <v>5.359</v>
      </c>
      <c r="AE12" s="40">
        <v>7.942</v>
      </c>
      <c r="AF12" s="40">
        <v>7.075</v>
      </c>
      <c r="AG12" s="40">
        <v>6.598</v>
      </c>
      <c r="AH12" s="40">
        <v>6.668</v>
      </c>
      <c r="AI12" s="40">
        <v>8.373</v>
      </c>
      <c r="AJ12" s="40">
        <v>5.984</v>
      </c>
      <c r="AK12" s="40">
        <v>7.599</v>
      </c>
      <c r="AL12" s="40">
        <v>6.701</v>
      </c>
      <c r="AM12" s="40">
        <v>4.596</v>
      </c>
      <c r="AN12" s="40">
        <v>6.793</v>
      </c>
      <c r="AO12" s="40">
        <v>8.37</v>
      </c>
      <c r="AP12" s="40">
        <v>9.333</v>
      </c>
      <c r="AQ12" s="40">
        <v>10.292</v>
      </c>
      <c r="AR12" s="40">
        <v>10.55</v>
      </c>
      <c r="AS12" s="40">
        <v>12.531</v>
      </c>
      <c r="AT12" s="40">
        <v>10.819</v>
      </c>
      <c r="AU12" s="40">
        <v>11.552</v>
      </c>
      <c r="AV12" s="40">
        <v>13.765</v>
      </c>
      <c r="AW12" s="40">
        <v>10.997</v>
      </c>
      <c r="AX12" s="40">
        <v>10.75</v>
      </c>
      <c r="AY12" s="40">
        <v>13.726</v>
      </c>
      <c r="AZ12" s="40">
        <v>10.259</v>
      </c>
      <c r="BA12" s="40">
        <v>12.313</v>
      </c>
      <c r="BB12" s="40">
        <v>15.338</v>
      </c>
      <c r="BC12" s="40">
        <v>17.824</v>
      </c>
      <c r="BD12" s="40">
        <v>16.165</v>
      </c>
      <c r="BE12" s="40">
        <v>13.348</v>
      </c>
      <c r="BF12" s="40">
        <v>12.703</v>
      </c>
      <c r="BG12" s="40">
        <v>14.997</v>
      </c>
      <c r="BH12" s="40">
        <v>12.229</v>
      </c>
      <c r="BI12" s="40">
        <v>9.612</v>
      </c>
      <c r="BJ12" s="40">
        <v>11.107</v>
      </c>
      <c r="BK12" s="40">
        <v>8.713</v>
      </c>
      <c r="BL12" s="40">
        <v>7.254</v>
      </c>
      <c r="BM12" s="40">
        <v>8.918</v>
      </c>
      <c r="BN12" s="40">
        <v>8.872</v>
      </c>
      <c r="BO12" s="40">
        <v>11.27</v>
      </c>
      <c r="BP12" s="40">
        <v>9.357</v>
      </c>
      <c r="BQ12" s="40">
        <v>7.317</v>
      </c>
      <c r="BR12" s="40">
        <v>8.252</v>
      </c>
      <c r="BS12" s="40">
        <v>8.682</v>
      </c>
      <c r="BT12" s="40">
        <v>7.053</v>
      </c>
      <c r="BU12" s="40">
        <v>6.342</v>
      </c>
      <c r="BV12" s="40">
        <v>5.617</v>
      </c>
      <c r="BW12" s="40">
        <v>6.858</v>
      </c>
      <c r="BX12" s="40">
        <v>5.88</v>
      </c>
      <c r="BY12" s="40">
        <v>7.192</v>
      </c>
      <c r="BZ12" s="40">
        <v>7.564</v>
      </c>
      <c r="CA12" s="40">
        <v>5.807</v>
      </c>
      <c r="CB12" s="40">
        <v>15.429</v>
      </c>
      <c r="CC12" s="40">
        <v>12.199</v>
      </c>
      <c r="CD12" s="40">
        <v>8.777</v>
      </c>
      <c r="CE12" s="40">
        <v>5.381</v>
      </c>
      <c r="CF12" s="40">
        <v>7.27</v>
      </c>
      <c r="CG12" s="40">
        <v>5.33</v>
      </c>
      <c r="CH12" s="40">
        <v>4.972</v>
      </c>
      <c r="CI12" s="40">
        <v>4.447</v>
      </c>
      <c r="CJ12" s="40">
        <v>6.519</v>
      </c>
      <c r="CK12" s="40">
        <v>5.387</v>
      </c>
      <c r="CL12" s="40">
        <v>5.11</v>
      </c>
      <c r="CM12" s="40">
        <v>5.784</v>
      </c>
      <c r="CN12" s="40">
        <v>10.943</v>
      </c>
      <c r="CO12" s="40">
        <v>10.495</v>
      </c>
      <c r="CP12" s="40">
        <v>8.242</v>
      </c>
      <c r="CQ12" s="40">
        <v>5.711</v>
      </c>
      <c r="CR12" s="40">
        <v>9.22</v>
      </c>
      <c r="CS12" s="40">
        <v>8.77</v>
      </c>
      <c r="CT12" s="40">
        <v>9.468</v>
      </c>
      <c r="CU12" s="40">
        <v>10.955</v>
      </c>
      <c r="CV12" s="40">
        <v>17.061</v>
      </c>
      <c r="CW12" s="40">
        <v>26.099</v>
      </c>
      <c r="CX12" s="40">
        <v>22.234</v>
      </c>
      <c r="CY12" s="40">
        <v>19.241</v>
      </c>
      <c r="CZ12" s="40">
        <v>14.007</v>
      </c>
      <c r="DA12" s="40">
        <v>12.703</v>
      </c>
      <c r="DB12" s="40">
        <v>7.217</v>
      </c>
      <c r="DC12" s="40">
        <v>7.717</v>
      </c>
      <c r="DD12" s="40">
        <v>11.704</v>
      </c>
      <c r="DE12" s="40">
        <v>9.412</v>
      </c>
      <c r="DF12" s="40">
        <v>7.08</v>
      </c>
      <c r="DG12" s="40">
        <v>8.761</v>
      </c>
      <c r="DH12" s="40">
        <v>19.089</v>
      </c>
      <c r="DI12" s="40">
        <v>18.725</v>
      </c>
      <c r="DJ12" s="40">
        <v>17.43</v>
      </c>
      <c r="DK12" s="40">
        <v>15.175</v>
      </c>
      <c r="DL12" s="40">
        <v>14.516</v>
      </c>
      <c r="DM12" s="40">
        <v>17.12</v>
      </c>
      <c r="DN12" s="40">
        <v>13.036</v>
      </c>
      <c r="DO12" s="40">
        <v>12.936</v>
      </c>
      <c r="DP12" s="40">
        <v>11.954</v>
      </c>
      <c r="DQ12" s="40">
        <v>12.855</v>
      </c>
      <c r="DR12" s="40">
        <v>11.017</v>
      </c>
      <c r="DS12" s="40">
        <v>11.809</v>
      </c>
      <c r="DT12" s="40">
        <v>8.163</v>
      </c>
      <c r="DU12" s="40">
        <v>9.555</v>
      </c>
      <c r="DV12" s="40">
        <v>9.595</v>
      </c>
      <c r="DW12" s="40">
        <v>10.948</v>
      </c>
      <c r="DX12" s="40">
        <v>13.588</v>
      </c>
      <c r="DY12" s="40">
        <v>11.959</v>
      </c>
      <c r="DZ12" s="40">
        <v>13.863</v>
      </c>
      <c r="EA12" s="40">
        <v>10.015</v>
      </c>
      <c r="EB12" s="40">
        <v>13.999</v>
      </c>
      <c r="EC12" s="40">
        <v>10.854</v>
      </c>
      <c r="ED12" s="40">
        <v>8.839</v>
      </c>
      <c r="EE12" s="40">
        <v>8.779</v>
      </c>
      <c r="EF12" s="40">
        <v>10.252</v>
      </c>
      <c r="EG12" s="40">
        <v>12.032</v>
      </c>
      <c r="EH12" s="40">
        <v>10.81</v>
      </c>
      <c r="EI12" s="40">
        <v>12.247</v>
      </c>
      <c r="EJ12" s="40">
        <v>14.982</v>
      </c>
      <c r="EK12" s="40">
        <v>12.618</v>
      </c>
      <c r="EL12" s="40">
        <v>14.49</v>
      </c>
      <c r="EM12" s="40">
        <v>16.242</v>
      </c>
      <c r="EN12" s="40">
        <v>14.604</v>
      </c>
      <c r="EO12" s="40">
        <v>10.492</v>
      </c>
      <c r="EP12" s="40">
        <v>9.112</v>
      </c>
      <c r="EQ12" s="40">
        <v>8.56</v>
      </c>
      <c r="ER12" s="40">
        <v>12.308</v>
      </c>
      <c r="ES12" s="40">
        <v>10.643</v>
      </c>
      <c r="ET12" s="40">
        <v>7.745</v>
      </c>
      <c r="EU12" s="40">
        <v>8.982</v>
      </c>
      <c r="EV12" s="40">
        <v>10.715</v>
      </c>
      <c r="EW12" s="40">
        <v>9.952</v>
      </c>
      <c r="EX12" s="40">
        <v>19.962</v>
      </c>
      <c r="EY12" s="40">
        <v>14.826</v>
      </c>
      <c r="EZ12" s="40">
        <v>13.485</v>
      </c>
      <c r="FA12" s="40">
        <v>7.882</v>
      </c>
      <c r="FB12" s="40">
        <v>4.852</v>
      </c>
      <c r="FC12" s="40">
        <v>5.531</v>
      </c>
      <c r="FD12" s="40">
        <v>2.348</v>
      </c>
      <c r="FE12" s="40">
        <v>4.83</v>
      </c>
      <c r="FF12" s="40">
        <v>5.894</v>
      </c>
      <c r="FG12" s="40">
        <v>2.991</v>
      </c>
      <c r="FH12" s="40">
        <v>4.055</v>
      </c>
      <c r="FI12" s="40">
        <v>5.924</v>
      </c>
      <c r="FJ12" s="40">
        <v>4.988</v>
      </c>
      <c r="FK12" s="40">
        <v>4.89</v>
      </c>
      <c r="FL12" s="40">
        <v>7.952</v>
      </c>
      <c r="FM12" s="40">
        <v>7.082</v>
      </c>
      <c r="FN12" s="40">
        <v>4.539</v>
      </c>
      <c r="FO12" s="40">
        <v>6.119</v>
      </c>
      <c r="FP12" s="40">
        <v>3.003</v>
      </c>
      <c r="FQ12" s="40">
        <v>4.625</v>
      </c>
      <c r="FR12" s="40">
        <v>4.296</v>
      </c>
      <c r="FS12" s="40">
        <v>5.463</v>
      </c>
      <c r="FT12" s="52">
        <v>6.86</v>
      </c>
      <c r="FU12" s="41">
        <v>7.786</v>
      </c>
      <c r="FV12" s="41">
        <v>7.01</v>
      </c>
      <c r="FW12" s="41">
        <v>5.3</v>
      </c>
      <c r="FX12" s="41">
        <v>4.815</v>
      </c>
      <c r="FY12" s="41">
        <v>4.298</v>
      </c>
      <c r="FZ12" s="41">
        <v>4.902</v>
      </c>
      <c r="GA12" s="41">
        <v>8.335</v>
      </c>
      <c r="GB12" s="41">
        <v>4.86</v>
      </c>
      <c r="GC12" s="41">
        <v>5.479</v>
      </c>
      <c r="GD12" s="41">
        <v>6.073</v>
      </c>
      <c r="GE12" s="41">
        <v>20.584</v>
      </c>
      <c r="GF12" s="41">
        <v>7.082</v>
      </c>
      <c r="GG12" s="41">
        <v>7.444</v>
      </c>
      <c r="GH12" s="41">
        <v>6.578</v>
      </c>
      <c r="GI12" s="41">
        <v>6.836</v>
      </c>
      <c r="GJ12" s="42"/>
    </row>
    <row r="13" ht="13.5" customHeight="1">
      <c r="A13" s="30">
        <f t="shared" si="3"/>
        <v>9</v>
      </c>
      <c r="B13" s="39" t="s">
        <v>17</v>
      </c>
      <c r="C13" s="40">
        <v>18.898</v>
      </c>
      <c r="D13" s="40">
        <v>12.831</v>
      </c>
      <c r="E13" s="40">
        <v>19.545</v>
      </c>
      <c r="F13" s="40">
        <v>16.268</v>
      </c>
      <c r="G13" s="40">
        <v>19.305</v>
      </c>
      <c r="H13" s="40">
        <v>21.161</v>
      </c>
      <c r="I13" s="40">
        <v>20.454</v>
      </c>
      <c r="J13" s="40">
        <v>20.714</v>
      </c>
      <c r="K13" s="40">
        <v>18.161</v>
      </c>
      <c r="L13" s="40">
        <v>18.417</v>
      </c>
      <c r="M13" s="40">
        <v>18.071</v>
      </c>
      <c r="N13" s="40">
        <v>23.352</v>
      </c>
      <c r="O13" s="40">
        <v>19.028</v>
      </c>
      <c r="P13" s="40">
        <v>17.837</v>
      </c>
      <c r="Q13" s="40">
        <v>14.364</v>
      </c>
      <c r="R13" s="40">
        <v>18.908</v>
      </c>
      <c r="S13" s="40">
        <v>22.017</v>
      </c>
      <c r="T13" s="40">
        <v>18.357</v>
      </c>
      <c r="U13" s="40">
        <v>20.052</v>
      </c>
      <c r="V13" s="40">
        <v>21.71</v>
      </c>
      <c r="W13" s="40">
        <v>19.188</v>
      </c>
      <c r="X13" s="40">
        <v>18.316</v>
      </c>
      <c r="Y13" s="40">
        <v>18.346</v>
      </c>
      <c r="Z13" s="40">
        <v>16.071</v>
      </c>
      <c r="AA13" s="40">
        <v>14.637</v>
      </c>
      <c r="AB13" s="40">
        <v>16.664</v>
      </c>
      <c r="AC13" s="40">
        <v>18.215</v>
      </c>
      <c r="AD13" s="40">
        <v>15.409</v>
      </c>
      <c r="AE13" s="40">
        <v>14.12</v>
      </c>
      <c r="AF13" s="40">
        <v>16.634</v>
      </c>
      <c r="AG13" s="40">
        <v>17.135</v>
      </c>
      <c r="AH13" s="40">
        <v>18.692</v>
      </c>
      <c r="AI13" s="40">
        <v>17.985</v>
      </c>
      <c r="AJ13" s="40">
        <v>24.626</v>
      </c>
      <c r="AK13" s="40">
        <v>28.625</v>
      </c>
      <c r="AL13" s="40">
        <v>23.817</v>
      </c>
      <c r="AM13" s="40">
        <v>18.63</v>
      </c>
      <c r="AN13" s="40">
        <v>14.835</v>
      </c>
      <c r="AO13" s="40">
        <v>12.731</v>
      </c>
      <c r="AP13" s="40">
        <v>18.888</v>
      </c>
      <c r="AQ13" s="40">
        <v>21.644</v>
      </c>
      <c r="AR13" s="40">
        <v>26.683</v>
      </c>
      <c r="AS13" s="40">
        <v>24.684</v>
      </c>
      <c r="AT13" s="40">
        <v>21.594</v>
      </c>
      <c r="AU13" s="40">
        <v>21.845</v>
      </c>
      <c r="AV13" s="40">
        <v>18.094</v>
      </c>
      <c r="AW13" s="40">
        <v>15.866</v>
      </c>
      <c r="AX13" s="40">
        <v>16.786</v>
      </c>
      <c r="AY13" s="40">
        <v>20.067</v>
      </c>
      <c r="AZ13" s="40">
        <v>16.256</v>
      </c>
      <c r="BA13" s="40">
        <v>15.103</v>
      </c>
      <c r="BB13" s="40">
        <v>12.04</v>
      </c>
      <c r="BC13" s="40">
        <v>18.247</v>
      </c>
      <c r="BD13" s="40">
        <v>17.608</v>
      </c>
      <c r="BE13" s="40">
        <v>18.782</v>
      </c>
      <c r="BF13" s="40">
        <v>17.894</v>
      </c>
      <c r="BG13" s="40">
        <v>16.485</v>
      </c>
      <c r="BH13" s="40">
        <v>14.11</v>
      </c>
      <c r="BI13" s="40">
        <v>21.11</v>
      </c>
      <c r="BJ13" s="40">
        <v>16.782</v>
      </c>
      <c r="BK13" s="40">
        <v>18.029</v>
      </c>
      <c r="BL13" s="40">
        <v>13.122</v>
      </c>
      <c r="BM13" s="40">
        <v>14.623</v>
      </c>
      <c r="BN13" s="40">
        <v>20.694</v>
      </c>
      <c r="BO13" s="40">
        <v>21.028</v>
      </c>
      <c r="BP13" s="40">
        <v>21.766</v>
      </c>
      <c r="BQ13" s="40">
        <v>22.682</v>
      </c>
      <c r="BR13" s="40">
        <v>18.023</v>
      </c>
      <c r="BS13" s="40">
        <v>18.156</v>
      </c>
      <c r="BT13" s="40">
        <v>16.437</v>
      </c>
      <c r="BU13" s="40">
        <v>12.484</v>
      </c>
      <c r="BV13" s="40">
        <v>17.885</v>
      </c>
      <c r="BW13" s="40">
        <v>16.991</v>
      </c>
      <c r="BX13" s="40">
        <v>16.223</v>
      </c>
      <c r="BY13" s="40">
        <v>16.364</v>
      </c>
      <c r="BZ13" s="40">
        <v>14.946</v>
      </c>
      <c r="CA13" s="40">
        <v>15.657</v>
      </c>
      <c r="CB13" s="40">
        <v>16.136</v>
      </c>
      <c r="CC13" s="40">
        <v>19.07</v>
      </c>
      <c r="CD13" s="40">
        <v>25.118</v>
      </c>
      <c r="CE13" s="40">
        <v>21.451</v>
      </c>
      <c r="CF13" s="40">
        <v>23.51</v>
      </c>
      <c r="CG13" s="40">
        <v>15.61</v>
      </c>
      <c r="CH13" s="40">
        <v>12.63</v>
      </c>
      <c r="CI13" s="40">
        <v>14.77</v>
      </c>
      <c r="CJ13" s="40">
        <v>12.224</v>
      </c>
      <c r="CK13" s="40">
        <v>17.416</v>
      </c>
      <c r="CL13" s="40">
        <v>17.606</v>
      </c>
      <c r="CM13" s="40">
        <v>17.302</v>
      </c>
      <c r="CN13" s="40">
        <v>16.058</v>
      </c>
      <c r="CO13" s="40">
        <v>18.274</v>
      </c>
      <c r="CP13" s="40">
        <v>18.944</v>
      </c>
      <c r="CQ13" s="40">
        <v>19.386</v>
      </c>
      <c r="CR13" s="40">
        <v>24.041</v>
      </c>
      <c r="CS13" s="40">
        <v>16.366</v>
      </c>
      <c r="CT13" s="40">
        <v>21.57</v>
      </c>
      <c r="CU13" s="40">
        <v>15.527</v>
      </c>
      <c r="CV13" s="40">
        <v>14.51</v>
      </c>
      <c r="CW13" s="40">
        <v>14.742</v>
      </c>
      <c r="CX13" s="40">
        <v>19.154</v>
      </c>
      <c r="CY13" s="40">
        <v>14.898</v>
      </c>
      <c r="CZ13" s="40">
        <v>15.049</v>
      </c>
      <c r="DA13" s="40">
        <v>13.674</v>
      </c>
      <c r="DB13" s="40">
        <v>17.186</v>
      </c>
      <c r="DC13" s="40">
        <v>21.97</v>
      </c>
      <c r="DD13" s="40">
        <v>17.578</v>
      </c>
      <c r="DE13" s="40">
        <v>12.953</v>
      </c>
      <c r="DF13" s="40">
        <v>15.435</v>
      </c>
      <c r="DG13" s="40">
        <v>11.576</v>
      </c>
      <c r="DH13" s="40">
        <v>14.893</v>
      </c>
      <c r="DI13" s="40">
        <v>15.701</v>
      </c>
      <c r="DJ13" s="40">
        <v>17.629</v>
      </c>
      <c r="DK13" s="40">
        <v>18.47</v>
      </c>
      <c r="DL13" s="40">
        <v>20.815</v>
      </c>
      <c r="DM13" s="40">
        <v>22.153</v>
      </c>
      <c r="DN13" s="40">
        <v>23.399</v>
      </c>
      <c r="DO13" s="40">
        <v>22.658</v>
      </c>
      <c r="DP13" s="40">
        <v>22.233</v>
      </c>
      <c r="DQ13" s="40">
        <v>23.307</v>
      </c>
      <c r="DR13" s="40">
        <v>19.462</v>
      </c>
      <c r="DS13" s="40">
        <v>17.605</v>
      </c>
      <c r="DT13" s="40">
        <v>21.824</v>
      </c>
      <c r="DU13" s="40">
        <v>18.541</v>
      </c>
      <c r="DV13" s="40">
        <v>19.365</v>
      </c>
      <c r="DW13" s="40">
        <v>22.457</v>
      </c>
      <c r="DX13" s="40">
        <v>24.035</v>
      </c>
      <c r="DY13" s="40">
        <v>22.068</v>
      </c>
      <c r="DZ13" s="40">
        <v>22.447</v>
      </c>
      <c r="EA13" s="40">
        <v>17.015</v>
      </c>
      <c r="EB13" s="40">
        <v>19.707</v>
      </c>
      <c r="EC13" s="40">
        <v>15.047</v>
      </c>
      <c r="ED13" s="40">
        <v>18.814</v>
      </c>
      <c r="EE13" s="40">
        <v>19.023</v>
      </c>
      <c r="EF13" s="40">
        <v>19.685</v>
      </c>
      <c r="EG13" s="40">
        <v>19.808</v>
      </c>
      <c r="EH13" s="40">
        <v>15.268</v>
      </c>
      <c r="EI13" s="40">
        <v>20.25</v>
      </c>
      <c r="EJ13" s="40">
        <v>21.49</v>
      </c>
      <c r="EK13" s="40">
        <v>24.635</v>
      </c>
      <c r="EL13" s="40">
        <v>25.749</v>
      </c>
      <c r="EM13" s="40">
        <v>22.392</v>
      </c>
      <c r="EN13" s="40">
        <v>21.635</v>
      </c>
      <c r="EO13" s="40">
        <v>16.819</v>
      </c>
      <c r="EP13" s="40">
        <v>19.242</v>
      </c>
      <c r="EQ13" s="40">
        <v>19.938</v>
      </c>
      <c r="ER13" s="40">
        <v>17.291</v>
      </c>
      <c r="ES13" s="40">
        <v>18.161</v>
      </c>
      <c r="ET13" s="40">
        <v>20.809</v>
      </c>
      <c r="EU13" s="40">
        <v>16.275</v>
      </c>
      <c r="EV13" s="40">
        <v>18.43</v>
      </c>
      <c r="EW13" s="40">
        <v>23.504</v>
      </c>
      <c r="EX13" s="40">
        <v>23.174</v>
      </c>
      <c r="EY13" s="40">
        <v>21.34</v>
      </c>
      <c r="EZ13" s="40">
        <v>24.658</v>
      </c>
      <c r="FA13" s="40">
        <v>17.156</v>
      </c>
      <c r="FB13" s="40">
        <v>17.017</v>
      </c>
      <c r="FC13" s="40">
        <v>20.039</v>
      </c>
      <c r="FD13" s="40">
        <v>19.482</v>
      </c>
      <c r="FE13" s="40">
        <v>20.311</v>
      </c>
      <c r="FF13" s="40">
        <v>17.443</v>
      </c>
      <c r="FG13" s="40">
        <v>20.75</v>
      </c>
      <c r="FH13" s="40">
        <v>18.799</v>
      </c>
      <c r="FI13" s="40">
        <v>21.099</v>
      </c>
      <c r="FJ13" s="40">
        <v>25.15</v>
      </c>
      <c r="FK13" s="40">
        <v>20.6</v>
      </c>
      <c r="FL13" s="40">
        <v>27.105</v>
      </c>
      <c r="FM13" s="40">
        <v>16.226</v>
      </c>
      <c r="FN13" s="40">
        <v>15.137</v>
      </c>
      <c r="FO13" s="40">
        <v>14.751</v>
      </c>
      <c r="FP13" s="40">
        <v>16.958</v>
      </c>
      <c r="FQ13" s="40">
        <v>20.499</v>
      </c>
      <c r="FR13" s="40">
        <v>17.938</v>
      </c>
      <c r="FS13" s="40">
        <v>22.091</v>
      </c>
      <c r="FT13" s="52">
        <v>23.309</v>
      </c>
      <c r="FU13" s="41">
        <v>28.84</v>
      </c>
      <c r="FV13" s="41">
        <v>22.393</v>
      </c>
      <c r="FW13" s="41">
        <v>17.244</v>
      </c>
      <c r="FX13" s="41">
        <v>22.639</v>
      </c>
      <c r="FY13" s="41">
        <v>16.787</v>
      </c>
      <c r="FZ13" s="41">
        <v>15.356</v>
      </c>
      <c r="GA13" s="41">
        <v>19.555</v>
      </c>
      <c r="GB13" s="41">
        <v>16.86</v>
      </c>
      <c r="GC13" s="41">
        <v>19.073</v>
      </c>
      <c r="GD13" s="41">
        <v>20.04</v>
      </c>
      <c r="GE13" s="41">
        <v>20.857</v>
      </c>
      <c r="GF13" s="41">
        <v>18.15</v>
      </c>
      <c r="GG13" s="41">
        <v>19.602</v>
      </c>
      <c r="GH13" s="41">
        <v>20.417</v>
      </c>
      <c r="GI13" s="41">
        <v>19.288</v>
      </c>
      <c r="GJ13" s="42"/>
    </row>
    <row r="14" ht="13.5" customHeight="1">
      <c r="A14" s="30">
        <f t="shared" si="3"/>
        <v>10</v>
      </c>
      <c r="B14" s="53" t="s">
        <v>18</v>
      </c>
      <c r="C14" s="54">
        <f t="shared" ref="C14:FR14" si="6">C7+C11+C12+C13</f>
        <v>46.473</v>
      </c>
      <c r="D14" s="54">
        <f t="shared" si="6"/>
        <v>39.656</v>
      </c>
      <c r="E14" s="54">
        <f t="shared" si="6"/>
        <v>53.724</v>
      </c>
      <c r="F14" s="54">
        <f t="shared" si="6"/>
        <v>48.619</v>
      </c>
      <c r="G14" s="54">
        <f t="shared" si="6"/>
        <v>53.516</v>
      </c>
      <c r="H14" s="54">
        <f t="shared" si="6"/>
        <v>55.19</v>
      </c>
      <c r="I14" s="54">
        <f t="shared" si="6"/>
        <v>56.365</v>
      </c>
      <c r="J14" s="54">
        <f t="shared" si="6"/>
        <v>57.232</v>
      </c>
      <c r="K14" s="54">
        <f t="shared" si="6"/>
        <v>52.579</v>
      </c>
      <c r="L14" s="54">
        <f t="shared" si="6"/>
        <v>49.385</v>
      </c>
      <c r="M14" s="54">
        <f t="shared" si="6"/>
        <v>46.721</v>
      </c>
      <c r="N14" s="54">
        <f t="shared" si="6"/>
        <v>55.272</v>
      </c>
      <c r="O14" s="54">
        <f t="shared" si="6"/>
        <v>48.295</v>
      </c>
      <c r="P14" s="54">
        <f t="shared" si="6"/>
        <v>43.672</v>
      </c>
      <c r="Q14" s="54">
        <f t="shared" si="6"/>
        <v>45.196</v>
      </c>
      <c r="R14" s="54">
        <f t="shared" si="6"/>
        <v>47.725</v>
      </c>
      <c r="S14" s="54">
        <f t="shared" si="6"/>
        <v>55.749</v>
      </c>
      <c r="T14" s="54">
        <f t="shared" si="6"/>
        <v>52.223</v>
      </c>
      <c r="U14" s="54">
        <f t="shared" si="6"/>
        <v>59.516</v>
      </c>
      <c r="V14" s="54">
        <f t="shared" si="6"/>
        <v>56.066</v>
      </c>
      <c r="W14" s="54">
        <f t="shared" si="6"/>
        <v>52.481</v>
      </c>
      <c r="X14" s="54">
        <f t="shared" si="6"/>
        <v>56.572</v>
      </c>
      <c r="Y14" s="54">
        <f t="shared" si="6"/>
        <v>53.491</v>
      </c>
      <c r="Z14" s="54">
        <f t="shared" si="6"/>
        <v>51.42</v>
      </c>
      <c r="AA14" s="54">
        <f t="shared" si="6"/>
        <v>42.717</v>
      </c>
      <c r="AB14" s="54">
        <f t="shared" si="6"/>
        <v>46.931</v>
      </c>
      <c r="AC14" s="54">
        <f t="shared" si="6"/>
        <v>51.77</v>
      </c>
      <c r="AD14" s="54">
        <f t="shared" si="6"/>
        <v>43.875</v>
      </c>
      <c r="AE14" s="54">
        <f t="shared" si="6"/>
        <v>46.674</v>
      </c>
      <c r="AF14" s="54">
        <f t="shared" si="6"/>
        <v>51.796</v>
      </c>
      <c r="AG14" s="54">
        <f t="shared" si="6"/>
        <v>49.75</v>
      </c>
      <c r="AH14" s="54">
        <f t="shared" si="6"/>
        <v>53.948</v>
      </c>
      <c r="AI14" s="54">
        <f t="shared" si="6"/>
        <v>56.007</v>
      </c>
      <c r="AJ14" s="54">
        <f t="shared" si="6"/>
        <v>62.546</v>
      </c>
      <c r="AK14" s="54">
        <f t="shared" si="6"/>
        <v>63.096</v>
      </c>
      <c r="AL14" s="54">
        <f t="shared" si="6"/>
        <v>57.298</v>
      </c>
      <c r="AM14" s="54">
        <f t="shared" si="6"/>
        <v>44.892</v>
      </c>
      <c r="AN14" s="54">
        <f t="shared" si="6"/>
        <v>42.056</v>
      </c>
      <c r="AO14" s="54">
        <f t="shared" si="6"/>
        <v>45.246</v>
      </c>
      <c r="AP14" s="54">
        <f t="shared" si="6"/>
        <v>52.034</v>
      </c>
      <c r="AQ14" s="54">
        <f t="shared" si="6"/>
        <v>57.452</v>
      </c>
      <c r="AR14" s="54">
        <f t="shared" si="6"/>
        <v>66.019</v>
      </c>
      <c r="AS14" s="54">
        <f t="shared" si="6"/>
        <v>65.284</v>
      </c>
      <c r="AT14" s="54">
        <f t="shared" si="6"/>
        <v>60.248</v>
      </c>
      <c r="AU14" s="54">
        <f t="shared" si="6"/>
        <v>59.524</v>
      </c>
      <c r="AV14" s="54">
        <f t="shared" si="6"/>
        <v>61.322</v>
      </c>
      <c r="AW14" s="54">
        <f t="shared" si="6"/>
        <v>49.65</v>
      </c>
      <c r="AX14" s="54">
        <f t="shared" si="6"/>
        <v>52.631</v>
      </c>
      <c r="AY14" s="54">
        <f t="shared" si="6"/>
        <v>55.335</v>
      </c>
      <c r="AZ14" s="54">
        <f t="shared" si="6"/>
        <v>46.216</v>
      </c>
      <c r="BA14" s="54">
        <f t="shared" si="6"/>
        <v>52.489</v>
      </c>
      <c r="BB14" s="54">
        <f t="shared" si="6"/>
        <v>48.981</v>
      </c>
      <c r="BC14" s="54">
        <f t="shared" si="6"/>
        <v>60.37</v>
      </c>
      <c r="BD14" s="54">
        <f t="shared" si="6"/>
        <v>61.169</v>
      </c>
      <c r="BE14" s="54">
        <f t="shared" si="6"/>
        <v>58.539</v>
      </c>
      <c r="BF14" s="54">
        <f t="shared" si="6"/>
        <v>59.661</v>
      </c>
      <c r="BG14" s="54">
        <f t="shared" si="6"/>
        <v>58.906</v>
      </c>
      <c r="BH14" s="54">
        <f t="shared" si="6"/>
        <v>52.692</v>
      </c>
      <c r="BI14" s="54">
        <f t="shared" si="6"/>
        <v>58.639</v>
      </c>
      <c r="BJ14" s="54">
        <f t="shared" si="6"/>
        <v>53.245</v>
      </c>
      <c r="BK14" s="54">
        <f t="shared" si="6"/>
        <v>48.519</v>
      </c>
      <c r="BL14" s="54">
        <f t="shared" si="6"/>
        <v>43.491</v>
      </c>
      <c r="BM14" s="54">
        <f t="shared" si="6"/>
        <v>48.691</v>
      </c>
      <c r="BN14" s="54">
        <f t="shared" si="6"/>
        <v>56.073</v>
      </c>
      <c r="BO14" s="54">
        <f t="shared" si="6"/>
        <v>59.624</v>
      </c>
      <c r="BP14" s="54">
        <f t="shared" si="6"/>
        <v>59.013</v>
      </c>
      <c r="BQ14" s="54">
        <f t="shared" si="6"/>
        <v>62.663</v>
      </c>
      <c r="BR14" s="54">
        <f t="shared" si="6"/>
        <v>53.39</v>
      </c>
      <c r="BS14" s="54">
        <f t="shared" si="6"/>
        <v>58.572</v>
      </c>
      <c r="BT14" s="54">
        <f t="shared" si="6"/>
        <v>53.812</v>
      </c>
      <c r="BU14" s="54">
        <f t="shared" si="6"/>
        <v>43.49</v>
      </c>
      <c r="BV14" s="54">
        <f t="shared" si="6"/>
        <v>51.788</v>
      </c>
      <c r="BW14" s="54">
        <f t="shared" si="6"/>
        <v>49.072</v>
      </c>
      <c r="BX14" s="54">
        <f t="shared" si="6"/>
        <v>47.908</v>
      </c>
      <c r="BY14" s="54">
        <f t="shared" si="6"/>
        <v>49.59</v>
      </c>
      <c r="BZ14" s="54">
        <f t="shared" si="6"/>
        <v>47.567</v>
      </c>
      <c r="CA14" s="54">
        <f t="shared" si="6"/>
        <v>47.096</v>
      </c>
      <c r="CB14" s="54">
        <f t="shared" si="6"/>
        <v>58.914</v>
      </c>
      <c r="CC14" s="54">
        <f t="shared" si="6"/>
        <v>60.901</v>
      </c>
      <c r="CD14" s="54">
        <f t="shared" si="6"/>
        <v>65.258</v>
      </c>
      <c r="CE14" s="54">
        <f t="shared" si="6"/>
        <v>54.599</v>
      </c>
      <c r="CF14" s="54">
        <f t="shared" si="6"/>
        <v>64.801</v>
      </c>
      <c r="CG14" s="54">
        <f t="shared" si="6"/>
        <v>46.762</v>
      </c>
      <c r="CH14" s="54">
        <f t="shared" si="6"/>
        <v>43.499</v>
      </c>
      <c r="CI14" s="54">
        <f t="shared" si="6"/>
        <v>41.957</v>
      </c>
      <c r="CJ14" s="54">
        <f t="shared" si="6"/>
        <v>42.795</v>
      </c>
      <c r="CK14" s="54">
        <f t="shared" si="6"/>
        <v>49.277</v>
      </c>
      <c r="CL14" s="54">
        <f t="shared" si="6"/>
        <v>49.246</v>
      </c>
      <c r="CM14" s="54">
        <f t="shared" si="6"/>
        <v>53.605</v>
      </c>
      <c r="CN14" s="54">
        <f t="shared" si="6"/>
        <v>56.689</v>
      </c>
      <c r="CO14" s="54">
        <f t="shared" si="6"/>
        <v>56.835</v>
      </c>
      <c r="CP14" s="54">
        <f t="shared" si="6"/>
        <v>58.184</v>
      </c>
      <c r="CQ14" s="54">
        <f t="shared" si="6"/>
        <v>55.891</v>
      </c>
      <c r="CR14" s="54">
        <f t="shared" si="6"/>
        <v>67.368</v>
      </c>
      <c r="CS14" s="54">
        <f t="shared" si="6"/>
        <v>53.392</v>
      </c>
      <c r="CT14" s="54">
        <f t="shared" si="6"/>
        <v>62.672</v>
      </c>
      <c r="CU14" s="54">
        <f t="shared" si="6"/>
        <v>51.124</v>
      </c>
      <c r="CV14" s="54">
        <f t="shared" si="6"/>
        <v>55.441</v>
      </c>
      <c r="CW14" s="54">
        <f t="shared" si="6"/>
        <v>66.789</v>
      </c>
      <c r="CX14" s="54">
        <f t="shared" si="6"/>
        <v>69.12</v>
      </c>
      <c r="CY14" s="54">
        <f t="shared" si="6"/>
        <v>59.445</v>
      </c>
      <c r="CZ14" s="54">
        <f t="shared" si="6"/>
        <v>53.368</v>
      </c>
      <c r="DA14" s="54">
        <f t="shared" si="6"/>
        <v>55.726</v>
      </c>
      <c r="DB14" s="54">
        <f t="shared" si="6"/>
        <v>51.431</v>
      </c>
      <c r="DC14" s="54">
        <f t="shared" si="6"/>
        <v>64.38</v>
      </c>
      <c r="DD14" s="54">
        <f t="shared" si="6"/>
        <v>61.515</v>
      </c>
      <c r="DE14" s="54">
        <f t="shared" si="6"/>
        <v>48.104</v>
      </c>
      <c r="DF14" s="54">
        <f t="shared" si="6"/>
        <v>50.704</v>
      </c>
      <c r="DG14" s="54">
        <f t="shared" si="6"/>
        <v>42.953</v>
      </c>
      <c r="DH14" s="54">
        <f t="shared" si="6"/>
        <v>56.49</v>
      </c>
      <c r="DI14" s="54">
        <f t="shared" si="6"/>
        <v>63.012</v>
      </c>
      <c r="DJ14" s="54">
        <f t="shared" si="6"/>
        <v>61.025</v>
      </c>
      <c r="DK14" s="54">
        <f t="shared" si="6"/>
        <v>61.111</v>
      </c>
      <c r="DL14" s="54">
        <f t="shared" si="6"/>
        <v>65.093</v>
      </c>
      <c r="DM14" s="54">
        <f t="shared" si="6"/>
        <v>66.248</v>
      </c>
      <c r="DN14" s="54">
        <f t="shared" si="6"/>
        <v>71.116</v>
      </c>
      <c r="DO14" s="54">
        <f t="shared" si="6"/>
        <v>65.573</v>
      </c>
      <c r="DP14" s="54">
        <f t="shared" si="6"/>
        <v>66.423</v>
      </c>
      <c r="DQ14" s="54">
        <f t="shared" si="6"/>
        <v>63.756</v>
      </c>
      <c r="DR14" s="54">
        <f t="shared" si="6"/>
        <v>60.161</v>
      </c>
      <c r="DS14" s="54">
        <f t="shared" si="6"/>
        <v>55.948</v>
      </c>
      <c r="DT14" s="54">
        <f t="shared" si="6"/>
        <v>54.755</v>
      </c>
      <c r="DU14" s="54">
        <f t="shared" si="6"/>
        <v>57.279</v>
      </c>
      <c r="DV14" s="54">
        <f t="shared" si="6"/>
        <v>58.455</v>
      </c>
      <c r="DW14" s="54">
        <f t="shared" si="6"/>
        <v>62.255</v>
      </c>
      <c r="DX14" s="54">
        <f t="shared" si="6"/>
        <v>67.437</v>
      </c>
      <c r="DY14" s="54">
        <f t="shared" si="6"/>
        <v>63.64</v>
      </c>
      <c r="DZ14" s="54">
        <f t="shared" si="6"/>
        <v>70.414</v>
      </c>
      <c r="EA14" s="54">
        <f t="shared" si="6"/>
        <v>55.999</v>
      </c>
      <c r="EB14" s="54">
        <f t="shared" si="6"/>
        <v>61.68</v>
      </c>
      <c r="EC14" s="54">
        <f t="shared" si="6"/>
        <v>52.821</v>
      </c>
      <c r="ED14" s="54">
        <f t="shared" si="6"/>
        <v>58.944</v>
      </c>
      <c r="EE14" s="54">
        <f t="shared" si="6"/>
        <v>55.055</v>
      </c>
      <c r="EF14" s="54">
        <f t="shared" si="6"/>
        <v>55.286</v>
      </c>
      <c r="EG14" s="54">
        <f t="shared" si="6"/>
        <v>62.054</v>
      </c>
      <c r="EH14" s="54">
        <f t="shared" si="6"/>
        <v>53.805</v>
      </c>
      <c r="EI14" s="54">
        <f t="shared" si="6"/>
        <v>64.035</v>
      </c>
      <c r="EJ14" s="54">
        <f t="shared" si="6"/>
        <v>67.246</v>
      </c>
      <c r="EK14" s="54">
        <f t="shared" si="6"/>
        <v>71.242</v>
      </c>
      <c r="EL14" s="54">
        <f t="shared" si="6"/>
        <v>74.121</v>
      </c>
      <c r="EM14" s="54">
        <f t="shared" si="6"/>
        <v>70.923</v>
      </c>
      <c r="EN14" s="54">
        <f t="shared" si="6"/>
        <v>69.539</v>
      </c>
      <c r="EO14" s="54">
        <f t="shared" si="6"/>
        <v>59.22</v>
      </c>
      <c r="EP14" s="54">
        <f t="shared" si="6"/>
        <v>58.449</v>
      </c>
      <c r="EQ14" s="54">
        <f t="shared" si="6"/>
        <v>60.601</v>
      </c>
      <c r="ER14" s="54">
        <f t="shared" si="6"/>
        <v>57.55</v>
      </c>
      <c r="ES14" s="54">
        <f t="shared" si="6"/>
        <v>60.934</v>
      </c>
      <c r="ET14" s="54">
        <f t="shared" si="6"/>
        <v>56.712</v>
      </c>
      <c r="EU14" s="54">
        <f t="shared" si="6"/>
        <v>52.501</v>
      </c>
      <c r="EV14" s="54">
        <f t="shared" si="6"/>
        <v>57.611</v>
      </c>
      <c r="EW14" s="54">
        <f t="shared" si="6"/>
        <v>70.049</v>
      </c>
      <c r="EX14" s="54">
        <f t="shared" si="6"/>
        <v>79.68</v>
      </c>
      <c r="EY14" s="54">
        <f t="shared" si="6"/>
        <v>66.515</v>
      </c>
      <c r="EZ14" s="54">
        <f t="shared" si="6"/>
        <v>74.585</v>
      </c>
      <c r="FA14" s="54">
        <f t="shared" si="6"/>
        <v>57.716</v>
      </c>
      <c r="FB14" s="54">
        <f t="shared" si="6"/>
        <v>55.594</v>
      </c>
      <c r="FC14" s="54">
        <f t="shared" si="6"/>
        <v>55.885</v>
      </c>
      <c r="FD14" s="54">
        <f t="shared" si="6"/>
        <v>52.534</v>
      </c>
      <c r="FE14" s="54">
        <f t="shared" si="6"/>
        <v>58.099</v>
      </c>
      <c r="FF14" s="54">
        <f t="shared" si="6"/>
        <v>54.33</v>
      </c>
      <c r="FG14" s="54">
        <f t="shared" si="6"/>
        <v>54.884</v>
      </c>
      <c r="FH14" s="54">
        <f t="shared" si="6"/>
        <v>55.131</v>
      </c>
      <c r="FI14" s="54">
        <f t="shared" si="6"/>
        <v>60.044</v>
      </c>
      <c r="FJ14" s="54">
        <f t="shared" si="6"/>
        <v>66.195</v>
      </c>
      <c r="FK14" s="54">
        <f t="shared" si="6"/>
        <v>59.68</v>
      </c>
      <c r="FL14" s="54">
        <f t="shared" si="6"/>
        <v>70.195</v>
      </c>
      <c r="FM14" s="54">
        <f t="shared" si="6"/>
        <v>54.734</v>
      </c>
      <c r="FN14" s="54">
        <f t="shared" si="6"/>
        <v>51.427</v>
      </c>
      <c r="FO14" s="54">
        <f t="shared" si="6"/>
        <v>49.985</v>
      </c>
      <c r="FP14" s="54">
        <f t="shared" si="6"/>
        <v>49.867</v>
      </c>
      <c r="FQ14" s="54">
        <f t="shared" si="6"/>
        <v>56.785</v>
      </c>
      <c r="FR14" s="54">
        <f t="shared" si="6"/>
        <v>49.881</v>
      </c>
      <c r="FS14" s="54">
        <v>58.408</v>
      </c>
      <c r="FT14" s="54">
        <f t="shared" ref="FT14:GI14" si="7">FT7+FT11+FT12+FT13</f>
        <v>59.604</v>
      </c>
      <c r="FU14" s="54">
        <f t="shared" si="7"/>
        <v>70.871</v>
      </c>
      <c r="FV14" s="54">
        <f t="shared" si="7"/>
        <v>61.578</v>
      </c>
      <c r="FW14" s="54">
        <f t="shared" si="7"/>
        <v>55.486</v>
      </c>
      <c r="FX14" s="54">
        <f t="shared" si="7"/>
        <v>57.464</v>
      </c>
      <c r="FY14" s="54">
        <f t="shared" si="7"/>
        <v>53.932</v>
      </c>
      <c r="FZ14" s="54">
        <f t="shared" si="7"/>
        <v>51.366</v>
      </c>
      <c r="GA14" s="54">
        <f t="shared" si="7"/>
        <v>60.393</v>
      </c>
      <c r="GB14" s="54">
        <f t="shared" si="7"/>
        <v>49.12</v>
      </c>
      <c r="GC14" s="54">
        <f t="shared" si="7"/>
        <v>58.611</v>
      </c>
      <c r="GD14" s="54">
        <f t="shared" si="7"/>
        <v>58.483</v>
      </c>
      <c r="GE14" s="54">
        <f t="shared" si="7"/>
        <v>73.507</v>
      </c>
      <c r="GF14" s="54">
        <f t="shared" si="7"/>
        <v>53.984</v>
      </c>
      <c r="GG14" s="54">
        <f t="shared" si="7"/>
        <v>55.7</v>
      </c>
      <c r="GH14" s="54">
        <f t="shared" si="7"/>
        <v>57.282</v>
      </c>
      <c r="GI14" s="54">
        <f t="shared" si="7"/>
        <v>51.782</v>
      </c>
      <c r="GJ14" s="55"/>
    </row>
    <row r="15" ht="4.5" customHeight="1">
      <c r="A15" s="30">
        <f t="shared" si="3"/>
        <v>11</v>
      </c>
      <c r="B15" s="56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8"/>
      <c r="GD15" s="58"/>
      <c r="GE15" s="58"/>
      <c r="GF15" s="58"/>
      <c r="GG15" s="58"/>
      <c r="GH15" s="58"/>
      <c r="GI15" s="58"/>
      <c r="GJ15" s="59"/>
    </row>
    <row r="16" ht="13.5" customHeight="1">
      <c r="A16" s="30">
        <f t="shared" si="3"/>
        <v>12</v>
      </c>
      <c r="B16" s="60" t="s">
        <v>19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2"/>
      <c r="FX16" s="62"/>
      <c r="FY16" s="62"/>
      <c r="FZ16" s="62"/>
      <c r="GA16" s="62"/>
      <c r="GB16" s="62"/>
      <c r="GC16" s="63"/>
      <c r="GD16" s="63"/>
      <c r="GE16" s="63"/>
      <c r="GF16" s="63"/>
      <c r="GG16" s="63"/>
      <c r="GH16" s="63"/>
      <c r="GI16" s="63"/>
      <c r="GJ16" s="59"/>
    </row>
    <row r="17" ht="13.5" customHeight="1">
      <c r="A17" s="30">
        <f t="shared" si="3"/>
        <v>13</v>
      </c>
      <c r="B17" s="39" t="s">
        <v>11</v>
      </c>
      <c r="C17" s="40">
        <f t="shared" ref="C17:FR17" si="8">SUM(C18:C20)</f>
        <v>10.879</v>
      </c>
      <c r="D17" s="40">
        <f t="shared" si="8"/>
        <v>9.196</v>
      </c>
      <c r="E17" s="40">
        <f t="shared" si="8"/>
        <v>10.51</v>
      </c>
      <c r="F17" s="40">
        <f t="shared" si="8"/>
        <v>10.546</v>
      </c>
      <c r="G17" s="40">
        <f t="shared" si="8"/>
        <v>12.011</v>
      </c>
      <c r="H17" s="40">
        <f t="shared" si="8"/>
        <v>11.99</v>
      </c>
      <c r="I17" s="40">
        <f t="shared" si="8"/>
        <v>12.611</v>
      </c>
      <c r="J17" s="40">
        <f t="shared" si="8"/>
        <v>12.738</v>
      </c>
      <c r="K17" s="40">
        <f t="shared" si="8"/>
        <v>12.448</v>
      </c>
      <c r="L17" s="40">
        <f t="shared" si="8"/>
        <v>14.417</v>
      </c>
      <c r="M17" s="40">
        <f t="shared" si="8"/>
        <v>12.332</v>
      </c>
      <c r="N17" s="40">
        <f t="shared" si="8"/>
        <v>13.282</v>
      </c>
      <c r="O17" s="40">
        <f t="shared" si="8"/>
        <v>10.842</v>
      </c>
      <c r="P17" s="40">
        <f t="shared" si="8"/>
        <v>11.106</v>
      </c>
      <c r="Q17" s="40">
        <f t="shared" si="8"/>
        <v>10.986</v>
      </c>
      <c r="R17" s="40">
        <f t="shared" si="8"/>
        <v>12.303</v>
      </c>
      <c r="S17" s="40">
        <f t="shared" si="8"/>
        <v>12.465</v>
      </c>
      <c r="T17" s="40">
        <f t="shared" si="8"/>
        <v>12.262</v>
      </c>
      <c r="U17" s="40">
        <f t="shared" si="8"/>
        <v>11.532</v>
      </c>
      <c r="V17" s="40">
        <f t="shared" si="8"/>
        <v>13.501</v>
      </c>
      <c r="W17" s="40">
        <f t="shared" si="8"/>
        <v>13.504</v>
      </c>
      <c r="X17" s="40">
        <f t="shared" si="8"/>
        <v>16.605</v>
      </c>
      <c r="Y17" s="40">
        <f t="shared" si="8"/>
        <v>13.591</v>
      </c>
      <c r="Z17" s="40">
        <f t="shared" si="8"/>
        <v>12.067</v>
      </c>
      <c r="AA17" s="40">
        <f t="shared" si="8"/>
        <v>11.718</v>
      </c>
      <c r="AB17" s="40">
        <f t="shared" si="8"/>
        <v>11.414</v>
      </c>
      <c r="AC17" s="40">
        <f t="shared" si="8"/>
        <v>11.962</v>
      </c>
      <c r="AD17" s="40">
        <f t="shared" si="8"/>
        <v>11.48</v>
      </c>
      <c r="AE17" s="40">
        <f t="shared" si="8"/>
        <v>12.202</v>
      </c>
      <c r="AF17" s="40">
        <f t="shared" si="8"/>
        <v>11.174</v>
      </c>
      <c r="AG17" s="40">
        <f t="shared" si="8"/>
        <v>10.895</v>
      </c>
      <c r="AH17" s="40">
        <f t="shared" si="8"/>
        <v>13.188</v>
      </c>
      <c r="AI17" s="40">
        <f t="shared" si="8"/>
        <v>12.973</v>
      </c>
      <c r="AJ17" s="40">
        <f t="shared" si="8"/>
        <v>15.989</v>
      </c>
      <c r="AK17" s="40">
        <f t="shared" si="8"/>
        <v>13.331</v>
      </c>
      <c r="AL17" s="40">
        <f t="shared" si="8"/>
        <v>9.244</v>
      </c>
      <c r="AM17" s="40">
        <f t="shared" si="8"/>
        <v>7.51</v>
      </c>
      <c r="AN17" s="40">
        <f t="shared" si="8"/>
        <v>10.71</v>
      </c>
      <c r="AO17" s="40">
        <f t="shared" si="8"/>
        <v>13.988</v>
      </c>
      <c r="AP17" s="40">
        <f t="shared" si="8"/>
        <v>11.898</v>
      </c>
      <c r="AQ17" s="40">
        <f t="shared" si="8"/>
        <v>12.394</v>
      </c>
      <c r="AR17" s="40">
        <f t="shared" si="8"/>
        <v>12.409</v>
      </c>
      <c r="AS17" s="40">
        <f t="shared" si="8"/>
        <v>11.535</v>
      </c>
      <c r="AT17" s="40">
        <f t="shared" si="8"/>
        <v>13.69</v>
      </c>
      <c r="AU17" s="40">
        <f t="shared" si="8"/>
        <v>12.46</v>
      </c>
      <c r="AV17" s="40">
        <f t="shared" si="8"/>
        <v>15.211</v>
      </c>
      <c r="AW17" s="40">
        <f t="shared" si="8"/>
        <v>13.691</v>
      </c>
      <c r="AX17" s="40">
        <f t="shared" si="8"/>
        <v>13.412</v>
      </c>
      <c r="AY17" s="40">
        <f t="shared" si="8"/>
        <v>11.159</v>
      </c>
      <c r="AZ17" s="40">
        <f t="shared" si="8"/>
        <v>11.517</v>
      </c>
      <c r="BA17" s="40">
        <f t="shared" si="8"/>
        <v>15.031</v>
      </c>
      <c r="BB17" s="40">
        <f t="shared" si="8"/>
        <v>13.67</v>
      </c>
      <c r="BC17" s="40">
        <f t="shared" si="8"/>
        <v>12.89</v>
      </c>
      <c r="BD17" s="40">
        <f t="shared" si="8"/>
        <v>14.898</v>
      </c>
      <c r="BE17" s="40">
        <f t="shared" si="8"/>
        <v>13.874</v>
      </c>
      <c r="BF17" s="40">
        <f t="shared" si="8"/>
        <v>15.182</v>
      </c>
      <c r="BG17" s="40">
        <f t="shared" si="8"/>
        <v>14.47</v>
      </c>
      <c r="BH17" s="40">
        <f t="shared" si="8"/>
        <v>16.549</v>
      </c>
      <c r="BI17" s="40">
        <f t="shared" si="8"/>
        <v>15.757</v>
      </c>
      <c r="BJ17" s="40">
        <f t="shared" si="8"/>
        <v>14.682</v>
      </c>
      <c r="BK17" s="40">
        <f t="shared" si="8"/>
        <v>14.006</v>
      </c>
      <c r="BL17" s="40">
        <f t="shared" si="8"/>
        <v>12.563</v>
      </c>
      <c r="BM17" s="40">
        <f t="shared" si="8"/>
        <v>14.096</v>
      </c>
      <c r="BN17" s="40">
        <f t="shared" si="8"/>
        <v>14.548</v>
      </c>
      <c r="BO17" s="40">
        <f t="shared" si="8"/>
        <v>13.878</v>
      </c>
      <c r="BP17" s="40">
        <f t="shared" si="8"/>
        <v>13.256</v>
      </c>
      <c r="BQ17" s="40">
        <f t="shared" si="8"/>
        <v>15.316</v>
      </c>
      <c r="BR17" s="40">
        <f t="shared" si="8"/>
        <v>16.044</v>
      </c>
      <c r="BS17" s="40">
        <f t="shared" si="8"/>
        <v>15.075</v>
      </c>
      <c r="BT17" s="40">
        <f t="shared" si="8"/>
        <v>17.266</v>
      </c>
      <c r="BU17" s="40">
        <f t="shared" si="8"/>
        <v>16.206</v>
      </c>
      <c r="BV17" s="40">
        <f t="shared" si="8"/>
        <v>12.895</v>
      </c>
      <c r="BW17" s="40">
        <f t="shared" si="8"/>
        <v>12.835</v>
      </c>
      <c r="BX17" s="40">
        <f t="shared" si="8"/>
        <v>14.336</v>
      </c>
      <c r="BY17" s="40">
        <f t="shared" si="8"/>
        <v>14.963</v>
      </c>
      <c r="BZ17" s="40">
        <f t="shared" si="8"/>
        <v>13.651</v>
      </c>
      <c r="CA17" s="40">
        <f t="shared" si="8"/>
        <v>14.719</v>
      </c>
      <c r="CB17" s="40">
        <f t="shared" si="8"/>
        <v>13.94</v>
      </c>
      <c r="CC17" s="40">
        <f t="shared" si="8"/>
        <v>13.413</v>
      </c>
      <c r="CD17" s="40">
        <f t="shared" si="8"/>
        <v>16.658</v>
      </c>
      <c r="CE17" s="40">
        <f t="shared" si="8"/>
        <v>16.282</v>
      </c>
      <c r="CF17" s="40">
        <f t="shared" si="8"/>
        <v>19.433</v>
      </c>
      <c r="CG17" s="40">
        <f t="shared" si="8"/>
        <v>15.726</v>
      </c>
      <c r="CH17" s="40">
        <f t="shared" si="8"/>
        <v>14.611</v>
      </c>
      <c r="CI17" s="40">
        <f t="shared" si="8"/>
        <v>12.729</v>
      </c>
      <c r="CJ17" s="40">
        <f t="shared" si="8"/>
        <v>14.546</v>
      </c>
      <c r="CK17" s="40">
        <f t="shared" si="8"/>
        <v>14.99</v>
      </c>
      <c r="CL17" s="40">
        <f t="shared" si="8"/>
        <v>15.533</v>
      </c>
      <c r="CM17" s="40">
        <f t="shared" si="8"/>
        <v>15.362</v>
      </c>
      <c r="CN17" s="40">
        <f t="shared" si="8"/>
        <v>14.634</v>
      </c>
      <c r="CO17" s="40">
        <f t="shared" si="8"/>
        <v>16.276</v>
      </c>
      <c r="CP17" s="40">
        <f t="shared" si="8"/>
        <v>16.087</v>
      </c>
      <c r="CQ17" s="40">
        <f t="shared" si="8"/>
        <v>15.048</v>
      </c>
      <c r="CR17" s="40">
        <f t="shared" si="8"/>
        <v>20.246</v>
      </c>
      <c r="CS17" s="40">
        <f t="shared" si="8"/>
        <v>18.161</v>
      </c>
      <c r="CT17" s="40">
        <f t="shared" si="8"/>
        <v>17.435</v>
      </c>
      <c r="CU17" s="40">
        <f t="shared" si="8"/>
        <v>14.799</v>
      </c>
      <c r="CV17" s="40">
        <f t="shared" si="8"/>
        <v>13.647</v>
      </c>
      <c r="CW17" s="40">
        <f t="shared" si="8"/>
        <v>16.638</v>
      </c>
      <c r="CX17" s="40">
        <f t="shared" si="8"/>
        <v>13.523</v>
      </c>
      <c r="CY17" s="40">
        <f t="shared" si="8"/>
        <v>16.455</v>
      </c>
      <c r="CZ17" s="40">
        <f t="shared" si="8"/>
        <v>14.512</v>
      </c>
      <c r="DA17" s="40">
        <f t="shared" si="8"/>
        <v>15.822</v>
      </c>
      <c r="DB17" s="40">
        <f t="shared" si="8"/>
        <v>18.67</v>
      </c>
      <c r="DC17" s="40">
        <f t="shared" si="8"/>
        <v>19.229</v>
      </c>
      <c r="DD17" s="40">
        <f t="shared" si="8"/>
        <v>18.846</v>
      </c>
      <c r="DE17" s="40">
        <f t="shared" si="8"/>
        <v>17.738</v>
      </c>
      <c r="DF17" s="40">
        <f t="shared" si="8"/>
        <v>15.534</v>
      </c>
      <c r="DG17" s="40">
        <f t="shared" si="8"/>
        <v>15.854</v>
      </c>
      <c r="DH17" s="40">
        <f t="shared" si="8"/>
        <v>15.033</v>
      </c>
      <c r="DI17" s="40">
        <f t="shared" si="8"/>
        <v>16.077</v>
      </c>
      <c r="DJ17" s="40">
        <f t="shared" si="8"/>
        <v>16.527</v>
      </c>
      <c r="DK17" s="40">
        <f t="shared" si="8"/>
        <v>15.609</v>
      </c>
      <c r="DL17" s="40">
        <f t="shared" si="8"/>
        <v>16.056</v>
      </c>
      <c r="DM17" s="40">
        <f t="shared" si="8"/>
        <v>18.212</v>
      </c>
      <c r="DN17" s="40">
        <f t="shared" si="8"/>
        <v>19.53</v>
      </c>
      <c r="DO17" s="40">
        <f t="shared" si="8"/>
        <v>20.151</v>
      </c>
      <c r="DP17" s="40">
        <f t="shared" si="8"/>
        <v>20.066</v>
      </c>
      <c r="DQ17" s="40">
        <f t="shared" si="8"/>
        <v>17.44</v>
      </c>
      <c r="DR17" s="40">
        <f t="shared" si="8"/>
        <v>15.895</v>
      </c>
      <c r="DS17" s="40">
        <f t="shared" si="8"/>
        <v>16.25</v>
      </c>
      <c r="DT17" s="40">
        <f t="shared" si="8"/>
        <v>14.518</v>
      </c>
      <c r="DU17" s="40">
        <f t="shared" si="8"/>
        <v>17.886</v>
      </c>
      <c r="DV17" s="40">
        <f t="shared" si="8"/>
        <v>19.261</v>
      </c>
      <c r="DW17" s="40">
        <f t="shared" si="8"/>
        <v>17.638</v>
      </c>
      <c r="DX17" s="40">
        <f t="shared" si="8"/>
        <v>18.21</v>
      </c>
      <c r="DY17" s="40">
        <f t="shared" si="8"/>
        <v>18.345</v>
      </c>
      <c r="DZ17" s="40">
        <f t="shared" si="8"/>
        <v>19.225</v>
      </c>
      <c r="EA17" s="40">
        <f t="shared" si="8"/>
        <v>21.244</v>
      </c>
      <c r="EB17" s="40">
        <f t="shared" si="8"/>
        <v>20.411</v>
      </c>
      <c r="EC17" s="40">
        <f t="shared" si="8"/>
        <v>17.745</v>
      </c>
      <c r="ED17" s="40">
        <f t="shared" si="8"/>
        <v>18.57</v>
      </c>
      <c r="EE17" s="40">
        <f t="shared" si="8"/>
        <v>18.151</v>
      </c>
      <c r="EF17" s="40">
        <f t="shared" si="8"/>
        <v>16.206</v>
      </c>
      <c r="EG17" s="40">
        <f t="shared" si="8"/>
        <v>18.948</v>
      </c>
      <c r="EH17" s="40">
        <f t="shared" si="8"/>
        <v>17.992</v>
      </c>
      <c r="EI17" s="40">
        <f t="shared" si="8"/>
        <v>16.607</v>
      </c>
      <c r="EJ17" s="40">
        <f t="shared" si="8"/>
        <v>15.986</v>
      </c>
      <c r="EK17" s="40">
        <f t="shared" si="8"/>
        <v>18.471</v>
      </c>
      <c r="EL17" s="40">
        <f t="shared" si="8"/>
        <v>17.752</v>
      </c>
      <c r="EM17" s="40">
        <f t="shared" si="8"/>
        <v>21.428</v>
      </c>
      <c r="EN17" s="40">
        <f t="shared" si="8"/>
        <v>22.997</v>
      </c>
      <c r="EO17" s="40">
        <f t="shared" si="8"/>
        <v>20.523</v>
      </c>
      <c r="EP17" s="40">
        <f t="shared" si="8"/>
        <v>17.494</v>
      </c>
      <c r="EQ17" s="40">
        <f t="shared" si="8"/>
        <v>19.408</v>
      </c>
      <c r="ER17" s="40">
        <f t="shared" si="8"/>
        <v>16.427</v>
      </c>
      <c r="ES17" s="40">
        <f t="shared" si="8"/>
        <v>18.101</v>
      </c>
      <c r="ET17" s="40">
        <f t="shared" si="8"/>
        <v>18.767</v>
      </c>
      <c r="EU17" s="40">
        <f t="shared" si="8"/>
        <v>14.055</v>
      </c>
      <c r="EV17" s="40">
        <f t="shared" si="8"/>
        <v>17.033</v>
      </c>
      <c r="EW17" s="40">
        <f t="shared" si="8"/>
        <v>21.234</v>
      </c>
      <c r="EX17" s="40">
        <f t="shared" si="8"/>
        <v>21.617</v>
      </c>
      <c r="EY17" s="40">
        <f t="shared" si="8"/>
        <v>23.937</v>
      </c>
      <c r="EZ17" s="40">
        <f t="shared" si="8"/>
        <v>24.64</v>
      </c>
      <c r="FA17" s="40">
        <f t="shared" si="8"/>
        <v>21.379</v>
      </c>
      <c r="FB17" s="40">
        <f t="shared" si="8"/>
        <v>20</v>
      </c>
      <c r="FC17" s="40">
        <f t="shared" si="8"/>
        <v>19.268</v>
      </c>
      <c r="FD17" s="40">
        <f t="shared" si="8"/>
        <v>18.39</v>
      </c>
      <c r="FE17" s="40">
        <f t="shared" si="8"/>
        <v>20.247</v>
      </c>
      <c r="FF17" s="40">
        <f t="shared" si="8"/>
        <v>19.053</v>
      </c>
      <c r="FG17" s="40">
        <f t="shared" si="8"/>
        <v>20.538</v>
      </c>
      <c r="FH17" s="40">
        <f t="shared" si="8"/>
        <v>20.713</v>
      </c>
      <c r="FI17" s="40">
        <f t="shared" si="8"/>
        <v>19.494</v>
      </c>
      <c r="FJ17" s="40">
        <f t="shared" si="8"/>
        <v>22.373</v>
      </c>
      <c r="FK17" s="40">
        <f t="shared" si="8"/>
        <v>21.692</v>
      </c>
      <c r="FL17" s="40">
        <f t="shared" si="8"/>
        <v>24.231</v>
      </c>
      <c r="FM17" s="40">
        <f t="shared" si="8"/>
        <v>22.493</v>
      </c>
      <c r="FN17" s="40">
        <f t="shared" si="8"/>
        <v>17.735</v>
      </c>
      <c r="FO17" s="40">
        <f t="shared" si="8"/>
        <v>18.093</v>
      </c>
      <c r="FP17" s="40">
        <f t="shared" si="8"/>
        <v>18.609</v>
      </c>
      <c r="FQ17" s="40">
        <f t="shared" si="8"/>
        <v>22.214</v>
      </c>
      <c r="FR17" s="40">
        <f t="shared" si="8"/>
        <v>16.479</v>
      </c>
      <c r="FS17" s="40">
        <v>17.802999999999997</v>
      </c>
      <c r="FT17" s="40">
        <f t="shared" ref="FT17:GI17" si="9">SUM(FT18:FT20)</f>
        <v>16.121</v>
      </c>
      <c r="FU17" s="40">
        <f t="shared" si="9"/>
        <v>19.758</v>
      </c>
      <c r="FV17" s="40">
        <f t="shared" si="9"/>
        <v>20.313</v>
      </c>
      <c r="FW17" s="40">
        <f t="shared" si="9"/>
        <v>20.432</v>
      </c>
      <c r="FX17" s="40">
        <f t="shared" si="9"/>
        <v>23.956</v>
      </c>
      <c r="FY17" s="40">
        <f t="shared" si="9"/>
        <v>20.392</v>
      </c>
      <c r="FZ17" s="40">
        <f t="shared" si="9"/>
        <v>21.729</v>
      </c>
      <c r="GA17" s="40">
        <f t="shared" si="9"/>
        <v>19.698</v>
      </c>
      <c r="GB17" s="40">
        <f t="shared" si="9"/>
        <v>19.834</v>
      </c>
      <c r="GC17" s="41">
        <f t="shared" si="9"/>
        <v>22.247</v>
      </c>
      <c r="GD17" s="41">
        <f t="shared" si="9"/>
        <v>21.243</v>
      </c>
      <c r="GE17" s="41">
        <f t="shared" si="9"/>
        <v>21.654</v>
      </c>
      <c r="GF17" s="41">
        <f t="shared" si="9"/>
        <v>18.204</v>
      </c>
      <c r="GG17" s="41">
        <f t="shared" si="9"/>
        <v>17.439</v>
      </c>
      <c r="GH17" s="41">
        <f t="shared" si="9"/>
        <v>20.091</v>
      </c>
      <c r="GI17" s="41">
        <f t="shared" si="9"/>
        <v>19.984</v>
      </c>
      <c r="GJ17" s="42"/>
    </row>
    <row r="18" ht="12.75" customHeight="1">
      <c r="A18" s="30">
        <f t="shared" si="3"/>
        <v>14</v>
      </c>
      <c r="B18" s="43" t="s">
        <v>12</v>
      </c>
      <c r="C18" s="44">
        <v>6.689</v>
      </c>
      <c r="D18" s="44">
        <v>5.941</v>
      </c>
      <c r="E18" s="44">
        <v>6.272</v>
      </c>
      <c r="F18" s="44">
        <v>6.716</v>
      </c>
      <c r="G18" s="44">
        <v>8.271</v>
      </c>
      <c r="H18" s="44">
        <v>7.59</v>
      </c>
      <c r="I18" s="44">
        <v>8.027</v>
      </c>
      <c r="J18" s="44">
        <v>8.338</v>
      </c>
      <c r="K18" s="44">
        <v>8.121</v>
      </c>
      <c r="L18" s="44">
        <v>9.852</v>
      </c>
      <c r="M18" s="44">
        <v>8.035</v>
      </c>
      <c r="N18" s="44">
        <v>8.522</v>
      </c>
      <c r="O18" s="44">
        <v>6.448</v>
      </c>
      <c r="P18" s="44">
        <v>6.997</v>
      </c>
      <c r="Q18" s="44">
        <v>7.214</v>
      </c>
      <c r="R18" s="44">
        <v>7.535</v>
      </c>
      <c r="S18" s="44">
        <v>7.813</v>
      </c>
      <c r="T18" s="44">
        <v>8.179</v>
      </c>
      <c r="U18" s="44">
        <v>6.641</v>
      </c>
      <c r="V18" s="44">
        <v>8.334</v>
      </c>
      <c r="W18" s="44">
        <v>8.691</v>
      </c>
      <c r="X18" s="44">
        <v>11.246</v>
      </c>
      <c r="Y18" s="44">
        <v>8.749</v>
      </c>
      <c r="Z18" s="44">
        <v>7.402</v>
      </c>
      <c r="AA18" s="44">
        <v>6.763</v>
      </c>
      <c r="AB18" s="44">
        <v>7.555</v>
      </c>
      <c r="AC18" s="44">
        <v>7.364</v>
      </c>
      <c r="AD18" s="44">
        <v>6.609</v>
      </c>
      <c r="AE18" s="44">
        <v>7.241</v>
      </c>
      <c r="AF18" s="44">
        <v>6.663</v>
      </c>
      <c r="AG18" s="44">
        <v>6.555</v>
      </c>
      <c r="AH18" s="44">
        <v>7.646</v>
      </c>
      <c r="AI18" s="44">
        <v>6.867</v>
      </c>
      <c r="AJ18" s="44">
        <v>10.049</v>
      </c>
      <c r="AK18" s="44">
        <v>7.742</v>
      </c>
      <c r="AL18" s="44">
        <v>4.923</v>
      </c>
      <c r="AM18" s="44">
        <v>3.917</v>
      </c>
      <c r="AN18" s="44">
        <v>7.019</v>
      </c>
      <c r="AO18" s="44">
        <v>9.924</v>
      </c>
      <c r="AP18" s="44">
        <v>7.615</v>
      </c>
      <c r="AQ18" s="44">
        <v>8.86</v>
      </c>
      <c r="AR18" s="44">
        <v>8.608</v>
      </c>
      <c r="AS18" s="44">
        <v>6.783</v>
      </c>
      <c r="AT18" s="44">
        <v>7.676</v>
      </c>
      <c r="AU18" s="44">
        <v>7.514</v>
      </c>
      <c r="AV18" s="44">
        <v>8.665</v>
      </c>
      <c r="AW18" s="44">
        <v>8.214</v>
      </c>
      <c r="AX18" s="44">
        <v>7.529</v>
      </c>
      <c r="AY18" s="44">
        <v>5.638</v>
      </c>
      <c r="AZ18" s="44">
        <v>5.842</v>
      </c>
      <c r="BA18" s="44">
        <v>7.942</v>
      </c>
      <c r="BB18" s="44">
        <v>6.714</v>
      </c>
      <c r="BC18" s="44">
        <v>6.234</v>
      </c>
      <c r="BD18" s="44">
        <v>7.529</v>
      </c>
      <c r="BE18" s="44">
        <v>6.673</v>
      </c>
      <c r="BF18" s="44">
        <v>7.492</v>
      </c>
      <c r="BG18" s="44">
        <v>8.027</v>
      </c>
      <c r="BH18" s="44">
        <v>9.722</v>
      </c>
      <c r="BI18" s="44">
        <v>8.723</v>
      </c>
      <c r="BJ18" s="44">
        <v>7.932</v>
      </c>
      <c r="BK18" s="44">
        <v>6.555</v>
      </c>
      <c r="BL18" s="44">
        <v>6.12</v>
      </c>
      <c r="BM18" s="44">
        <v>7.381</v>
      </c>
      <c r="BN18" s="44">
        <v>6.809</v>
      </c>
      <c r="BO18" s="44">
        <v>6.691</v>
      </c>
      <c r="BP18" s="44">
        <v>7.264</v>
      </c>
      <c r="BQ18" s="44">
        <v>7.934</v>
      </c>
      <c r="BR18" s="44">
        <v>8.306</v>
      </c>
      <c r="BS18" s="44">
        <v>7.801</v>
      </c>
      <c r="BT18" s="44">
        <v>9.167</v>
      </c>
      <c r="BU18" s="44">
        <v>8.4</v>
      </c>
      <c r="BV18" s="44">
        <v>6.998</v>
      </c>
      <c r="BW18" s="44">
        <v>6.14</v>
      </c>
      <c r="BX18" s="44">
        <v>7.059</v>
      </c>
      <c r="BY18" s="44">
        <v>7.717</v>
      </c>
      <c r="BZ18" s="44">
        <v>6.591</v>
      </c>
      <c r="CA18" s="44">
        <v>7.337</v>
      </c>
      <c r="CB18" s="44">
        <v>6.455</v>
      </c>
      <c r="CC18" s="44">
        <v>6.277</v>
      </c>
      <c r="CD18" s="44">
        <v>8.313</v>
      </c>
      <c r="CE18" s="44">
        <v>7.957</v>
      </c>
      <c r="CF18" s="44">
        <v>11.288</v>
      </c>
      <c r="CG18" s="44">
        <v>7.647</v>
      </c>
      <c r="CH18" s="44">
        <v>6.935</v>
      </c>
      <c r="CI18" s="44">
        <v>5.648</v>
      </c>
      <c r="CJ18" s="44">
        <v>6.788</v>
      </c>
      <c r="CK18" s="44">
        <v>6.81</v>
      </c>
      <c r="CL18" s="44">
        <v>6.211</v>
      </c>
      <c r="CM18" s="44">
        <v>6.151</v>
      </c>
      <c r="CN18" s="44">
        <v>5.889</v>
      </c>
      <c r="CO18" s="44">
        <v>6.773</v>
      </c>
      <c r="CP18" s="44">
        <v>6.925</v>
      </c>
      <c r="CQ18" s="44">
        <v>7.337</v>
      </c>
      <c r="CR18" s="44">
        <v>9.907</v>
      </c>
      <c r="CS18" s="44">
        <v>9.427</v>
      </c>
      <c r="CT18" s="44">
        <v>7.933</v>
      </c>
      <c r="CU18" s="44">
        <v>6.443</v>
      </c>
      <c r="CV18" s="44">
        <v>7.335</v>
      </c>
      <c r="CW18" s="44">
        <v>8.087</v>
      </c>
      <c r="CX18" s="44">
        <v>6.231</v>
      </c>
      <c r="CY18" s="44">
        <v>7.086</v>
      </c>
      <c r="CZ18" s="44">
        <v>6.586</v>
      </c>
      <c r="DA18" s="44">
        <v>6.783</v>
      </c>
      <c r="DB18" s="44">
        <v>7.363</v>
      </c>
      <c r="DC18" s="44">
        <v>9.501</v>
      </c>
      <c r="DD18" s="44">
        <v>9.272</v>
      </c>
      <c r="DE18" s="44">
        <v>8.253</v>
      </c>
      <c r="DF18" s="44">
        <v>6.649</v>
      </c>
      <c r="DG18" s="44">
        <v>6.294</v>
      </c>
      <c r="DH18" s="44">
        <v>6.701</v>
      </c>
      <c r="DI18" s="44">
        <v>7.87</v>
      </c>
      <c r="DJ18" s="44">
        <v>7.165</v>
      </c>
      <c r="DK18" s="44">
        <v>6.5</v>
      </c>
      <c r="DL18" s="44">
        <v>7.552</v>
      </c>
      <c r="DM18" s="44">
        <v>7.452</v>
      </c>
      <c r="DN18" s="44">
        <v>8.669</v>
      </c>
      <c r="DO18" s="44">
        <v>11.234</v>
      </c>
      <c r="DP18" s="44">
        <v>10.026</v>
      </c>
      <c r="DQ18" s="44">
        <v>9.259</v>
      </c>
      <c r="DR18" s="44">
        <v>7.971</v>
      </c>
      <c r="DS18" s="44">
        <v>8.031</v>
      </c>
      <c r="DT18" s="44">
        <v>7.834</v>
      </c>
      <c r="DU18" s="44">
        <v>10.129</v>
      </c>
      <c r="DV18" s="44">
        <v>8.794</v>
      </c>
      <c r="DW18" s="44">
        <v>9.365</v>
      </c>
      <c r="DX18" s="44">
        <v>9.234</v>
      </c>
      <c r="DY18" s="44">
        <v>8.198</v>
      </c>
      <c r="DZ18" s="44">
        <v>8.416</v>
      </c>
      <c r="EA18" s="44">
        <v>9.824</v>
      </c>
      <c r="EB18" s="44">
        <v>10.161</v>
      </c>
      <c r="EC18" s="44">
        <v>8.706</v>
      </c>
      <c r="ED18" s="44">
        <v>8.399</v>
      </c>
      <c r="EE18" s="44">
        <v>7.287</v>
      </c>
      <c r="EF18" s="44">
        <v>7.324</v>
      </c>
      <c r="EG18" s="44">
        <v>8.93</v>
      </c>
      <c r="EH18" s="44">
        <v>6.859</v>
      </c>
      <c r="EI18" s="44">
        <v>7.18</v>
      </c>
      <c r="EJ18" s="44">
        <v>7.278</v>
      </c>
      <c r="EK18" s="44">
        <v>8.342</v>
      </c>
      <c r="EL18" s="44">
        <v>8.386</v>
      </c>
      <c r="EM18" s="44">
        <v>9.872</v>
      </c>
      <c r="EN18" s="44">
        <v>10.498</v>
      </c>
      <c r="EO18" s="44">
        <v>9.945</v>
      </c>
      <c r="EP18" s="44">
        <v>6.32</v>
      </c>
      <c r="EQ18" s="44">
        <v>8.679</v>
      </c>
      <c r="ER18" s="44">
        <v>6.923</v>
      </c>
      <c r="ES18" s="44">
        <v>7.871</v>
      </c>
      <c r="ET18" s="44">
        <v>6.672</v>
      </c>
      <c r="EU18" s="44">
        <v>4.781</v>
      </c>
      <c r="EV18" s="44">
        <v>7.03</v>
      </c>
      <c r="EW18" s="44">
        <v>9.346</v>
      </c>
      <c r="EX18" s="44">
        <v>8.469</v>
      </c>
      <c r="EY18" s="44">
        <v>10.149</v>
      </c>
      <c r="EZ18" s="44">
        <v>12.793</v>
      </c>
      <c r="FA18" s="44">
        <v>8.961</v>
      </c>
      <c r="FB18" s="44">
        <v>8.872</v>
      </c>
      <c r="FC18" s="44">
        <v>8.239</v>
      </c>
      <c r="FD18" s="44">
        <v>7.336</v>
      </c>
      <c r="FE18" s="44">
        <v>7.169</v>
      </c>
      <c r="FF18" s="44">
        <v>7.343</v>
      </c>
      <c r="FG18" s="44">
        <v>7.664</v>
      </c>
      <c r="FH18" s="44">
        <v>7.853</v>
      </c>
      <c r="FI18" s="44">
        <v>7.119</v>
      </c>
      <c r="FJ18" s="44">
        <v>8.276</v>
      </c>
      <c r="FK18" s="44">
        <v>8.527</v>
      </c>
      <c r="FL18" s="44">
        <v>11.371</v>
      </c>
      <c r="FM18" s="44">
        <v>8.372</v>
      </c>
      <c r="FN18" s="44">
        <v>7.28</v>
      </c>
      <c r="FO18" s="44">
        <v>7.502</v>
      </c>
      <c r="FP18" s="44">
        <v>7.063</v>
      </c>
      <c r="FQ18" s="44">
        <v>9.959</v>
      </c>
      <c r="FR18" s="44">
        <v>6.511</v>
      </c>
      <c r="FS18" s="44">
        <v>6.836</v>
      </c>
      <c r="FT18" s="46">
        <v>7.351</v>
      </c>
      <c r="FU18" s="47">
        <v>8.726</v>
      </c>
      <c r="FV18" s="47">
        <v>7.847</v>
      </c>
      <c r="FW18" s="47">
        <v>8.434</v>
      </c>
      <c r="FX18" s="47">
        <v>9.408</v>
      </c>
      <c r="FY18" s="47">
        <v>7.898</v>
      </c>
      <c r="FZ18" s="47">
        <v>7.691</v>
      </c>
      <c r="GA18" s="47">
        <v>6.697</v>
      </c>
      <c r="GB18" s="47">
        <v>6.387</v>
      </c>
      <c r="GC18" s="48">
        <v>6.825</v>
      </c>
      <c r="GD18" s="47">
        <v>8.616</v>
      </c>
      <c r="GE18" s="47">
        <v>7.215</v>
      </c>
      <c r="GF18" s="47">
        <v>6.248</v>
      </c>
      <c r="GG18" s="47">
        <v>6.242</v>
      </c>
      <c r="GH18" s="47">
        <v>7.393</v>
      </c>
      <c r="GI18" s="47">
        <v>7.85</v>
      </c>
      <c r="GJ18" s="42"/>
    </row>
    <row r="19" ht="12.75" customHeight="1">
      <c r="A19" s="30">
        <f t="shared" si="3"/>
        <v>15</v>
      </c>
      <c r="B19" s="43" t="s">
        <v>13</v>
      </c>
      <c r="C19" s="44">
        <v>2.114</v>
      </c>
      <c r="D19" s="44">
        <v>1.798</v>
      </c>
      <c r="E19" s="44">
        <v>2.066</v>
      </c>
      <c r="F19" s="44">
        <v>2.194</v>
      </c>
      <c r="G19" s="44">
        <v>1.988</v>
      </c>
      <c r="H19" s="44">
        <v>2.317</v>
      </c>
      <c r="I19" s="44">
        <v>2.088</v>
      </c>
      <c r="J19" s="44">
        <v>1.967</v>
      </c>
      <c r="K19" s="44">
        <v>2.502</v>
      </c>
      <c r="L19" s="44">
        <v>2.244</v>
      </c>
      <c r="M19" s="44">
        <v>2.458</v>
      </c>
      <c r="N19" s="44">
        <v>2.142</v>
      </c>
      <c r="O19" s="44">
        <v>2.496</v>
      </c>
      <c r="P19" s="44">
        <v>2.489</v>
      </c>
      <c r="Q19" s="44">
        <v>2.32</v>
      </c>
      <c r="R19" s="44">
        <v>2.858</v>
      </c>
      <c r="S19" s="44">
        <v>2.578</v>
      </c>
      <c r="T19" s="44">
        <v>2.115</v>
      </c>
      <c r="U19" s="44">
        <v>2.52</v>
      </c>
      <c r="V19" s="44">
        <v>3.473</v>
      </c>
      <c r="W19" s="44">
        <v>2.646</v>
      </c>
      <c r="X19" s="44">
        <v>3.296</v>
      </c>
      <c r="Y19" s="44">
        <v>2.633</v>
      </c>
      <c r="Z19" s="44">
        <v>2.868</v>
      </c>
      <c r="AA19" s="44">
        <v>3.336</v>
      </c>
      <c r="AB19" s="44">
        <v>2.708</v>
      </c>
      <c r="AC19" s="44">
        <v>2.565</v>
      </c>
      <c r="AD19" s="44">
        <v>2.778</v>
      </c>
      <c r="AE19" s="44">
        <v>2.751</v>
      </c>
      <c r="AF19" s="44">
        <v>2.849</v>
      </c>
      <c r="AG19" s="44">
        <v>2.58</v>
      </c>
      <c r="AH19" s="44">
        <v>3.532</v>
      </c>
      <c r="AI19" s="44">
        <v>3.883</v>
      </c>
      <c r="AJ19" s="44">
        <v>3.512</v>
      </c>
      <c r="AK19" s="44">
        <v>3.701</v>
      </c>
      <c r="AL19" s="44">
        <v>2.399</v>
      </c>
      <c r="AM19" s="44">
        <v>2.017</v>
      </c>
      <c r="AN19" s="44">
        <v>2.045</v>
      </c>
      <c r="AO19" s="44">
        <v>2.131</v>
      </c>
      <c r="AP19" s="44">
        <v>2.072</v>
      </c>
      <c r="AQ19" s="44">
        <v>1.888</v>
      </c>
      <c r="AR19" s="44">
        <v>1.977</v>
      </c>
      <c r="AS19" s="44">
        <v>2.397</v>
      </c>
      <c r="AT19" s="44">
        <v>3.885</v>
      </c>
      <c r="AU19" s="44">
        <v>2.864</v>
      </c>
      <c r="AV19" s="44">
        <v>3.234</v>
      </c>
      <c r="AW19" s="44">
        <v>3.111</v>
      </c>
      <c r="AX19" s="44">
        <v>3.22</v>
      </c>
      <c r="AY19" s="44">
        <v>3.196</v>
      </c>
      <c r="AZ19" s="44">
        <v>2.604</v>
      </c>
      <c r="BA19" s="44">
        <v>3.997</v>
      </c>
      <c r="BB19" s="44">
        <v>2.983</v>
      </c>
      <c r="BC19" s="44">
        <v>3.815</v>
      </c>
      <c r="BD19" s="44">
        <v>3.523</v>
      </c>
      <c r="BE19" s="44">
        <v>3.562</v>
      </c>
      <c r="BF19" s="44">
        <v>4.105</v>
      </c>
      <c r="BG19" s="44">
        <v>3.964</v>
      </c>
      <c r="BH19" s="44">
        <v>3.836</v>
      </c>
      <c r="BI19" s="44">
        <v>4.633</v>
      </c>
      <c r="BJ19" s="44">
        <v>3.116</v>
      </c>
      <c r="BK19" s="44">
        <v>4.339</v>
      </c>
      <c r="BL19" s="44">
        <v>3.513</v>
      </c>
      <c r="BM19" s="44">
        <v>4.04</v>
      </c>
      <c r="BN19" s="44">
        <v>4.359</v>
      </c>
      <c r="BO19" s="44">
        <v>3.452</v>
      </c>
      <c r="BP19" s="44">
        <v>3.675</v>
      </c>
      <c r="BQ19" s="44">
        <v>3.808</v>
      </c>
      <c r="BR19" s="44">
        <v>5.055</v>
      </c>
      <c r="BS19" s="44">
        <v>4.141</v>
      </c>
      <c r="BT19" s="44">
        <v>5.033</v>
      </c>
      <c r="BU19" s="44">
        <v>4.274</v>
      </c>
      <c r="BV19" s="44">
        <v>3.558</v>
      </c>
      <c r="BW19" s="44">
        <v>4.028</v>
      </c>
      <c r="BX19" s="44">
        <v>4.328</v>
      </c>
      <c r="BY19" s="44">
        <v>4.164</v>
      </c>
      <c r="BZ19" s="44">
        <v>3.986</v>
      </c>
      <c r="CA19" s="44">
        <v>4.075</v>
      </c>
      <c r="CB19" s="44">
        <v>4.168</v>
      </c>
      <c r="CC19" s="44">
        <v>3.914</v>
      </c>
      <c r="CD19" s="44">
        <v>5.23</v>
      </c>
      <c r="CE19" s="44">
        <v>5.144</v>
      </c>
      <c r="CF19" s="44">
        <v>4.61</v>
      </c>
      <c r="CG19" s="44">
        <v>4.759</v>
      </c>
      <c r="CH19" s="44">
        <v>4.063</v>
      </c>
      <c r="CI19" s="44">
        <v>3.917</v>
      </c>
      <c r="CJ19" s="44">
        <v>4.695</v>
      </c>
      <c r="CK19" s="44">
        <v>4.201</v>
      </c>
      <c r="CL19" s="44">
        <v>5.231</v>
      </c>
      <c r="CM19" s="44">
        <v>5.367</v>
      </c>
      <c r="CN19" s="44">
        <v>4.466</v>
      </c>
      <c r="CO19" s="44">
        <v>5.397</v>
      </c>
      <c r="CP19" s="44">
        <v>6.226</v>
      </c>
      <c r="CQ19" s="44">
        <v>4.678</v>
      </c>
      <c r="CR19" s="44">
        <v>6.384</v>
      </c>
      <c r="CS19" s="44">
        <v>4.891</v>
      </c>
      <c r="CT19" s="44">
        <v>5.238</v>
      </c>
      <c r="CU19" s="44">
        <v>4.993</v>
      </c>
      <c r="CV19" s="44">
        <v>3.852</v>
      </c>
      <c r="CW19" s="44">
        <v>4.148</v>
      </c>
      <c r="CX19" s="44">
        <v>3.986</v>
      </c>
      <c r="CY19" s="44">
        <v>4.722</v>
      </c>
      <c r="CZ19" s="44">
        <v>4.682</v>
      </c>
      <c r="DA19" s="44">
        <v>5.325</v>
      </c>
      <c r="DB19" s="44">
        <v>5.274</v>
      </c>
      <c r="DC19" s="44">
        <v>4.869</v>
      </c>
      <c r="DD19" s="44">
        <v>5.139</v>
      </c>
      <c r="DE19" s="44">
        <v>5.396</v>
      </c>
      <c r="DF19" s="44">
        <v>4.267</v>
      </c>
      <c r="DG19" s="44">
        <v>5.276</v>
      </c>
      <c r="DH19" s="44">
        <v>4.66</v>
      </c>
      <c r="DI19" s="44">
        <v>4.469</v>
      </c>
      <c r="DJ19" s="44">
        <v>5.012</v>
      </c>
      <c r="DK19" s="44">
        <v>4.852</v>
      </c>
      <c r="DL19" s="44">
        <v>4.777</v>
      </c>
      <c r="DM19" s="44">
        <v>5.809</v>
      </c>
      <c r="DN19" s="44">
        <v>5.618</v>
      </c>
      <c r="DO19" s="44">
        <v>4.531</v>
      </c>
      <c r="DP19" s="44">
        <v>5.099</v>
      </c>
      <c r="DQ19" s="44">
        <v>3.676</v>
      </c>
      <c r="DR19" s="44">
        <v>3.142</v>
      </c>
      <c r="DS19" s="44">
        <v>3.952</v>
      </c>
      <c r="DT19" s="44">
        <v>2.839</v>
      </c>
      <c r="DU19" s="44">
        <v>3.788</v>
      </c>
      <c r="DV19" s="44">
        <v>4.809</v>
      </c>
      <c r="DW19" s="44">
        <v>4.562</v>
      </c>
      <c r="DX19" s="44">
        <v>4.612</v>
      </c>
      <c r="DY19" s="44">
        <v>4.791</v>
      </c>
      <c r="DZ19" s="44">
        <v>5.661</v>
      </c>
      <c r="EA19" s="44">
        <v>6.877</v>
      </c>
      <c r="EB19" s="44">
        <v>5.629</v>
      </c>
      <c r="EC19" s="44">
        <v>4.92</v>
      </c>
      <c r="ED19" s="44">
        <v>4.994</v>
      </c>
      <c r="EE19" s="44">
        <v>6.005</v>
      </c>
      <c r="EF19" s="44">
        <v>4.463</v>
      </c>
      <c r="EG19" s="44">
        <v>5.154</v>
      </c>
      <c r="EH19" s="44">
        <v>5.083</v>
      </c>
      <c r="EI19" s="44">
        <v>4.781</v>
      </c>
      <c r="EJ19" s="44">
        <v>3.37</v>
      </c>
      <c r="EK19" s="44">
        <v>4.498</v>
      </c>
      <c r="EL19" s="44">
        <v>4.963</v>
      </c>
      <c r="EM19" s="44">
        <v>5.773</v>
      </c>
      <c r="EN19" s="44">
        <v>6.08</v>
      </c>
      <c r="EO19" s="44">
        <v>4.708</v>
      </c>
      <c r="EP19" s="44">
        <v>4.843</v>
      </c>
      <c r="EQ19" s="44">
        <v>5.253</v>
      </c>
      <c r="ER19" s="44">
        <v>4.816</v>
      </c>
      <c r="ES19" s="44">
        <v>4.819</v>
      </c>
      <c r="ET19" s="44">
        <v>5.253</v>
      </c>
      <c r="EU19" s="44">
        <v>4.72</v>
      </c>
      <c r="EV19" s="44">
        <v>5.083</v>
      </c>
      <c r="EW19" s="44">
        <v>5.863</v>
      </c>
      <c r="EX19" s="44">
        <v>5.462</v>
      </c>
      <c r="EY19" s="44">
        <v>6.178</v>
      </c>
      <c r="EZ19" s="44">
        <v>5.017</v>
      </c>
      <c r="FA19" s="44">
        <v>4.931</v>
      </c>
      <c r="FB19" s="44">
        <v>4.425</v>
      </c>
      <c r="FC19" s="44">
        <v>5.586</v>
      </c>
      <c r="FD19" s="44">
        <v>4.954</v>
      </c>
      <c r="FE19" s="44">
        <v>4.72</v>
      </c>
      <c r="FF19" s="44">
        <v>5.46</v>
      </c>
      <c r="FG19" s="44">
        <v>4.819</v>
      </c>
      <c r="FH19" s="44">
        <v>6.287</v>
      </c>
      <c r="FI19" s="44">
        <v>7.265</v>
      </c>
      <c r="FJ19" s="44">
        <v>6.739</v>
      </c>
      <c r="FK19" s="44">
        <v>7.063</v>
      </c>
      <c r="FL19" s="44">
        <v>6.36</v>
      </c>
      <c r="FM19" s="44">
        <v>7.018</v>
      </c>
      <c r="FN19" s="44">
        <v>4.867</v>
      </c>
      <c r="FO19" s="44">
        <v>5.756</v>
      </c>
      <c r="FP19" s="44">
        <v>6.061</v>
      </c>
      <c r="FQ19" s="44">
        <v>5.97</v>
      </c>
      <c r="FR19" s="44">
        <v>5.412</v>
      </c>
      <c r="FS19" s="44">
        <v>5.268</v>
      </c>
      <c r="FT19" s="46">
        <v>3.551</v>
      </c>
      <c r="FU19" s="48">
        <v>4.503</v>
      </c>
      <c r="FV19" s="48">
        <v>5.59</v>
      </c>
      <c r="FW19" s="48">
        <v>6.102</v>
      </c>
      <c r="FX19" s="48">
        <v>6.238</v>
      </c>
      <c r="FY19" s="48">
        <v>5.905</v>
      </c>
      <c r="FZ19" s="48">
        <v>7.383</v>
      </c>
      <c r="GA19" s="48">
        <v>6.421</v>
      </c>
      <c r="GB19" s="48">
        <v>6.417</v>
      </c>
      <c r="GC19" s="48">
        <v>9.362</v>
      </c>
      <c r="GD19" s="48">
        <v>6.128</v>
      </c>
      <c r="GE19" s="48">
        <v>7.741</v>
      </c>
      <c r="GF19" s="48">
        <v>6.285</v>
      </c>
      <c r="GG19" s="48">
        <v>4.942</v>
      </c>
      <c r="GH19" s="48">
        <v>5.398</v>
      </c>
      <c r="GI19" s="48">
        <v>6.764</v>
      </c>
      <c r="GJ19" s="42"/>
    </row>
    <row r="20" ht="12.75" customHeight="1">
      <c r="A20" s="30">
        <f t="shared" si="3"/>
        <v>16</v>
      </c>
      <c r="B20" s="43" t="s">
        <v>14</v>
      </c>
      <c r="C20" s="44">
        <v>2.076</v>
      </c>
      <c r="D20" s="44">
        <v>1.457</v>
      </c>
      <c r="E20" s="44">
        <v>2.172</v>
      </c>
      <c r="F20" s="44">
        <v>1.636</v>
      </c>
      <c r="G20" s="44">
        <v>1.752</v>
      </c>
      <c r="H20" s="44">
        <v>2.083</v>
      </c>
      <c r="I20" s="44">
        <v>2.496</v>
      </c>
      <c r="J20" s="44">
        <v>2.433</v>
      </c>
      <c r="K20" s="44">
        <v>1.825</v>
      </c>
      <c r="L20" s="44">
        <v>2.321</v>
      </c>
      <c r="M20" s="44">
        <v>1.839</v>
      </c>
      <c r="N20" s="44">
        <v>2.618</v>
      </c>
      <c r="O20" s="44">
        <v>1.898</v>
      </c>
      <c r="P20" s="44">
        <v>1.62</v>
      </c>
      <c r="Q20" s="44">
        <v>1.452</v>
      </c>
      <c r="R20" s="44">
        <v>1.91</v>
      </c>
      <c r="S20" s="44">
        <v>2.074</v>
      </c>
      <c r="T20" s="44">
        <v>1.968</v>
      </c>
      <c r="U20" s="44">
        <v>2.371</v>
      </c>
      <c r="V20" s="44">
        <v>1.694</v>
      </c>
      <c r="W20" s="44">
        <v>2.167</v>
      </c>
      <c r="X20" s="44">
        <v>2.063</v>
      </c>
      <c r="Y20" s="44">
        <v>2.209</v>
      </c>
      <c r="Z20" s="44">
        <v>1.797</v>
      </c>
      <c r="AA20" s="44">
        <v>1.619</v>
      </c>
      <c r="AB20" s="44">
        <v>1.151</v>
      </c>
      <c r="AC20" s="44">
        <v>2.033</v>
      </c>
      <c r="AD20" s="44">
        <v>2.093</v>
      </c>
      <c r="AE20" s="44">
        <v>2.21</v>
      </c>
      <c r="AF20" s="44">
        <v>1.662</v>
      </c>
      <c r="AG20" s="44">
        <v>1.76</v>
      </c>
      <c r="AH20" s="44">
        <v>2.01</v>
      </c>
      <c r="AI20" s="44">
        <v>2.223</v>
      </c>
      <c r="AJ20" s="44">
        <v>2.428</v>
      </c>
      <c r="AK20" s="44">
        <v>1.888</v>
      </c>
      <c r="AL20" s="44">
        <v>1.922</v>
      </c>
      <c r="AM20" s="44">
        <v>1.576</v>
      </c>
      <c r="AN20" s="44">
        <v>1.646</v>
      </c>
      <c r="AO20" s="44">
        <v>1.933</v>
      </c>
      <c r="AP20" s="44">
        <v>2.211</v>
      </c>
      <c r="AQ20" s="44">
        <v>1.646</v>
      </c>
      <c r="AR20" s="44">
        <v>1.824</v>
      </c>
      <c r="AS20" s="44">
        <v>2.355</v>
      </c>
      <c r="AT20" s="44">
        <v>2.129</v>
      </c>
      <c r="AU20" s="44">
        <v>2.082</v>
      </c>
      <c r="AV20" s="44">
        <v>3.312</v>
      </c>
      <c r="AW20" s="44">
        <v>2.366</v>
      </c>
      <c r="AX20" s="44">
        <v>2.663</v>
      </c>
      <c r="AY20" s="44">
        <v>2.325</v>
      </c>
      <c r="AZ20" s="44">
        <v>3.071</v>
      </c>
      <c r="BA20" s="44">
        <v>3.092</v>
      </c>
      <c r="BB20" s="44">
        <v>3.973</v>
      </c>
      <c r="BC20" s="44">
        <v>2.841</v>
      </c>
      <c r="BD20" s="44">
        <v>3.846</v>
      </c>
      <c r="BE20" s="44">
        <v>3.639</v>
      </c>
      <c r="BF20" s="44">
        <v>3.585</v>
      </c>
      <c r="BG20" s="44">
        <v>2.479</v>
      </c>
      <c r="BH20" s="44">
        <v>2.991</v>
      </c>
      <c r="BI20" s="44">
        <v>2.401</v>
      </c>
      <c r="BJ20" s="44">
        <v>3.634</v>
      </c>
      <c r="BK20" s="44">
        <v>3.112</v>
      </c>
      <c r="BL20" s="44">
        <v>2.93</v>
      </c>
      <c r="BM20" s="44">
        <v>2.675</v>
      </c>
      <c r="BN20" s="44">
        <v>3.38</v>
      </c>
      <c r="BO20" s="44">
        <v>3.735</v>
      </c>
      <c r="BP20" s="44">
        <v>2.317</v>
      </c>
      <c r="BQ20" s="44">
        <v>3.574</v>
      </c>
      <c r="BR20" s="44">
        <v>2.683</v>
      </c>
      <c r="BS20" s="44">
        <v>3.133</v>
      </c>
      <c r="BT20" s="44">
        <v>3.066</v>
      </c>
      <c r="BU20" s="44">
        <v>3.532</v>
      </c>
      <c r="BV20" s="44">
        <v>2.339</v>
      </c>
      <c r="BW20" s="44">
        <v>2.667</v>
      </c>
      <c r="BX20" s="44">
        <v>2.949</v>
      </c>
      <c r="BY20" s="44">
        <v>3.082</v>
      </c>
      <c r="BZ20" s="44">
        <v>3.074</v>
      </c>
      <c r="CA20" s="44">
        <v>3.307</v>
      </c>
      <c r="CB20" s="44">
        <v>3.317</v>
      </c>
      <c r="CC20" s="44">
        <v>3.222</v>
      </c>
      <c r="CD20" s="44">
        <v>3.115</v>
      </c>
      <c r="CE20" s="44">
        <v>3.181</v>
      </c>
      <c r="CF20" s="44">
        <v>3.535</v>
      </c>
      <c r="CG20" s="44">
        <v>3.32</v>
      </c>
      <c r="CH20" s="44">
        <v>3.613</v>
      </c>
      <c r="CI20" s="44">
        <v>3.164</v>
      </c>
      <c r="CJ20" s="44">
        <v>3.063</v>
      </c>
      <c r="CK20" s="44">
        <v>3.979</v>
      </c>
      <c r="CL20" s="44">
        <v>4.091</v>
      </c>
      <c r="CM20" s="44">
        <v>3.844</v>
      </c>
      <c r="CN20" s="44">
        <v>4.279</v>
      </c>
      <c r="CO20" s="44">
        <v>4.106</v>
      </c>
      <c r="CP20" s="44">
        <v>2.936</v>
      </c>
      <c r="CQ20" s="44">
        <v>3.033</v>
      </c>
      <c r="CR20" s="44">
        <v>3.955</v>
      </c>
      <c r="CS20" s="44">
        <v>3.843</v>
      </c>
      <c r="CT20" s="44">
        <v>4.264</v>
      </c>
      <c r="CU20" s="44">
        <v>3.363</v>
      </c>
      <c r="CV20" s="44">
        <v>2.46</v>
      </c>
      <c r="CW20" s="44">
        <v>4.403</v>
      </c>
      <c r="CX20" s="44">
        <v>3.306</v>
      </c>
      <c r="CY20" s="44">
        <v>4.647</v>
      </c>
      <c r="CZ20" s="44">
        <v>3.244</v>
      </c>
      <c r="DA20" s="44">
        <v>3.714</v>
      </c>
      <c r="DB20" s="44">
        <v>6.033</v>
      </c>
      <c r="DC20" s="44">
        <v>4.859</v>
      </c>
      <c r="DD20" s="44">
        <v>4.435</v>
      </c>
      <c r="DE20" s="44">
        <v>4.089</v>
      </c>
      <c r="DF20" s="44">
        <v>4.618</v>
      </c>
      <c r="DG20" s="44">
        <v>4.284</v>
      </c>
      <c r="DH20" s="44">
        <v>3.672</v>
      </c>
      <c r="DI20" s="44">
        <v>3.738</v>
      </c>
      <c r="DJ20" s="44">
        <v>4.35</v>
      </c>
      <c r="DK20" s="44">
        <v>4.257</v>
      </c>
      <c r="DL20" s="44">
        <v>3.727</v>
      </c>
      <c r="DM20" s="44">
        <v>4.951</v>
      </c>
      <c r="DN20" s="44">
        <v>5.243</v>
      </c>
      <c r="DO20" s="44">
        <v>4.386</v>
      </c>
      <c r="DP20" s="44">
        <v>4.941</v>
      </c>
      <c r="DQ20" s="44">
        <v>4.505</v>
      </c>
      <c r="DR20" s="44">
        <v>4.782</v>
      </c>
      <c r="DS20" s="44">
        <v>4.267</v>
      </c>
      <c r="DT20" s="44">
        <v>3.845</v>
      </c>
      <c r="DU20" s="44">
        <v>3.969</v>
      </c>
      <c r="DV20" s="44">
        <v>5.658</v>
      </c>
      <c r="DW20" s="44">
        <v>3.711</v>
      </c>
      <c r="DX20" s="44">
        <v>4.364</v>
      </c>
      <c r="DY20" s="44">
        <v>5.356</v>
      </c>
      <c r="DZ20" s="44">
        <v>5.148</v>
      </c>
      <c r="EA20" s="44">
        <v>4.543</v>
      </c>
      <c r="EB20" s="44">
        <v>4.621</v>
      </c>
      <c r="EC20" s="44">
        <v>4.119</v>
      </c>
      <c r="ED20" s="44">
        <v>5.177</v>
      </c>
      <c r="EE20" s="44">
        <v>4.859</v>
      </c>
      <c r="EF20" s="44">
        <v>4.419</v>
      </c>
      <c r="EG20" s="44">
        <v>4.864</v>
      </c>
      <c r="EH20" s="44">
        <v>6.05</v>
      </c>
      <c r="EI20" s="44">
        <v>4.646</v>
      </c>
      <c r="EJ20" s="44">
        <v>5.338</v>
      </c>
      <c r="EK20" s="44">
        <v>5.631</v>
      </c>
      <c r="EL20" s="44">
        <v>4.403</v>
      </c>
      <c r="EM20" s="44">
        <v>5.783</v>
      </c>
      <c r="EN20" s="44">
        <v>6.419</v>
      </c>
      <c r="EO20" s="44">
        <v>5.87</v>
      </c>
      <c r="EP20" s="44">
        <v>6.331</v>
      </c>
      <c r="EQ20" s="44">
        <v>5.476</v>
      </c>
      <c r="ER20" s="44">
        <v>4.688</v>
      </c>
      <c r="ES20" s="44">
        <v>5.411</v>
      </c>
      <c r="ET20" s="44">
        <v>6.842</v>
      </c>
      <c r="EU20" s="44">
        <v>4.554</v>
      </c>
      <c r="EV20" s="44">
        <v>4.92</v>
      </c>
      <c r="EW20" s="44">
        <v>6.025</v>
      </c>
      <c r="EX20" s="44">
        <v>7.686</v>
      </c>
      <c r="EY20" s="44">
        <v>7.61</v>
      </c>
      <c r="EZ20" s="44">
        <v>6.83</v>
      </c>
      <c r="FA20" s="44">
        <v>7.487</v>
      </c>
      <c r="FB20" s="44">
        <v>6.703</v>
      </c>
      <c r="FC20" s="44">
        <v>5.443</v>
      </c>
      <c r="FD20" s="44">
        <v>6.1</v>
      </c>
      <c r="FE20" s="44">
        <v>8.358</v>
      </c>
      <c r="FF20" s="44">
        <v>6.25</v>
      </c>
      <c r="FG20" s="44">
        <v>8.055</v>
      </c>
      <c r="FH20" s="44">
        <v>6.573</v>
      </c>
      <c r="FI20" s="44">
        <v>5.11</v>
      </c>
      <c r="FJ20" s="44">
        <v>7.358</v>
      </c>
      <c r="FK20" s="44">
        <v>6.102</v>
      </c>
      <c r="FL20" s="44">
        <v>6.5</v>
      </c>
      <c r="FM20" s="44">
        <v>7.103</v>
      </c>
      <c r="FN20" s="44">
        <v>5.588</v>
      </c>
      <c r="FO20" s="44">
        <v>4.835</v>
      </c>
      <c r="FP20" s="44">
        <v>5.485</v>
      </c>
      <c r="FQ20" s="44">
        <v>6.285</v>
      </c>
      <c r="FR20" s="44">
        <v>4.556</v>
      </c>
      <c r="FS20" s="44">
        <v>5.699</v>
      </c>
      <c r="FT20" s="46">
        <v>5.219</v>
      </c>
      <c r="FU20" s="51">
        <v>6.529</v>
      </c>
      <c r="FV20" s="51">
        <v>6.876</v>
      </c>
      <c r="FW20" s="51">
        <v>5.896</v>
      </c>
      <c r="FX20" s="51">
        <v>8.31</v>
      </c>
      <c r="FY20" s="51">
        <v>6.589</v>
      </c>
      <c r="FZ20" s="51">
        <v>6.655</v>
      </c>
      <c r="GA20" s="51">
        <v>6.58</v>
      </c>
      <c r="GB20" s="51">
        <v>7.03</v>
      </c>
      <c r="GC20" s="51">
        <v>6.06</v>
      </c>
      <c r="GD20" s="51">
        <v>6.499</v>
      </c>
      <c r="GE20" s="51">
        <v>6.698</v>
      </c>
      <c r="GF20" s="51">
        <v>5.671</v>
      </c>
      <c r="GG20" s="51">
        <v>6.255</v>
      </c>
      <c r="GH20" s="51">
        <v>7.3</v>
      </c>
      <c r="GI20" s="51">
        <v>5.37</v>
      </c>
      <c r="GJ20" s="42"/>
    </row>
    <row r="21" ht="13.5" customHeight="1">
      <c r="A21" s="30">
        <f t="shared" si="3"/>
        <v>17</v>
      </c>
      <c r="B21" s="39" t="s">
        <v>16</v>
      </c>
      <c r="C21" s="40">
        <v>2.031</v>
      </c>
      <c r="D21" s="40">
        <v>1.457</v>
      </c>
      <c r="E21" s="40">
        <v>2.134</v>
      </c>
      <c r="F21" s="40">
        <v>2.288</v>
      </c>
      <c r="G21" s="40">
        <v>1.804</v>
      </c>
      <c r="H21" s="40">
        <v>2.028</v>
      </c>
      <c r="I21" s="40">
        <v>2.648</v>
      </c>
      <c r="J21" s="40">
        <v>2.362</v>
      </c>
      <c r="K21" s="40">
        <v>1.684</v>
      </c>
      <c r="L21" s="40">
        <v>3.057</v>
      </c>
      <c r="M21" s="40">
        <v>3.332</v>
      </c>
      <c r="N21" s="40">
        <v>1.682</v>
      </c>
      <c r="O21" s="40">
        <v>1.329</v>
      </c>
      <c r="P21" s="40">
        <v>1.587</v>
      </c>
      <c r="Q21" s="40">
        <v>3.09</v>
      </c>
      <c r="R21" s="40">
        <v>3.35</v>
      </c>
      <c r="S21" s="40">
        <v>1.912</v>
      </c>
      <c r="T21" s="40">
        <v>1.164</v>
      </c>
      <c r="U21" s="40">
        <v>1.358</v>
      </c>
      <c r="V21" s="40">
        <v>2.564</v>
      </c>
      <c r="W21" s="40">
        <v>2.638</v>
      </c>
      <c r="X21" s="40">
        <v>2.865</v>
      </c>
      <c r="Y21" s="40">
        <v>1.817</v>
      </c>
      <c r="Z21" s="40">
        <v>1.54</v>
      </c>
      <c r="AA21" s="40">
        <v>1.689</v>
      </c>
      <c r="AB21" s="40">
        <v>1.943</v>
      </c>
      <c r="AC21" s="40">
        <v>1.8</v>
      </c>
      <c r="AD21" s="40">
        <v>1.243</v>
      </c>
      <c r="AE21" s="40">
        <v>2.422</v>
      </c>
      <c r="AF21" s="40">
        <v>2.147</v>
      </c>
      <c r="AG21" s="40">
        <v>2.207</v>
      </c>
      <c r="AH21" s="40">
        <v>3.169</v>
      </c>
      <c r="AI21" s="40">
        <v>1.778</v>
      </c>
      <c r="AJ21" s="40">
        <v>2.233</v>
      </c>
      <c r="AK21" s="40">
        <v>1.735</v>
      </c>
      <c r="AL21" s="40">
        <v>0.988</v>
      </c>
      <c r="AM21" s="40">
        <v>0.483</v>
      </c>
      <c r="AN21" s="40">
        <v>0.724</v>
      </c>
      <c r="AO21" s="40">
        <v>0.697</v>
      </c>
      <c r="AP21" s="40">
        <v>1.195</v>
      </c>
      <c r="AQ21" s="40">
        <v>1.139</v>
      </c>
      <c r="AR21" s="40">
        <v>1.704</v>
      </c>
      <c r="AS21" s="40">
        <v>1.754</v>
      </c>
      <c r="AT21" s="40">
        <v>1.819</v>
      </c>
      <c r="AU21" s="40">
        <v>1.6</v>
      </c>
      <c r="AV21" s="40">
        <v>2.116</v>
      </c>
      <c r="AW21" s="40">
        <v>1.431</v>
      </c>
      <c r="AX21" s="40">
        <v>2.271</v>
      </c>
      <c r="AY21" s="40">
        <v>1.094</v>
      </c>
      <c r="AZ21" s="40">
        <v>0.992</v>
      </c>
      <c r="BA21" s="40">
        <v>2.7</v>
      </c>
      <c r="BB21" s="40">
        <v>2.675</v>
      </c>
      <c r="BC21" s="40">
        <v>1.479</v>
      </c>
      <c r="BD21" s="40">
        <v>2.087</v>
      </c>
      <c r="BE21" s="40">
        <v>2.279</v>
      </c>
      <c r="BF21" s="40">
        <v>3.222</v>
      </c>
      <c r="BG21" s="40">
        <v>2.372</v>
      </c>
      <c r="BH21" s="40">
        <v>4.584</v>
      </c>
      <c r="BI21" s="40">
        <v>2.388</v>
      </c>
      <c r="BJ21" s="40">
        <v>2.777</v>
      </c>
      <c r="BK21" s="40">
        <v>3.268</v>
      </c>
      <c r="BL21" s="40">
        <v>1.129</v>
      </c>
      <c r="BM21" s="40">
        <v>1.78</v>
      </c>
      <c r="BN21" s="40">
        <v>0.997</v>
      </c>
      <c r="BO21" s="40">
        <v>0.508</v>
      </c>
      <c r="BP21" s="40">
        <v>1.426</v>
      </c>
      <c r="BQ21" s="40">
        <v>1.408</v>
      </c>
      <c r="BR21" s="40">
        <v>2.791</v>
      </c>
      <c r="BS21" s="40">
        <v>1.996</v>
      </c>
      <c r="BT21" s="40">
        <v>2.03</v>
      </c>
      <c r="BU21" s="40">
        <v>1.229</v>
      </c>
      <c r="BV21" s="40">
        <v>1.258</v>
      </c>
      <c r="BW21" s="40">
        <v>0.656</v>
      </c>
      <c r="BX21" s="40">
        <v>0.918</v>
      </c>
      <c r="BY21" s="40">
        <v>1.66</v>
      </c>
      <c r="BZ21" s="40">
        <v>1.175</v>
      </c>
      <c r="CA21" s="40">
        <v>1.805</v>
      </c>
      <c r="CB21" s="40">
        <v>0.756</v>
      </c>
      <c r="CC21" s="40">
        <v>0.955</v>
      </c>
      <c r="CD21" s="40">
        <v>2.613</v>
      </c>
      <c r="CE21" s="40">
        <v>2.095</v>
      </c>
      <c r="CF21" s="40">
        <v>2.531</v>
      </c>
      <c r="CG21" s="40">
        <v>1.124</v>
      </c>
      <c r="CH21" s="40">
        <v>1.16</v>
      </c>
      <c r="CI21" s="40">
        <v>0.731</v>
      </c>
      <c r="CJ21" s="40">
        <v>1.663</v>
      </c>
      <c r="CK21" s="40">
        <v>1.539</v>
      </c>
      <c r="CL21" s="40">
        <v>1.23</v>
      </c>
      <c r="CM21" s="40">
        <v>1.579</v>
      </c>
      <c r="CN21" s="40">
        <v>2.037</v>
      </c>
      <c r="CO21" s="40">
        <v>1.753</v>
      </c>
      <c r="CP21" s="40">
        <v>1.232</v>
      </c>
      <c r="CQ21" s="40">
        <v>2.146</v>
      </c>
      <c r="CR21" s="40">
        <v>3.138</v>
      </c>
      <c r="CS21" s="40">
        <v>4.574</v>
      </c>
      <c r="CT21" s="40">
        <v>1.689</v>
      </c>
      <c r="CU21" s="40">
        <v>2.484</v>
      </c>
      <c r="CV21" s="40">
        <v>0.761</v>
      </c>
      <c r="CW21" s="40">
        <v>0.939</v>
      </c>
      <c r="CX21" s="40">
        <v>1.304</v>
      </c>
      <c r="CY21" s="40">
        <v>1.434</v>
      </c>
      <c r="CZ21" s="40">
        <v>0.717</v>
      </c>
      <c r="DA21" s="40">
        <v>1.268</v>
      </c>
      <c r="DB21" s="40">
        <v>1.087</v>
      </c>
      <c r="DC21" s="40">
        <v>1.478</v>
      </c>
      <c r="DD21" s="40">
        <v>1.07</v>
      </c>
      <c r="DE21" s="40">
        <v>0.803</v>
      </c>
      <c r="DF21" s="40">
        <v>0.556</v>
      </c>
      <c r="DG21" s="40">
        <v>1.268</v>
      </c>
      <c r="DH21" s="40">
        <v>0.334</v>
      </c>
      <c r="DI21" s="40">
        <v>0.81</v>
      </c>
      <c r="DJ21" s="40">
        <v>1.072</v>
      </c>
      <c r="DK21" s="40">
        <v>2.003</v>
      </c>
      <c r="DL21" s="40">
        <v>2.136</v>
      </c>
      <c r="DM21" s="40">
        <v>1.678</v>
      </c>
      <c r="DN21" s="40">
        <v>1.751</v>
      </c>
      <c r="DO21" s="40">
        <v>1.54</v>
      </c>
      <c r="DP21" s="40">
        <v>1.364</v>
      </c>
      <c r="DQ21" s="40">
        <v>0.602</v>
      </c>
      <c r="DR21" s="40">
        <v>0.821</v>
      </c>
      <c r="DS21" s="40">
        <v>0.924</v>
      </c>
      <c r="DT21" s="40">
        <v>0.978</v>
      </c>
      <c r="DU21" s="40">
        <v>1.173</v>
      </c>
      <c r="DV21" s="40">
        <v>0.78</v>
      </c>
      <c r="DW21" s="40">
        <v>1.768</v>
      </c>
      <c r="DX21" s="40">
        <v>1.3</v>
      </c>
      <c r="DY21" s="40">
        <v>1.042</v>
      </c>
      <c r="DZ21" s="40">
        <v>1.329</v>
      </c>
      <c r="EA21" s="40">
        <v>1.848</v>
      </c>
      <c r="EB21" s="40">
        <v>1.441</v>
      </c>
      <c r="EC21" s="40">
        <v>1.978</v>
      </c>
      <c r="ED21" s="40">
        <v>2.051</v>
      </c>
      <c r="EE21" s="40">
        <v>2.512</v>
      </c>
      <c r="EF21" s="40">
        <v>1.413</v>
      </c>
      <c r="EG21" s="40">
        <v>1.912</v>
      </c>
      <c r="EH21" s="40">
        <v>0.976</v>
      </c>
      <c r="EI21" s="40">
        <v>0.693</v>
      </c>
      <c r="EJ21" s="40">
        <v>2.001</v>
      </c>
      <c r="EK21" s="40">
        <v>1.732</v>
      </c>
      <c r="EL21" s="40">
        <v>1.564</v>
      </c>
      <c r="EM21" s="40">
        <v>1.377</v>
      </c>
      <c r="EN21" s="40">
        <v>2.083</v>
      </c>
      <c r="EO21" s="40">
        <v>1.834</v>
      </c>
      <c r="EP21" s="40">
        <v>1.17</v>
      </c>
      <c r="EQ21" s="40">
        <v>1.972</v>
      </c>
      <c r="ER21" s="40">
        <v>1.286</v>
      </c>
      <c r="ES21" s="40">
        <v>1.633</v>
      </c>
      <c r="ET21" s="40">
        <v>1.918</v>
      </c>
      <c r="EU21" s="40">
        <v>2.416</v>
      </c>
      <c r="EV21" s="40">
        <v>1.965</v>
      </c>
      <c r="EW21" s="40">
        <v>5.161</v>
      </c>
      <c r="EX21" s="40">
        <v>2.417</v>
      </c>
      <c r="EY21" s="40">
        <v>2.26</v>
      </c>
      <c r="EZ21" s="40">
        <v>2.966</v>
      </c>
      <c r="FA21" s="40">
        <v>1.283</v>
      </c>
      <c r="FB21" s="40">
        <v>1.298</v>
      </c>
      <c r="FC21" s="40">
        <v>1.498</v>
      </c>
      <c r="FD21" s="40">
        <v>1.851</v>
      </c>
      <c r="FE21" s="40">
        <v>1.959</v>
      </c>
      <c r="FF21" s="40">
        <v>2.962</v>
      </c>
      <c r="FG21" s="40">
        <v>2.751</v>
      </c>
      <c r="FH21" s="40">
        <v>2.027</v>
      </c>
      <c r="FI21" s="40">
        <v>2.104</v>
      </c>
      <c r="FJ21" s="40">
        <v>2.716</v>
      </c>
      <c r="FK21" s="40">
        <v>2.182</v>
      </c>
      <c r="FL21" s="40">
        <v>3.592</v>
      </c>
      <c r="FM21" s="40">
        <v>2.789</v>
      </c>
      <c r="FN21" s="40">
        <v>3.296</v>
      </c>
      <c r="FO21" s="40">
        <v>2.978</v>
      </c>
      <c r="FP21" s="40">
        <v>4.304</v>
      </c>
      <c r="FQ21" s="40">
        <v>5.877</v>
      </c>
      <c r="FR21" s="40">
        <v>2.447</v>
      </c>
      <c r="FS21" s="40">
        <v>2.69</v>
      </c>
      <c r="FT21" s="52">
        <v>2.66</v>
      </c>
      <c r="FU21" s="41">
        <v>3.098</v>
      </c>
      <c r="FV21" s="41">
        <v>5.999</v>
      </c>
      <c r="FW21" s="41">
        <v>3.73</v>
      </c>
      <c r="FX21" s="41">
        <v>3.814</v>
      </c>
      <c r="FY21" s="41">
        <v>3.12</v>
      </c>
      <c r="FZ21" s="41">
        <v>4.682</v>
      </c>
      <c r="GA21" s="41">
        <v>4.913</v>
      </c>
      <c r="GB21" s="41">
        <v>4.396</v>
      </c>
      <c r="GC21" s="41">
        <v>5.6</v>
      </c>
      <c r="GD21" s="41">
        <v>5.492</v>
      </c>
      <c r="GE21" s="41">
        <v>6.152</v>
      </c>
      <c r="GF21" s="41">
        <v>6.559</v>
      </c>
      <c r="GG21" s="41">
        <v>6.658</v>
      </c>
      <c r="GH21" s="41">
        <v>9.812</v>
      </c>
      <c r="GI21" s="41">
        <v>6.33</v>
      </c>
      <c r="GJ21" s="42"/>
    </row>
    <row r="22" ht="13.5" customHeight="1">
      <c r="A22" s="30">
        <f t="shared" si="3"/>
        <v>18</v>
      </c>
      <c r="B22" s="39" t="s">
        <v>17</v>
      </c>
      <c r="C22" s="40">
        <v>7.434</v>
      </c>
      <c r="D22" s="40">
        <v>5.967</v>
      </c>
      <c r="E22" s="40">
        <v>4.886</v>
      </c>
      <c r="F22" s="40">
        <v>3.376</v>
      </c>
      <c r="G22" s="40">
        <v>5.999</v>
      </c>
      <c r="H22" s="40">
        <v>7.411</v>
      </c>
      <c r="I22" s="40">
        <v>9.573</v>
      </c>
      <c r="J22" s="40">
        <v>6.534</v>
      </c>
      <c r="K22" s="40">
        <v>6.49</v>
      </c>
      <c r="L22" s="40">
        <v>8.836</v>
      </c>
      <c r="M22" s="40">
        <v>8.121</v>
      </c>
      <c r="N22" s="40">
        <v>8.696</v>
      </c>
      <c r="O22" s="40">
        <v>4.907</v>
      </c>
      <c r="P22" s="40">
        <v>4.762</v>
      </c>
      <c r="Q22" s="40">
        <v>6.179</v>
      </c>
      <c r="R22" s="40">
        <v>5.507</v>
      </c>
      <c r="S22" s="40">
        <v>8.446</v>
      </c>
      <c r="T22" s="40">
        <v>7.429</v>
      </c>
      <c r="U22" s="40">
        <v>7.066</v>
      </c>
      <c r="V22" s="40">
        <v>7.532</v>
      </c>
      <c r="W22" s="40">
        <v>7.775</v>
      </c>
      <c r="X22" s="40">
        <v>8.601</v>
      </c>
      <c r="Y22" s="40">
        <v>4.709</v>
      </c>
      <c r="Z22" s="40">
        <v>4.704</v>
      </c>
      <c r="AA22" s="40">
        <v>6.059</v>
      </c>
      <c r="AB22" s="40">
        <v>5.57</v>
      </c>
      <c r="AC22" s="40">
        <v>4.446</v>
      </c>
      <c r="AD22" s="40">
        <v>4.115</v>
      </c>
      <c r="AE22" s="40">
        <v>5.929</v>
      </c>
      <c r="AF22" s="40">
        <v>5.11</v>
      </c>
      <c r="AG22" s="40">
        <v>5.776</v>
      </c>
      <c r="AH22" s="40">
        <v>7.078</v>
      </c>
      <c r="AI22" s="40">
        <v>6.954</v>
      </c>
      <c r="AJ22" s="40">
        <v>5.643</v>
      </c>
      <c r="AK22" s="40">
        <v>6.167</v>
      </c>
      <c r="AL22" s="40">
        <v>4.041</v>
      </c>
      <c r="AM22" s="40">
        <v>1.736</v>
      </c>
      <c r="AN22" s="40">
        <v>3.224</v>
      </c>
      <c r="AO22" s="40">
        <v>7.173</v>
      </c>
      <c r="AP22" s="40">
        <v>6.709</v>
      </c>
      <c r="AQ22" s="40">
        <v>6.099</v>
      </c>
      <c r="AR22" s="40">
        <v>8.922</v>
      </c>
      <c r="AS22" s="40">
        <v>11.985</v>
      </c>
      <c r="AT22" s="40">
        <v>5.469</v>
      </c>
      <c r="AU22" s="40">
        <v>2.631</v>
      </c>
      <c r="AV22" s="40">
        <v>2.98</v>
      </c>
      <c r="AW22" s="40">
        <v>6.453</v>
      </c>
      <c r="AX22" s="40">
        <v>4.467</v>
      </c>
      <c r="AY22" s="40">
        <v>2.022</v>
      </c>
      <c r="AZ22" s="40">
        <v>3.358</v>
      </c>
      <c r="BA22" s="40">
        <v>5.781</v>
      </c>
      <c r="BB22" s="40">
        <v>4.677</v>
      </c>
      <c r="BC22" s="40">
        <v>5.874</v>
      </c>
      <c r="BD22" s="40">
        <v>5.681</v>
      </c>
      <c r="BE22" s="40">
        <v>5.311</v>
      </c>
      <c r="BF22" s="40">
        <v>5.947</v>
      </c>
      <c r="BG22" s="40">
        <v>8.048</v>
      </c>
      <c r="BH22" s="40">
        <v>7.909</v>
      </c>
      <c r="BI22" s="40">
        <v>5.641</v>
      </c>
      <c r="BJ22" s="40">
        <v>3.898</v>
      </c>
      <c r="BK22" s="40">
        <v>5.027</v>
      </c>
      <c r="BL22" s="40">
        <v>4.447</v>
      </c>
      <c r="BM22" s="40">
        <v>5.543</v>
      </c>
      <c r="BN22" s="40">
        <v>6.574</v>
      </c>
      <c r="BO22" s="40">
        <v>5.206</v>
      </c>
      <c r="BP22" s="40">
        <v>4.904</v>
      </c>
      <c r="BQ22" s="40">
        <v>6.043</v>
      </c>
      <c r="BR22" s="40">
        <v>10.42</v>
      </c>
      <c r="BS22" s="40">
        <v>8.591</v>
      </c>
      <c r="BT22" s="40">
        <v>4.118</v>
      </c>
      <c r="BU22" s="40">
        <v>3.036</v>
      </c>
      <c r="BV22" s="40">
        <v>3.316</v>
      </c>
      <c r="BW22" s="40">
        <v>7.174</v>
      </c>
      <c r="BX22" s="40">
        <v>4.374</v>
      </c>
      <c r="BY22" s="40">
        <v>6.608</v>
      </c>
      <c r="BZ22" s="40">
        <v>5.572</v>
      </c>
      <c r="CA22" s="40">
        <v>4.447</v>
      </c>
      <c r="CB22" s="40">
        <v>6.698</v>
      </c>
      <c r="CC22" s="40">
        <v>5.225</v>
      </c>
      <c r="CD22" s="40">
        <v>9.656</v>
      </c>
      <c r="CE22" s="40">
        <v>7.633</v>
      </c>
      <c r="CF22" s="40">
        <v>5.793</v>
      </c>
      <c r="CG22" s="40">
        <v>6.052</v>
      </c>
      <c r="CH22" s="40">
        <v>5.067</v>
      </c>
      <c r="CI22" s="40">
        <v>3.521</v>
      </c>
      <c r="CJ22" s="40">
        <v>6.034</v>
      </c>
      <c r="CK22" s="40">
        <v>5.994</v>
      </c>
      <c r="CL22" s="40">
        <v>7.705</v>
      </c>
      <c r="CM22" s="40">
        <v>7.048</v>
      </c>
      <c r="CN22" s="40">
        <v>4.604</v>
      </c>
      <c r="CO22" s="40">
        <v>6.608</v>
      </c>
      <c r="CP22" s="40">
        <v>10.537</v>
      </c>
      <c r="CQ22" s="40">
        <v>6.429</v>
      </c>
      <c r="CR22" s="40">
        <v>7.395</v>
      </c>
      <c r="CS22" s="40">
        <v>3.837</v>
      </c>
      <c r="CT22" s="40">
        <v>5.535</v>
      </c>
      <c r="CU22" s="40">
        <v>7.496</v>
      </c>
      <c r="CV22" s="40">
        <v>5.73</v>
      </c>
      <c r="CW22" s="40">
        <v>7.676</v>
      </c>
      <c r="CX22" s="40">
        <v>5.17</v>
      </c>
      <c r="CY22" s="40">
        <v>5.313</v>
      </c>
      <c r="CZ22" s="40">
        <v>5.454</v>
      </c>
      <c r="DA22" s="40">
        <v>6.372</v>
      </c>
      <c r="DB22" s="40">
        <v>8.755</v>
      </c>
      <c r="DC22" s="40">
        <v>6.321</v>
      </c>
      <c r="DD22" s="40">
        <v>9.805</v>
      </c>
      <c r="DE22" s="40">
        <v>6.129</v>
      </c>
      <c r="DF22" s="40">
        <v>4.434</v>
      </c>
      <c r="DG22" s="40">
        <v>4.409</v>
      </c>
      <c r="DH22" s="40">
        <v>5.181</v>
      </c>
      <c r="DI22" s="40">
        <v>4.373</v>
      </c>
      <c r="DJ22" s="40">
        <v>5.092</v>
      </c>
      <c r="DK22" s="40">
        <v>5.751</v>
      </c>
      <c r="DL22" s="40">
        <v>4.282</v>
      </c>
      <c r="DM22" s="40">
        <v>7.036</v>
      </c>
      <c r="DN22" s="40">
        <v>7.344</v>
      </c>
      <c r="DO22" s="40">
        <v>8.542</v>
      </c>
      <c r="DP22" s="40">
        <v>8.249</v>
      </c>
      <c r="DQ22" s="40">
        <v>5.563</v>
      </c>
      <c r="DR22" s="40">
        <v>4.546</v>
      </c>
      <c r="DS22" s="40">
        <v>4.478</v>
      </c>
      <c r="DT22" s="40">
        <v>5.916</v>
      </c>
      <c r="DU22" s="40">
        <v>7.36</v>
      </c>
      <c r="DV22" s="40">
        <v>5.849</v>
      </c>
      <c r="DW22" s="40">
        <v>5.559</v>
      </c>
      <c r="DX22" s="40">
        <v>7.504</v>
      </c>
      <c r="DY22" s="40">
        <v>6.763</v>
      </c>
      <c r="DZ22" s="40">
        <v>7.529</v>
      </c>
      <c r="EA22" s="40">
        <v>7.912</v>
      </c>
      <c r="EB22" s="40">
        <v>7.41</v>
      </c>
      <c r="EC22" s="40">
        <v>4.169</v>
      </c>
      <c r="ED22" s="40">
        <v>3.914</v>
      </c>
      <c r="EE22" s="40">
        <v>6.525</v>
      </c>
      <c r="EF22" s="40">
        <v>5.327</v>
      </c>
      <c r="EG22" s="40">
        <v>5.452</v>
      </c>
      <c r="EH22" s="40">
        <v>5.99</v>
      </c>
      <c r="EI22" s="40">
        <v>5.12</v>
      </c>
      <c r="EJ22" s="40">
        <v>4.165</v>
      </c>
      <c r="EK22" s="40">
        <v>6.614</v>
      </c>
      <c r="EL22" s="40">
        <v>5.693</v>
      </c>
      <c r="EM22" s="40">
        <v>4.517</v>
      </c>
      <c r="EN22" s="40">
        <v>6.897</v>
      </c>
      <c r="EO22" s="40">
        <v>5.359</v>
      </c>
      <c r="EP22" s="40">
        <v>3.634</v>
      </c>
      <c r="EQ22" s="40">
        <v>3.454</v>
      </c>
      <c r="ER22" s="40">
        <v>4.607</v>
      </c>
      <c r="ES22" s="40">
        <v>2.225</v>
      </c>
      <c r="ET22" s="40">
        <v>3.798</v>
      </c>
      <c r="EU22" s="40">
        <v>3.952</v>
      </c>
      <c r="EV22" s="40">
        <v>5.097</v>
      </c>
      <c r="EW22" s="40">
        <v>6.02</v>
      </c>
      <c r="EX22" s="40">
        <v>6.492</v>
      </c>
      <c r="EY22" s="40">
        <v>6.901</v>
      </c>
      <c r="EZ22" s="40">
        <v>8.375</v>
      </c>
      <c r="FA22" s="40">
        <v>4.15</v>
      </c>
      <c r="FB22" s="40">
        <v>4.411</v>
      </c>
      <c r="FC22" s="40">
        <v>6.505</v>
      </c>
      <c r="FD22" s="40">
        <v>3.551</v>
      </c>
      <c r="FE22" s="40">
        <v>4.309</v>
      </c>
      <c r="FF22" s="40">
        <v>3.279</v>
      </c>
      <c r="FG22" s="40">
        <v>2.72</v>
      </c>
      <c r="FH22" s="40">
        <v>4.228</v>
      </c>
      <c r="FI22" s="40">
        <v>5.365</v>
      </c>
      <c r="FJ22" s="40">
        <v>6.576</v>
      </c>
      <c r="FK22" s="40">
        <v>7.462</v>
      </c>
      <c r="FL22" s="40">
        <v>5.172</v>
      </c>
      <c r="FM22" s="40">
        <v>5.601</v>
      </c>
      <c r="FN22" s="40">
        <v>3.726</v>
      </c>
      <c r="FO22" s="40">
        <v>5.393</v>
      </c>
      <c r="FP22" s="40">
        <v>4.221</v>
      </c>
      <c r="FQ22" s="40">
        <v>5.542</v>
      </c>
      <c r="FR22" s="40">
        <v>5.119</v>
      </c>
      <c r="FS22" s="40">
        <v>4.281</v>
      </c>
      <c r="FT22" s="52">
        <v>4.64</v>
      </c>
      <c r="FU22" s="41">
        <v>7.426</v>
      </c>
      <c r="FV22" s="41">
        <v>4.905</v>
      </c>
      <c r="FW22" s="41">
        <v>5.514</v>
      </c>
      <c r="FX22" s="41">
        <v>5.215</v>
      </c>
      <c r="FY22" s="41">
        <v>4.424</v>
      </c>
      <c r="FZ22" s="41">
        <v>4.415</v>
      </c>
      <c r="GA22" s="41">
        <v>4.239</v>
      </c>
      <c r="GB22" s="41">
        <v>3.944</v>
      </c>
      <c r="GC22" s="41">
        <v>4.885</v>
      </c>
      <c r="GD22" s="41">
        <v>6.465</v>
      </c>
      <c r="GE22" s="41">
        <v>5.032</v>
      </c>
      <c r="GF22" s="41">
        <v>3.945</v>
      </c>
      <c r="GG22" s="41">
        <v>5.263</v>
      </c>
      <c r="GH22" s="41">
        <v>4.703</v>
      </c>
      <c r="GI22" s="41">
        <v>3.309</v>
      </c>
      <c r="GJ22" s="42"/>
    </row>
    <row r="23" ht="13.5" customHeight="1">
      <c r="A23" s="30">
        <f t="shared" si="3"/>
        <v>19</v>
      </c>
      <c r="B23" s="53" t="s">
        <v>20</v>
      </c>
      <c r="C23" s="54">
        <f t="shared" ref="C23:FR23" si="10">C17+C21+C22</f>
        <v>20.344</v>
      </c>
      <c r="D23" s="54">
        <f t="shared" si="10"/>
        <v>16.62</v>
      </c>
      <c r="E23" s="54">
        <f t="shared" si="10"/>
        <v>17.53</v>
      </c>
      <c r="F23" s="54">
        <f t="shared" si="10"/>
        <v>16.21</v>
      </c>
      <c r="G23" s="54">
        <f t="shared" si="10"/>
        <v>19.814</v>
      </c>
      <c r="H23" s="54">
        <f t="shared" si="10"/>
        <v>21.429</v>
      </c>
      <c r="I23" s="54">
        <f t="shared" si="10"/>
        <v>24.832</v>
      </c>
      <c r="J23" s="54">
        <f t="shared" si="10"/>
        <v>21.634</v>
      </c>
      <c r="K23" s="54">
        <f t="shared" si="10"/>
        <v>20.622</v>
      </c>
      <c r="L23" s="54">
        <f t="shared" si="10"/>
        <v>26.31</v>
      </c>
      <c r="M23" s="54">
        <f t="shared" si="10"/>
        <v>23.785</v>
      </c>
      <c r="N23" s="54">
        <f t="shared" si="10"/>
        <v>23.66</v>
      </c>
      <c r="O23" s="54">
        <f t="shared" si="10"/>
        <v>17.078</v>
      </c>
      <c r="P23" s="54">
        <f t="shared" si="10"/>
        <v>17.455</v>
      </c>
      <c r="Q23" s="54">
        <f t="shared" si="10"/>
        <v>20.255</v>
      </c>
      <c r="R23" s="54">
        <f t="shared" si="10"/>
        <v>21.16</v>
      </c>
      <c r="S23" s="54">
        <f t="shared" si="10"/>
        <v>22.823</v>
      </c>
      <c r="T23" s="54">
        <f t="shared" si="10"/>
        <v>20.855</v>
      </c>
      <c r="U23" s="54">
        <f t="shared" si="10"/>
        <v>19.956</v>
      </c>
      <c r="V23" s="54">
        <f t="shared" si="10"/>
        <v>23.597</v>
      </c>
      <c r="W23" s="54">
        <f t="shared" si="10"/>
        <v>23.917</v>
      </c>
      <c r="X23" s="54">
        <f t="shared" si="10"/>
        <v>28.071</v>
      </c>
      <c r="Y23" s="54">
        <f t="shared" si="10"/>
        <v>20.117</v>
      </c>
      <c r="Z23" s="54">
        <f t="shared" si="10"/>
        <v>18.311</v>
      </c>
      <c r="AA23" s="54">
        <f t="shared" si="10"/>
        <v>19.466</v>
      </c>
      <c r="AB23" s="54">
        <f t="shared" si="10"/>
        <v>18.927</v>
      </c>
      <c r="AC23" s="54">
        <f t="shared" si="10"/>
        <v>18.208</v>
      </c>
      <c r="AD23" s="54">
        <f t="shared" si="10"/>
        <v>16.838</v>
      </c>
      <c r="AE23" s="54">
        <f t="shared" si="10"/>
        <v>20.553</v>
      </c>
      <c r="AF23" s="54">
        <f t="shared" si="10"/>
        <v>18.431</v>
      </c>
      <c r="AG23" s="54">
        <f t="shared" si="10"/>
        <v>18.878</v>
      </c>
      <c r="AH23" s="54">
        <f t="shared" si="10"/>
        <v>23.435</v>
      </c>
      <c r="AI23" s="54">
        <f t="shared" si="10"/>
        <v>21.705</v>
      </c>
      <c r="AJ23" s="54">
        <f t="shared" si="10"/>
        <v>23.865</v>
      </c>
      <c r="AK23" s="54">
        <f t="shared" si="10"/>
        <v>21.233</v>
      </c>
      <c r="AL23" s="54">
        <f t="shared" si="10"/>
        <v>14.273</v>
      </c>
      <c r="AM23" s="54">
        <f t="shared" si="10"/>
        <v>9.729</v>
      </c>
      <c r="AN23" s="54">
        <f t="shared" si="10"/>
        <v>14.658</v>
      </c>
      <c r="AO23" s="54">
        <f t="shared" si="10"/>
        <v>21.858</v>
      </c>
      <c r="AP23" s="54">
        <f t="shared" si="10"/>
        <v>19.802</v>
      </c>
      <c r="AQ23" s="54">
        <f t="shared" si="10"/>
        <v>19.632</v>
      </c>
      <c r="AR23" s="54">
        <f t="shared" si="10"/>
        <v>23.035</v>
      </c>
      <c r="AS23" s="54">
        <f t="shared" si="10"/>
        <v>25.274</v>
      </c>
      <c r="AT23" s="54">
        <f t="shared" si="10"/>
        <v>20.978</v>
      </c>
      <c r="AU23" s="54">
        <f t="shared" si="10"/>
        <v>16.691</v>
      </c>
      <c r="AV23" s="54">
        <f t="shared" si="10"/>
        <v>20.307</v>
      </c>
      <c r="AW23" s="54">
        <f t="shared" si="10"/>
        <v>21.575</v>
      </c>
      <c r="AX23" s="54">
        <f t="shared" si="10"/>
        <v>20.15</v>
      </c>
      <c r="AY23" s="54">
        <f t="shared" si="10"/>
        <v>14.275</v>
      </c>
      <c r="AZ23" s="54">
        <f t="shared" si="10"/>
        <v>15.867</v>
      </c>
      <c r="BA23" s="54">
        <f t="shared" si="10"/>
        <v>23.512</v>
      </c>
      <c r="BB23" s="54">
        <f t="shared" si="10"/>
        <v>21.022</v>
      </c>
      <c r="BC23" s="54">
        <f t="shared" si="10"/>
        <v>20.243</v>
      </c>
      <c r="BD23" s="54">
        <f t="shared" si="10"/>
        <v>22.666</v>
      </c>
      <c r="BE23" s="54">
        <f t="shared" si="10"/>
        <v>21.464</v>
      </c>
      <c r="BF23" s="54">
        <f t="shared" si="10"/>
        <v>24.351</v>
      </c>
      <c r="BG23" s="54">
        <f t="shared" si="10"/>
        <v>24.89</v>
      </c>
      <c r="BH23" s="54">
        <f t="shared" si="10"/>
        <v>29.042</v>
      </c>
      <c r="BI23" s="54">
        <f t="shared" si="10"/>
        <v>23.786</v>
      </c>
      <c r="BJ23" s="54">
        <f t="shared" si="10"/>
        <v>21.357</v>
      </c>
      <c r="BK23" s="54">
        <f t="shared" si="10"/>
        <v>22.301</v>
      </c>
      <c r="BL23" s="54">
        <f t="shared" si="10"/>
        <v>18.139</v>
      </c>
      <c r="BM23" s="54">
        <f t="shared" si="10"/>
        <v>21.419</v>
      </c>
      <c r="BN23" s="54">
        <f t="shared" si="10"/>
        <v>22.119</v>
      </c>
      <c r="BO23" s="54">
        <f t="shared" si="10"/>
        <v>19.592</v>
      </c>
      <c r="BP23" s="54">
        <f t="shared" si="10"/>
        <v>19.586</v>
      </c>
      <c r="BQ23" s="54">
        <f t="shared" si="10"/>
        <v>22.767</v>
      </c>
      <c r="BR23" s="54">
        <f t="shared" si="10"/>
        <v>29.255</v>
      </c>
      <c r="BS23" s="54">
        <f t="shared" si="10"/>
        <v>25.662</v>
      </c>
      <c r="BT23" s="54">
        <f t="shared" si="10"/>
        <v>23.414</v>
      </c>
      <c r="BU23" s="54">
        <f t="shared" si="10"/>
        <v>20.471</v>
      </c>
      <c r="BV23" s="54">
        <f t="shared" si="10"/>
        <v>17.469</v>
      </c>
      <c r="BW23" s="54">
        <f t="shared" si="10"/>
        <v>20.665</v>
      </c>
      <c r="BX23" s="54">
        <f t="shared" si="10"/>
        <v>19.628</v>
      </c>
      <c r="BY23" s="54">
        <f t="shared" si="10"/>
        <v>23.231</v>
      </c>
      <c r="BZ23" s="54">
        <f t="shared" si="10"/>
        <v>20.398</v>
      </c>
      <c r="CA23" s="54">
        <f t="shared" si="10"/>
        <v>20.971</v>
      </c>
      <c r="CB23" s="54">
        <f t="shared" si="10"/>
        <v>21.394</v>
      </c>
      <c r="CC23" s="54">
        <f t="shared" si="10"/>
        <v>19.593</v>
      </c>
      <c r="CD23" s="54">
        <f t="shared" si="10"/>
        <v>28.927</v>
      </c>
      <c r="CE23" s="54">
        <f t="shared" si="10"/>
        <v>26.01</v>
      </c>
      <c r="CF23" s="54">
        <f t="shared" si="10"/>
        <v>27.757</v>
      </c>
      <c r="CG23" s="54">
        <f t="shared" si="10"/>
        <v>22.902</v>
      </c>
      <c r="CH23" s="54">
        <f t="shared" si="10"/>
        <v>20.838</v>
      </c>
      <c r="CI23" s="54">
        <f t="shared" si="10"/>
        <v>16.981</v>
      </c>
      <c r="CJ23" s="54">
        <f t="shared" si="10"/>
        <v>22.243</v>
      </c>
      <c r="CK23" s="54">
        <f t="shared" si="10"/>
        <v>22.523</v>
      </c>
      <c r="CL23" s="54">
        <f t="shared" si="10"/>
        <v>24.468</v>
      </c>
      <c r="CM23" s="54">
        <f t="shared" si="10"/>
        <v>23.989</v>
      </c>
      <c r="CN23" s="54">
        <f t="shared" si="10"/>
        <v>21.275</v>
      </c>
      <c r="CO23" s="54">
        <f t="shared" si="10"/>
        <v>24.637</v>
      </c>
      <c r="CP23" s="54">
        <f t="shared" si="10"/>
        <v>27.856</v>
      </c>
      <c r="CQ23" s="54">
        <f t="shared" si="10"/>
        <v>23.623</v>
      </c>
      <c r="CR23" s="54">
        <f t="shared" si="10"/>
        <v>30.779</v>
      </c>
      <c r="CS23" s="54">
        <f t="shared" si="10"/>
        <v>26.572</v>
      </c>
      <c r="CT23" s="54">
        <f t="shared" si="10"/>
        <v>24.659</v>
      </c>
      <c r="CU23" s="54">
        <f t="shared" si="10"/>
        <v>24.779</v>
      </c>
      <c r="CV23" s="54">
        <f t="shared" si="10"/>
        <v>20.138</v>
      </c>
      <c r="CW23" s="54">
        <f t="shared" si="10"/>
        <v>25.253</v>
      </c>
      <c r="CX23" s="54">
        <f t="shared" si="10"/>
        <v>19.997</v>
      </c>
      <c r="CY23" s="54">
        <f t="shared" si="10"/>
        <v>23.202</v>
      </c>
      <c r="CZ23" s="54">
        <f t="shared" si="10"/>
        <v>20.683</v>
      </c>
      <c r="DA23" s="54">
        <f t="shared" si="10"/>
        <v>23.462</v>
      </c>
      <c r="DB23" s="54">
        <f t="shared" si="10"/>
        <v>28.512</v>
      </c>
      <c r="DC23" s="54">
        <f t="shared" si="10"/>
        <v>27.028</v>
      </c>
      <c r="DD23" s="54">
        <f t="shared" si="10"/>
        <v>29.721</v>
      </c>
      <c r="DE23" s="54">
        <f t="shared" si="10"/>
        <v>24.67</v>
      </c>
      <c r="DF23" s="54">
        <f t="shared" si="10"/>
        <v>20.524</v>
      </c>
      <c r="DG23" s="54">
        <f t="shared" si="10"/>
        <v>21.531</v>
      </c>
      <c r="DH23" s="54">
        <f t="shared" si="10"/>
        <v>20.548</v>
      </c>
      <c r="DI23" s="54">
        <f t="shared" si="10"/>
        <v>21.26</v>
      </c>
      <c r="DJ23" s="54">
        <f t="shared" si="10"/>
        <v>22.691</v>
      </c>
      <c r="DK23" s="54">
        <f t="shared" si="10"/>
        <v>23.363</v>
      </c>
      <c r="DL23" s="54">
        <f t="shared" si="10"/>
        <v>22.474</v>
      </c>
      <c r="DM23" s="54">
        <f t="shared" si="10"/>
        <v>26.926</v>
      </c>
      <c r="DN23" s="54">
        <f t="shared" si="10"/>
        <v>28.625</v>
      </c>
      <c r="DO23" s="54">
        <f t="shared" si="10"/>
        <v>30.233</v>
      </c>
      <c r="DP23" s="54">
        <f t="shared" si="10"/>
        <v>29.679</v>
      </c>
      <c r="DQ23" s="54">
        <f t="shared" si="10"/>
        <v>23.605</v>
      </c>
      <c r="DR23" s="54">
        <f t="shared" si="10"/>
        <v>21.262</v>
      </c>
      <c r="DS23" s="54">
        <f t="shared" si="10"/>
        <v>21.652</v>
      </c>
      <c r="DT23" s="54">
        <f t="shared" si="10"/>
        <v>21.412</v>
      </c>
      <c r="DU23" s="54">
        <f t="shared" si="10"/>
        <v>26.419</v>
      </c>
      <c r="DV23" s="54">
        <f t="shared" si="10"/>
        <v>25.89</v>
      </c>
      <c r="DW23" s="54">
        <f t="shared" si="10"/>
        <v>24.965</v>
      </c>
      <c r="DX23" s="54">
        <f t="shared" si="10"/>
        <v>27.014</v>
      </c>
      <c r="DY23" s="54">
        <f t="shared" si="10"/>
        <v>26.15</v>
      </c>
      <c r="DZ23" s="54">
        <f t="shared" si="10"/>
        <v>28.083</v>
      </c>
      <c r="EA23" s="54">
        <f t="shared" si="10"/>
        <v>31.004</v>
      </c>
      <c r="EB23" s="54">
        <f t="shared" si="10"/>
        <v>29.262</v>
      </c>
      <c r="EC23" s="54">
        <f t="shared" si="10"/>
        <v>23.892</v>
      </c>
      <c r="ED23" s="54">
        <f t="shared" si="10"/>
        <v>24.535</v>
      </c>
      <c r="EE23" s="54">
        <f t="shared" si="10"/>
        <v>27.188</v>
      </c>
      <c r="EF23" s="54">
        <f t="shared" si="10"/>
        <v>22.946</v>
      </c>
      <c r="EG23" s="54">
        <f t="shared" si="10"/>
        <v>26.312</v>
      </c>
      <c r="EH23" s="54">
        <f t="shared" si="10"/>
        <v>24.958</v>
      </c>
      <c r="EI23" s="54">
        <f t="shared" si="10"/>
        <v>22.42</v>
      </c>
      <c r="EJ23" s="54">
        <f t="shared" si="10"/>
        <v>22.152</v>
      </c>
      <c r="EK23" s="54">
        <f t="shared" si="10"/>
        <v>26.817</v>
      </c>
      <c r="EL23" s="54">
        <f t="shared" si="10"/>
        <v>25.009</v>
      </c>
      <c r="EM23" s="54">
        <f t="shared" si="10"/>
        <v>27.322</v>
      </c>
      <c r="EN23" s="54">
        <f t="shared" si="10"/>
        <v>31.977</v>
      </c>
      <c r="EO23" s="54">
        <f t="shared" si="10"/>
        <v>27.716</v>
      </c>
      <c r="EP23" s="54">
        <f t="shared" si="10"/>
        <v>22.298</v>
      </c>
      <c r="EQ23" s="54">
        <f t="shared" si="10"/>
        <v>24.834</v>
      </c>
      <c r="ER23" s="54">
        <f t="shared" si="10"/>
        <v>22.32</v>
      </c>
      <c r="ES23" s="54">
        <f t="shared" si="10"/>
        <v>21.959</v>
      </c>
      <c r="ET23" s="54">
        <f t="shared" si="10"/>
        <v>24.483</v>
      </c>
      <c r="EU23" s="54">
        <f t="shared" si="10"/>
        <v>20.423</v>
      </c>
      <c r="EV23" s="54">
        <f t="shared" si="10"/>
        <v>24.095</v>
      </c>
      <c r="EW23" s="54">
        <f t="shared" si="10"/>
        <v>32.415</v>
      </c>
      <c r="EX23" s="54">
        <f t="shared" si="10"/>
        <v>30.526</v>
      </c>
      <c r="EY23" s="54">
        <f t="shared" si="10"/>
        <v>33.098</v>
      </c>
      <c r="EZ23" s="54">
        <f t="shared" si="10"/>
        <v>35.981</v>
      </c>
      <c r="FA23" s="54">
        <f t="shared" si="10"/>
        <v>26.812</v>
      </c>
      <c r="FB23" s="54">
        <f t="shared" si="10"/>
        <v>25.709</v>
      </c>
      <c r="FC23" s="54">
        <f t="shared" si="10"/>
        <v>27.271</v>
      </c>
      <c r="FD23" s="54">
        <f t="shared" si="10"/>
        <v>23.792</v>
      </c>
      <c r="FE23" s="54">
        <f t="shared" si="10"/>
        <v>26.515</v>
      </c>
      <c r="FF23" s="54">
        <f t="shared" si="10"/>
        <v>25.294</v>
      </c>
      <c r="FG23" s="54">
        <f t="shared" si="10"/>
        <v>26.009</v>
      </c>
      <c r="FH23" s="54">
        <f t="shared" si="10"/>
        <v>26.968</v>
      </c>
      <c r="FI23" s="54">
        <f t="shared" si="10"/>
        <v>26.963</v>
      </c>
      <c r="FJ23" s="54">
        <f t="shared" si="10"/>
        <v>31.665</v>
      </c>
      <c r="FK23" s="54">
        <f t="shared" si="10"/>
        <v>31.336</v>
      </c>
      <c r="FL23" s="54">
        <f t="shared" si="10"/>
        <v>32.995</v>
      </c>
      <c r="FM23" s="54">
        <f t="shared" si="10"/>
        <v>30.883</v>
      </c>
      <c r="FN23" s="54">
        <f t="shared" si="10"/>
        <v>24.757</v>
      </c>
      <c r="FO23" s="54">
        <f t="shared" si="10"/>
        <v>26.464</v>
      </c>
      <c r="FP23" s="54">
        <f t="shared" si="10"/>
        <v>27.134</v>
      </c>
      <c r="FQ23" s="54">
        <f t="shared" si="10"/>
        <v>33.633</v>
      </c>
      <c r="FR23" s="54">
        <f t="shared" si="10"/>
        <v>24.045</v>
      </c>
      <c r="FS23" s="54">
        <v>24.773999999999997</v>
      </c>
      <c r="FT23" s="54">
        <f t="shared" ref="FT23:GB23" si="11">FT17+FT21+FT22</f>
        <v>23.421</v>
      </c>
      <c r="FU23" s="54">
        <f t="shared" si="11"/>
        <v>30.282</v>
      </c>
      <c r="FV23" s="54">
        <f t="shared" si="11"/>
        <v>31.217</v>
      </c>
      <c r="FW23" s="54">
        <f t="shared" si="11"/>
        <v>29.676</v>
      </c>
      <c r="FX23" s="54">
        <f t="shared" si="11"/>
        <v>32.985</v>
      </c>
      <c r="FY23" s="54">
        <f t="shared" si="11"/>
        <v>27.936</v>
      </c>
      <c r="FZ23" s="54">
        <f t="shared" si="11"/>
        <v>30.826</v>
      </c>
      <c r="GA23" s="54">
        <f t="shared" si="11"/>
        <v>28.85</v>
      </c>
      <c r="GB23" s="54">
        <f t="shared" si="11"/>
        <v>28.174</v>
      </c>
      <c r="GC23" s="64">
        <f t="shared" ref="GC23:GI23" si="12">GC22+GC21+GC17</f>
        <v>32.732</v>
      </c>
      <c r="GD23" s="64">
        <f t="shared" si="12"/>
        <v>33.2</v>
      </c>
      <c r="GE23" s="64">
        <f t="shared" si="12"/>
        <v>32.838</v>
      </c>
      <c r="GF23" s="64">
        <f t="shared" si="12"/>
        <v>28.708</v>
      </c>
      <c r="GG23" s="64">
        <f t="shared" si="12"/>
        <v>29.36</v>
      </c>
      <c r="GH23" s="64">
        <f t="shared" si="12"/>
        <v>34.606</v>
      </c>
      <c r="GI23" s="64">
        <f t="shared" si="12"/>
        <v>29.623</v>
      </c>
      <c r="GJ23" s="65"/>
    </row>
    <row r="24" ht="4.5" customHeight="1">
      <c r="A24" s="30">
        <f t="shared" si="3"/>
        <v>20</v>
      </c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66"/>
      <c r="GD24" s="66"/>
      <c r="GE24" s="66"/>
      <c r="GF24" s="66"/>
      <c r="GG24" s="66"/>
      <c r="GH24" s="66"/>
      <c r="GI24" s="66"/>
      <c r="GJ24" s="59"/>
    </row>
    <row r="25" ht="13.5" customHeight="1">
      <c r="A25" s="30">
        <f t="shared" si="3"/>
        <v>21</v>
      </c>
      <c r="B25" s="67" t="s">
        <v>21</v>
      </c>
      <c r="C25" s="68">
        <f t="shared" ref="C25:FR25" si="13">SUM(C7,C17)</f>
        <v>28.778</v>
      </c>
      <c r="D25" s="68">
        <f t="shared" si="13"/>
        <v>27.544</v>
      </c>
      <c r="E25" s="68">
        <f t="shared" si="13"/>
        <v>31.903</v>
      </c>
      <c r="F25" s="68">
        <f t="shared" si="13"/>
        <v>30.589</v>
      </c>
      <c r="G25" s="68">
        <f t="shared" si="13"/>
        <v>35.135</v>
      </c>
      <c r="H25" s="68">
        <f t="shared" si="13"/>
        <v>33.678</v>
      </c>
      <c r="I25" s="68">
        <f t="shared" si="13"/>
        <v>35.556</v>
      </c>
      <c r="J25" s="68">
        <f t="shared" si="13"/>
        <v>40.869</v>
      </c>
      <c r="K25" s="68">
        <f t="shared" si="13"/>
        <v>36.086</v>
      </c>
      <c r="L25" s="68">
        <f t="shared" si="13"/>
        <v>37.578</v>
      </c>
      <c r="M25" s="68">
        <f t="shared" si="13"/>
        <v>34.168</v>
      </c>
      <c r="N25" s="68">
        <f t="shared" si="13"/>
        <v>37.266</v>
      </c>
      <c r="O25" s="68">
        <f t="shared" si="13"/>
        <v>32.885</v>
      </c>
      <c r="P25" s="68">
        <f t="shared" si="13"/>
        <v>30.441</v>
      </c>
      <c r="Q25" s="68">
        <f t="shared" si="13"/>
        <v>34.636</v>
      </c>
      <c r="R25" s="68">
        <f t="shared" si="13"/>
        <v>35.579</v>
      </c>
      <c r="S25" s="68">
        <f t="shared" si="13"/>
        <v>39.132</v>
      </c>
      <c r="T25" s="68">
        <f t="shared" si="13"/>
        <v>36.4</v>
      </c>
      <c r="U25" s="68">
        <f t="shared" si="13"/>
        <v>40.626</v>
      </c>
      <c r="V25" s="68">
        <f t="shared" si="13"/>
        <v>39.565</v>
      </c>
      <c r="W25" s="68">
        <f t="shared" si="13"/>
        <v>36.253</v>
      </c>
      <c r="X25" s="68">
        <f t="shared" si="13"/>
        <v>45.165</v>
      </c>
      <c r="Y25" s="68">
        <f t="shared" si="13"/>
        <v>39.267</v>
      </c>
      <c r="Z25" s="68">
        <f t="shared" si="13"/>
        <v>37.781</v>
      </c>
      <c r="AA25" s="68">
        <f t="shared" si="13"/>
        <v>33.625</v>
      </c>
      <c r="AB25" s="68">
        <f t="shared" si="13"/>
        <v>34.879</v>
      </c>
      <c r="AC25" s="68">
        <f t="shared" si="13"/>
        <v>36.683</v>
      </c>
      <c r="AD25" s="68">
        <f t="shared" si="13"/>
        <v>34.103</v>
      </c>
      <c r="AE25" s="68">
        <f t="shared" si="13"/>
        <v>36.335</v>
      </c>
      <c r="AF25" s="68">
        <f t="shared" si="13"/>
        <v>38.874</v>
      </c>
      <c r="AG25" s="68">
        <f t="shared" si="13"/>
        <v>36.205</v>
      </c>
      <c r="AH25" s="68">
        <f t="shared" si="13"/>
        <v>41.362</v>
      </c>
      <c r="AI25" s="68">
        <f t="shared" si="13"/>
        <v>42.241</v>
      </c>
      <c r="AJ25" s="68">
        <f t="shared" si="13"/>
        <v>47.428</v>
      </c>
      <c r="AK25" s="68">
        <f t="shared" si="13"/>
        <v>39.676</v>
      </c>
      <c r="AL25" s="68">
        <f t="shared" si="13"/>
        <v>35.514</v>
      </c>
      <c r="AM25" s="68">
        <f t="shared" si="13"/>
        <v>28.532</v>
      </c>
      <c r="AN25" s="68">
        <f t="shared" si="13"/>
        <v>31.138</v>
      </c>
      <c r="AO25" s="68">
        <f t="shared" si="13"/>
        <v>38.133</v>
      </c>
      <c r="AP25" s="68">
        <f t="shared" si="13"/>
        <v>35.711</v>
      </c>
      <c r="AQ25" s="68">
        <f t="shared" si="13"/>
        <v>37.91</v>
      </c>
      <c r="AR25" s="68">
        <f t="shared" si="13"/>
        <v>41.195</v>
      </c>
      <c r="AS25" s="68">
        <f t="shared" si="13"/>
        <v>39.604</v>
      </c>
      <c r="AT25" s="68">
        <f t="shared" si="13"/>
        <v>41.525</v>
      </c>
      <c r="AU25" s="68">
        <f t="shared" si="13"/>
        <v>38.587</v>
      </c>
      <c r="AV25" s="68">
        <f t="shared" si="13"/>
        <v>44.674</v>
      </c>
      <c r="AW25" s="68">
        <f t="shared" si="13"/>
        <v>36.478</v>
      </c>
      <c r="AX25" s="68">
        <f t="shared" si="13"/>
        <v>38.507</v>
      </c>
      <c r="AY25" s="68">
        <f t="shared" si="13"/>
        <v>32.701</v>
      </c>
      <c r="AZ25" s="68">
        <f t="shared" si="13"/>
        <v>31.218</v>
      </c>
      <c r="BA25" s="68">
        <f t="shared" si="13"/>
        <v>40.104</v>
      </c>
      <c r="BB25" s="68">
        <f t="shared" si="13"/>
        <v>35.273</v>
      </c>
      <c r="BC25" s="68">
        <f t="shared" si="13"/>
        <v>37.189</v>
      </c>
      <c r="BD25" s="68">
        <f t="shared" si="13"/>
        <v>42.294</v>
      </c>
      <c r="BE25" s="68">
        <f t="shared" si="13"/>
        <v>40.283</v>
      </c>
      <c r="BF25" s="68">
        <f t="shared" si="13"/>
        <v>44.246</v>
      </c>
      <c r="BG25" s="68">
        <f t="shared" si="13"/>
        <v>41.894</v>
      </c>
      <c r="BH25" s="68">
        <f t="shared" si="13"/>
        <v>42.902</v>
      </c>
      <c r="BI25" s="68">
        <f t="shared" si="13"/>
        <v>43.674</v>
      </c>
      <c r="BJ25" s="68">
        <f t="shared" si="13"/>
        <v>40.038</v>
      </c>
      <c r="BK25" s="68">
        <f t="shared" si="13"/>
        <v>35.783</v>
      </c>
      <c r="BL25" s="68">
        <f t="shared" si="13"/>
        <v>35.678</v>
      </c>
      <c r="BM25" s="68">
        <f t="shared" si="13"/>
        <v>39.246</v>
      </c>
      <c r="BN25" s="68">
        <f t="shared" si="13"/>
        <v>41.055</v>
      </c>
      <c r="BO25" s="68">
        <f t="shared" si="13"/>
        <v>41.204</v>
      </c>
      <c r="BP25" s="68">
        <f t="shared" si="13"/>
        <v>41.146</v>
      </c>
      <c r="BQ25" s="68">
        <f t="shared" si="13"/>
        <v>47.98</v>
      </c>
      <c r="BR25" s="68">
        <f t="shared" si="13"/>
        <v>43.159</v>
      </c>
      <c r="BS25" s="68">
        <f t="shared" si="13"/>
        <v>46.809</v>
      </c>
      <c r="BT25" s="68">
        <f t="shared" si="13"/>
        <v>47.588</v>
      </c>
      <c r="BU25" s="68">
        <f t="shared" si="13"/>
        <v>40.87</v>
      </c>
      <c r="BV25" s="68">
        <f t="shared" si="13"/>
        <v>41.181</v>
      </c>
      <c r="BW25" s="68">
        <f t="shared" si="13"/>
        <v>38.058</v>
      </c>
      <c r="BX25" s="68">
        <f t="shared" si="13"/>
        <v>40.141</v>
      </c>
      <c r="BY25" s="68">
        <f t="shared" si="13"/>
        <v>40.997</v>
      </c>
      <c r="BZ25" s="68">
        <f t="shared" si="13"/>
        <v>38.708</v>
      </c>
      <c r="CA25" s="68">
        <f t="shared" si="13"/>
        <v>40.351</v>
      </c>
      <c r="CB25" s="68">
        <f t="shared" si="13"/>
        <v>41.289</v>
      </c>
      <c r="CC25" s="68">
        <f t="shared" si="13"/>
        <v>43.045</v>
      </c>
      <c r="CD25" s="68">
        <f t="shared" si="13"/>
        <v>48.021</v>
      </c>
      <c r="CE25" s="68">
        <f t="shared" si="13"/>
        <v>44.049</v>
      </c>
      <c r="CF25" s="68">
        <f t="shared" si="13"/>
        <v>53.454</v>
      </c>
      <c r="CG25" s="68">
        <f t="shared" si="13"/>
        <v>41.548</v>
      </c>
      <c r="CH25" s="68">
        <f t="shared" si="13"/>
        <v>40.508</v>
      </c>
      <c r="CI25" s="68">
        <f t="shared" si="13"/>
        <v>35.469</v>
      </c>
      <c r="CJ25" s="68">
        <f t="shared" si="13"/>
        <v>38.598</v>
      </c>
      <c r="CK25" s="68">
        <f t="shared" si="13"/>
        <v>41.464</v>
      </c>
      <c r="CL25" s="68">
        <f t="shared" si="13"/>
        <v>42.063</v>
      </c>
      <c r="CM25" s="68">
        <f t="shared" si="13"/>
        <v>45.881</v>
      </c>
      <c r="CN25" s="68">
        <f t="shared" si="13"/>
        <v>44.322</v>
      </c>
      <c r="CO25" s="68">
        <f t="shared" si="13"/>
        <v>44.342</v>
      </c>
      <c r="CP25" s="68">
        <f t="shared" si="13"/>
        <v>47.085</v>
      </c>
      <c r="CQ25" s="68">
        <f t="shared" si="13"/>
        <v>45.842</v>
      </c>
      <c r="CR25" s="68">
        <f t="shared" si="13"/>
        <v>54.353</v>
      </c>
      <c r="CS25" s="68">
        <f t="shared" si="13"/>
        <v>46.417</v>
      </c>
      <c r="CT25" s="68">
        <f t="shared" si="13"/>
        <v>49.069</v>
      </c>
      <c r="CU25" s="68">
        <f t="shared" si="13"/>
        <v>39.441</v>
      </c>
      <c r="CV25" s="68">
        <f t="shared" si="13"/>
        <v>37.517</v>
      </c>
      <c r="CW25" s="68">
        <f t="shared" si="13"/>
        <v>42.586</v>
      </c>
      <c r="CX25" s="68">
        <f t="shared" si="13"/>
        <v>41.255</v>
      </c>
      <c r="CY25" s="68">
        <f t="shared" si="13"/>
        <v>41.761</v>
      </c>
      <c r="CZ25" s="68">
        <f t="shared" si="13"/>
        <v>38.824</v>
      </c>
      <c r="DA25" s="68">
        <f t="shared" si="13"/>
        <v>45.171</v>
      </c>
      <c r="DB25" s="68">
        <f t="shared" si="13"/>
        <v>45.698</v>
      </c>
      <c r="DC25" s="68">
        <f t="shared" si="13"/>
        <v>53.922</v>
      </c>
      <c r="DD25" s="68">
        <f t="shared" si="13"/>
        <v>51.079</v>
      </c>
      <c r="DE25" s="68">
        <f t="shared" si="13"/>
        <v>43.477</v>
      </c>
      <c r="DF25" s="68">
        <f t="shared" si="13"/>
        <v>43.723</v>
      </c>
      <c r="DG25" s="68">
        <f t="shared" si="13"/>
        <v>38.47</v>
      </c>
      <c r="DH25" s="68">
        <f t="shared" si="13"/>
        <v>37.541</v>
      </c>
      <c r="DI25" s="68">
        <f t="shared" si="13"/>
        <v>44.663</v>
      </c>
      <c r="DJ25" s="68">
        <f t="shared" si="13"/>
        <v>42.493</v>
      </c>
      <c r="DK25" s="68">
        <f t="shared" si="13"/>
        <v>43.075</v>
      </c>
      <c r="DL25" s="68">
        <f t="shared" si="13"/>
        <v>45.818</v>
      </c>
      <c r="DM25" s="68">
        <f t="shared" si="13"/>
        <v>45.187</v>
      </c>
      <c r="DN25" s="68">
        <f t="shared" si="13"/>
        <v>54.211</v>
      </c>
      <c r="DO25" s="68">
        <f t="shared" si="13"/>
        <v>50.13</v>
      </c>
      <c r="DP25" s="68">
        <f t="shared" si="13"/>
        <v>52.302</v>
      </c>
      <c r="DQ25" s="68">
        <f t="shared" si="13"/>
        <v>45.034</v>
      </c>
      <c r="DR25" s="68">
        <f t="shared" si="13"/>
        <v>45.577</v>
      </c>
      <c r="DS25" s="68">
        <f t="shared" si="13"/>
        <v>42.784</v>
      </c>
      <c r="DT25" s="68">
        <f t="shared" si="13"/>
        <v>39.286</v>
      </c>
      <c r="DU25" s="68">
        <f t="shared" si="13"/>
        <v>47.069</v>
      </c>
      <c r="DV25" s="68">
        <f t="shared" si="13"/>
        <v>48.756</v>
      </c>
      <c r="DW25" s="68">
        <f t="shared" si="13"/>
        <v>46.488</v>
      </c>
      <c r="DX25" s="68">
        <f t="shared" si="13"/>
        <v>48.024</v>
      </c>
      <c r="DY25" s="68">
        <f t="shared" si="13"/>
        <v>47.958</v>
      </c>
      <c r="DZ25" s="68">
        <f t="shared" si="13"/>
        <v>53.329</v>
      </c>
      <c r="EA25" s="68">
        <f t="shared" si="13"/>
        <v>50.213</v>
      </c>
      <c r="EB25" s="68">
        <f t="shared" si="13"/>
        <v>48.385</v>
      </c>
      <c r="EC25" s="68">
        <f t="shared" si="13"/>
        <v>44.409</v>
      </c>
      <c r="ED25" s="68">
        <f t="shared" si="13"/>
        <v>49.343</v>
      </c>
      <c r="EE25" s="68">
        <f t="shared" si="13"/>
        <v>45.046</v>
      </c>
      <c r="EF25" s="68">
        <f t="shared" si="13"/>
        <v>41.183</v>
      </c>
      <c r="EG25" s="68">
        <f t="shared" si="13"/>
        <v>48.668</v>
      </c>
      <c r="EH25" s="68">
        <f t="shared" si="13"/>
        <v>45.011</v>
      </c>
      <c r="EI25" s="68">
        <f t="shared" si="13"/>
        <v>47.237</v>
      </c>
      <c r="EJ25" s="68">
        <f t="shared" si="13"/>
        <v>45.756</v>
      </c>
      <c r="EK25" s="68">
        <f t="shared" si="13"/>
        <v>51.117</v>
      </c>
      <c r="EL25" s="68">
        <f t="shared" si="13"/>
        <v>50.358</v>
      </c>
      <c r="EM25" s="68">
        <f t="shared" si="13"/>
        <v>52.619</v>
      </c>
      <c r="EN25" s="68">
        <f t="shared" si="13"/>
        <v>55.259</v>
      </c>
      <c r="EO25" s="68">
        <f t="shared" si="13"/>
        <v>51.251</v>
      </c>
      <c r="EP25" s="68">
        <f t="shared" si="13"/>
        <v>46.297</v>
      </c>
      <c r="EQ25" s="68">
        <f t="shared" si="13"/>
        <v>50.338</v>
      </c>
      <c r="ER25" s="68">
        <f t="shared" si="13"/>
        <v>42.753</v>
      </c>
      <c r="ES25" s="68">
        <f t="shared" si="13"/>
        <v>48.276</v>
      </c>
      <c r="ET25" s="68">
        <f t="shared" si="13"/>
        <v>45.207</v>
      </c>
      <c r="EU25" s="68">
        <f t="shared" si="13"/>
        <v>39.21</v>
      </c>
      <c r="EV25" s="68">
        <f t="shared" si="13"/>
        <v>43.279</v>
      </c>
      <c r="EW25" s="68">
        <f t="shared" si="13"/>
        <v>55.578</v>
      </c>
      <c r="EX25" s="68">
        <f t="shared" si="13"/>
        <v>56.04</v>
      </c>
      <c r="EY25" s="68">
        <f t="shared" si="13"/>
        <v>52.231</v>
      </c>
      <c r="EZ25" s="68">
        <f t="shared" si="13"/>
        <v>58.89</v>
      </c>
      <c r="FA25" s="68">
        <f t="shared" si="13"/>
        <v>51.665</v>
      </c>
      <c r="FB25" s="68">
        <f t="shared" si="13"/>
        <v>51.814</v>
      </c>
      <c r="FC25" s="68">
        <f t="shared" si="13"/>
        <v>48.077</v>
      </c>
      <c r="FD25" s="68">
        <f t="shared" si="13"/>
        <v>47.39</v>
      </c>
      <c r="FE25" s="68">
        <f t="shared" si="13"/>
        <v>51.086</v>
      </c>
      <c r="FF25" s="68">
        <f t="shared" si="13"/>
        <v>48.361</v>
      </c>
      <c r="FG25" s="68">
        <f t="shared" si="13"/>
        <v>49.453</v>
      </c>
      <c r="FH25" s="68">
        <f t="shared" si="13"/>
        <v>50.689</v>
      </c>
      <c r="FI25" s="68">
        <f t="shared" si="13"/>
        <v>50.517</v>
      </c>
      <c r="FJ25" s="68">
        <f t="shared" si="13"/>
        <v>56.127</v>
      </c>
      <c r="FK25" s="68">
        <f t="shared" si="13"/>
        <v>53.667</v>
      </c>
      <c r="FL25" s="68">
        <f t="shared" si="13"/>
        <v>57.047</v>
      </c>
      <c r="FM25" s="68">
        <f t="shared" si="13"/>
        <v>51.582</v>
      </c>
      <c r="FN25" s="68">
        <f t="shared" si="13"/>
        <v>47.084</v>
      </c>
      <c r="FO25" s="68">
        <f t="shared" si="13"/>
        <v>45.635</v>
      </c>
      <c r="FP25" s="68">
        <f t="shared" si="13"/>
        <v>46.276</v>
      </c>
      <c r="FQ25" s="68">
        <f t="shared" si="13"/>
        <v>51.426</v>
      </c>
      <c r="FR25" s="68">
        <f t="shared" si="13"/>
        <v>41.563</v>
      </c>
      <c r="FS25" s="68">
        <v>46.15</v>
      </c>
      <c r="FT25" s="68">
        <f t="shared" ref="FT25:GI25" si="14">SUM(FT7,FT17)</f>
        <v>43.484</v>
      </c>
      <c r="FU25" s="68">
        <f t="shared" si="14"/>
        <v>51.84</v>
      </c>
      <c r="FV25" s="68">
        <f t="shared" si="14"/>
        <v>50.026</v>
      </c>
      <c r="FW25" s="68">
        <f t="shared" si="14"/>
        <v>51.21</v>
      </c>
      <c r="FX25" s="68">
        <f t="shared" si="14"/>
        <v>51.943</v>
      </c>
      <c r="FY25" s="68">
        <f t="shared" si="14"/>
        <v>51.065</v>
      </c>
      <c r="FZ25" s="68">
        <f t="shared" si="14"/>
        <v>51.16</v>
      </c>
      <c r="GA25" s="68">
        <f t="shared" si="14"/>
        <v>50.526</v>
      </c>
      <c r="GB25" s="68">
        <f t="shared" si="14"/>
        <v>45.199</v>
      </c>
      <c r="GC25" s="68">
        <f t="shared" si="14"/>
        <v>54.315</v>
      </c>
      <c r="GD25" s="68">
        <f t="shared" si="14"/>
        <v>51.477</v>
      </c>
      <c r="GE25" s="68">
        <f t="shared" si="14"/>
        <v>51.566</v>
      </c>
      <c r="GF25" s="68">
        <f t="shared" si="14"/>
        <v>44.965</v>
      </c>
      <c r="GG25" s="68">
        <f t="shared" si="14"/>
        <v>44.186</v>
      </c>
      <c r="GH25" s="68">
        <f t="shared" si="14"/>
        <v>48.457</v>
      </c>
      <c r="GI25" s="68">
        <f t="shared" si="14"/>
        <v>44.068</v>
      </c>
      <c r="GJ25" s="69"/>
    </row>
    <row r="26" ht="13.5" customHeight="1">
      <c r="A26" s="30">
        <f t="shared" si="3"/>
        <v>22</v>
      </c>
      <c r="B26" s="43" t="s">
        <v>22</v>
      </c>
      <c r="C26" s="44">
        <f t="shared" ref="C26:FR26" si="15">SUM(C8,C18)</f>
        <v>19.68</v>
      </c>
      <c r="D26" s="44">
        <f t="shared" si="15"/>
        <v>19.872</v>
      </c>
      <c r="E26" s="44">
        <f t="shared" si="15"/>
        <v>22.914</v>
      </c>
      <c r="F26" s="44">
        <f t="shared" si="15"/>
        <v>21.684</v>
      </c>
      <c r="G26" s="44">
        <f t="shared" si="15"/>
        <v>26.483</v>
      </c>
      <c r="H26" s="44">
        <f t="shared" si="15"/>
        <v>24.68</v>
      </c>
      <c r="I26" s="44">
        <f t="shared" si="15"/>
        <v>26.643</v>
      </c>
      <c r="J26" s="44">
        <f t="shared" si="15"/>
        <v>30.101</v>
      </c>
      <c r="K26" s="44">
        <f t="shared" si="15"/>
        <v>26.671</v>
      </c>
      <c r="L26" s="44">
        <f t="shared" si="15"/>
        <v>27.786</v>
      </c>
      <c r="M26" s="44">
        <f t="shared" si="15"/>
        <v>24.866</v>
      </c>
      <c r="N26" s="44">
        <f t="shared" si="15"/>
        <v>27.838</v>
      </c>
      <c r="O26" s="44">
        <f t="shared" si="15"/>
        <v>23.089</v>
      </c>
      <c r="P26" s="44">
        <f t="shared" si="15"/>
        <v>21.89</v>
      </c>
      <c r="Q26" s="44">
        <f t="shared" si="15"/>
        <v>25.414</v>
      </c>
      <c r="R26" s="44">
        <f t="shared" si="15"/>
        <v>25.341</v>
      </c>
      <c r="S26" s="44">
        <f t="shared" si="15"/>
        <v>28.918</v>
      </c>
      <c r="T26" s="44">
        <f t="shared" si="15"/>
        <v>26.581</v>
      </c>
      <c r="U26" s="44">
        <f t="shared" si="15"/>
        <v>29.919</v>
      </c>
      <c r="V26" s="44">
        <f t="shared" si="15"/>
        <v>27.84</v>
      </c>
      <c r="W26" s="44">
        <f t="shared" si="15"/>
        <v>24.775</v>
      </c>
      <c r="X26" s="44">
        <f t="shared" si="15"/>
        <v>32.152</v>
      </c>
      <c r="Y26" s="44">
        <f t="shared" si="15"/>
        <v>26.072</v>
      </c>
      <c r="Z26" s="44">
        <f t="shared" si="15"/>
        <v>25.676</v>
      </c>
      <c r="AA26" s="44">
        <f t="shared" si="15"/>
        <v>22.201</v>
      </c>
      <c r="AB26" s="44">
        <f t="shared" si="15"/>
        <v>22.908</v>
      </c>
      <c r="AC26" s="44">
        <f t="shared" si="15"/>
        <v>24.46</v>
      </c>
      <c r="AD26" s="44">
        <f t="shared" si="15"/>
        <v>21.653</v>
      </c>
      <c r="AE26" s="44">
        <f t="shared" si="15"/>
        <v>24.704</v>
      </c>
      <c r="AF26" s="44">
        <f t="shared" si="15"/>
        <v>26.652</v>
      </c>
      <c r="AG26" s="44">
        <f t="shared" si="15"/>
        <v>24.175</v>
      </c>
      <c r="AH26" s="44">
        <f t="shared" si="15"/>
        <v>27.974</v>
      </c>
      <c r="AI26" s="44">
        <f t="shared" si="15"/>
        <v>26.955</v>
      </c>
      <c r="AJ26" s="44">
        <f t="shared" si="15"/>
        <v>30.564</v>
      </c>
      <c r="AK26" s="44">
        <f t="shared" si="15"/>
        <v>26.04</v>
      </c>
      <c r="AL26" s="44">
        <f t="shared" si="15"/>
        <v>23.285</v>
      </c>
      <c r="AM26" s="44">
        <f t="shared" si="15"/>
        <v>18.302</v>
      </c>
      <c r="AN26" s="44">
        <f t="shared" si="15"/>
        <v>21.379</v>
      </c>
      <c r="AO26" s="44">
        <f t="shared" si="15"/>
        <v>28.469</v>
      </c>
      <c r="AP26" s="44">
        <f t="shared" si="15"/>
        <v>25.816</v>
      </c>
      <c r="AQ26" s="44">
        <f t="shared" si="15"/>
        <v>29.325</v>
      </c>
      <c r="AR26" s="44">
        <f t="shared" si="15"/>
        <v>31.729</v>
      </c>
      <c r="AS26" s="44">
        <f t="shared" si="15"/>
        <v>28.739</v>
      </c>
      <c r="AT26" s="44">
        <f t="shared" si="15"/>
        <v>29.229</v>
      </c>
      <c r="AU26" s="44">
        <f t="shared" si="15"/>
        <v>27.2</v>
      </c>
      <c r="AV26" s="44">
        <f t="shared" si="15"/>
        <v>31.545</v>
      </c>
      <c r="AW26" s="44">
        <f t="shared" si="15"/>
        <v>23.891</v>
      </c>
      <c r="AX26" s="44">
        <f t="shared" si="15"/>
        <v>25.731</v>
      </c>
      <c r="AY26" s="44">
        <f t="shared" si="15"/>
        <v>20.289</v>
      </c>
      <c r="AZ26" s="44">
        <f t="shared" si="15"/>
        <v>19.11</v>
      </c>
      <c r="BA26" s="44">
        <f t="shared" si="15"/>
        <v>24.784</v>
      </c>
      <c r="BB26" s="44">
        <f t="shared" si="15"/>
        <v>21.431</v>
      </c>
      <c r="BC26" s="44">
        <f t="shared" si="15"/>
        <v>22.627</v>
      </c>
      <c r="BD26" s="44">
        <f t="shared" si="15"/>
        <v>26.668</v>
      </c>
      <c r="BE26" s="44">
        <f t="shared" si="15"/>
        <v>24.804</v>
      </c>
      <c r="BF26" s="44">
        <f t="shared" si="15"/>
        <v>27.797</v>
      </c>
      <c r="BG26" s="44">
        <f t="shared" si="15"/>
        <v>25.175</v>
      </c>
      <c r="BH26" s="44">
        <f t="shared" si="15"/>
        <v>26.684</v>
      </c>
      <c r="BI26" s="44">
        <f t="shared" si="15"/>
        <v>26.394</v>
      </c>
      <c r="BJ26" s="44">
        <f t="shared" si="15"/>
        <v>24.883</v>
      </c>
      <c r="BK26" s="44">
        <f t="shared" si="15"/>
        <v>20.318</v>
      </c>
      <c r="BL26" s="44">
        <f t="shared" si="15"/>
        <v>20.993</v>
      </c>
      <c r="BM26" s="44">
        <f t="shared" si="15"/>
        <v>23.476</v>
      </c>
      <c r="BN26" s="44">
        <f t="shared" si="15"/>
        <v>24.182</v>
      </c>
      <c r="BO26" s="44">
        <f t="shared" si="15"/>
        <v>24.302</v>
      </c>
      <c r="BP26" s="44">
        <f t="shared" si="15"/>
        <v>25.341</v>
      </c>
      <c r="BQ26" s="44">
        <f t="shared" si="15"/>
        <v>29.864</v>
      </c>
      <c r="BR26" s="44">
        <f t="shared" si="15"/>
        <v>26.497</v>
      </c>
      <c r="BS26" s="44">
        <f t="shared" si="15"/>
        <v>28.917</v>
      </c>
      <c r="BT26" s="44">
        <f t="shared" si="15"/>
        <v>30.218</v>
      </c>
      <c r="BU26" s="44">
        <f t="shared" si="15"/>
        <v>25.047</v>
      </c>
      <c r="BV26" s="44">
        <f t="shared" si="15"/>
        <v>24.791</v>
      </c>
      <c r="BW26" s="44">
        <f t="shared" si="15"/>
        <v>21.934</v>
      </c>
      <c r="BX26" s="44">
        <f t="shared" si="15"/>
        <v>24.144</v>
      </c>
      <c r="BY26" s="44">
        <f t="shared" si="15"/>
        <v>25.336</v>
      </c>
      <c r="BZ26" s="44">
        <f t="shared" si="15"/>
        <v>23.037</v>
      </c>
      <c r="CA26" s="44">
        <f t="shared" si="15"/>
        <v>24.237</v>
      </c>
      <c r="CB26" s="44">
        <f t="shared" si="15"/>
        <v>24.03</v>
      </c>
      <c r="CC26" s="44">
        <f t="shared" si="15"/>
        <v>26.044</v>
      </c>
      <c r="CD26" s="44">
        <f t="shared" si="15"/>
        <v>28.792</v>
      </c>
      <c r="CE26" s="44">
        <f t="shared" si="15"/>
        <v>26.3</v>
      </c>
      <c r="CF26" s="44">
        <f t="shared" si="15"/>
        <v>33.717</v>
      </c>
      <c r="CG26" s="44">
        <f t="shared" si="15"/>
        <v>23.978</v>
      </c>
      <c r="CH26" s="44">
        <f t="shared" si="15"/>
        <v>23.364</v>
      </c>
      <c r="CI26" s="44">
        <f t="shared" si="15"/>
        <v>18.618</v>
      </c>
      <c r="CJ26" s="44">
        <f t="shared" si="15"/>
        <v>21.988</v>
      </c>
      <c r="CK26" s="44">
        <f t="shared" si="15"/>
        <v>23.13</v>
      </c>
      <c r="CL26" s="44">
        <f t="shared" si="15"/>
        <v>21.945</v>
      </c>
      <c r="CM26" s="44">
        <f t="shared" si="15"/>
        <v>25.371</v>
      </c>
      <c r="CN26" s="44">
        <f t="shared" si="15"/>
        <v>24.58</v>
      </c>
      <c r="CO26" s="44">
        <f t="shared" si="15"/>
        <v>24.115</v>
      </c>
      <c r="CP26" s="44">
        <f t="shared" si="15"/>
        <v>26.667</v>
      </c>
      <c r="CQ26" s="44">
        <f t="shared" si="15"/>
        <v>27.43</v>
      </c>
      <c r="CR26" s="44">
        <f t="shared" si="15"/>
        <v>31.928</v>
      </c>
      <c r="CS26" s="44">
        <f t="shared" si="15"/>
        <v>26.895</v>
      </c>
      <c r="CT26" s="44">
        <f t="shared" si="15"/>
        <v>28.162</v>
      </c>
      <c r="CU26" s="44">
        <f t="shared" si="15"/>
        <v>20.195</v>
      </c>
      <c r="CV26" s="44">
        <f t="shared" si="15"/>
        <v>22.354</v>
      </c>
      <c r="CW26" s="44">
        <f t="shared" si="15"/>
        <v>22.771</v>
      </c>
      <c r="CX26" s="44">
        <f t="shared" si="15"/>
        <v>22.283</v>
      </c>
      <c r="CY26" s="44">
        <f t="shared" si="15"/>
        <v>21.462</v>
      </c>
      <c r="CZ26" s="44">
        <f t="shared" si="15"/>
        <v>21.022</v>
      </c>
      <c r="DA26" s="44">
        <f t="shared" si="15"/>
        <v>25.14</v>
      </c>
      <c r="DB26" s="44">
        <f t="shared" si="15"/>
        <v>24.565</v>
      </c>
      <c r="DC26" s="44">
        <f t="shared" si="15"/>
        <v>31.578</v>
      </c>
      <c r="DD26" s="44">
        <f t="shared" si="15"/>
        <v>29.864</v>
      </c>
      <c r="DE26" s="44">
        <f t="shared" si="15"/>
        <v>24.009</v>
      </c>
      <c r="DF26" s="44">
        <f t="shared" si="15"/>
        <v>23.562</v>
      </c>
      <c r="DG26" s="44">
        <f t="shared" si="15"/>
        <v>18.177</v>
      </c>
      <c r="DH26" s="44">
        <f t="shared" si="15"/>
        <v>19.601</v>
      </c>
      <c r="DI26" s="44">
        <f t="shared" si="15"/>
        <v>25.148</v>
      </c>
      <c r="DJ26" s="44">
        <f t="shared" si="15"/>
        <v>22.846</v>
      </c>
      <c r="DK26" s="44">
        <f t="shared" si="15"/>
        <v>24.693</v>
      </c>
      <c r="DL26" s="44">
        <f t="shared" si="15"/>
        <v>27.243</v>
      </c>
      <c r="DM26" s="44">
        <f t="shared" si="15"/>
        <v>24.64</v>
      </c>
      <c r="DN26" s="44">
        <f t="shared" si="15"/>
        <v>32.412</v>
      </c>
      <c r="DO26" s="44">
        <f t="shared" si="15"/>
        <v>31.808</v>
      </c>
      <c r="DP26" s="44">
        <f t="shared" si="15"/>
        <v>32.498</v>
      </c>
      <c r="DQ26" s="44">
        <f t="shared" si="15"/>
        <v>28.563</v>
      </c>
      <c r="DR26" s="44">
        <f t="shared" si="15"/>
        <v>28.906</v>
      </c>
      <c r="DS26" s="44">
        <f t="shared" si="15"/>
        <v>25.591</v>
      </c>
      <c r="DT26" s="44">
        <f t="shared" si="15"/>
        <v>24.501</v>
      </c>
      <c r="DU26" s="44">
        <f t="shared" si="15"/>
        <v>30.454</v>
      </c>
      <c r="DV26" s="44">
        <f t="shared" si="15"/>
        <v>29.132</v>
      </c>
      <c r="DW26" s="44">
        <f t="shared" si="15"/>
        <v>29.435</v>
      </c>
      <c r="DX26" s="44">
        <f t="shared" si="15"/>
        <v>30.013</v>
      </c>
      <c r="DY26" s="44">
        <f t="shared" si="15"/>
        <v>28.506</v>
      </c>
      <c r="DZ26" s="44">
        <f t="shared" si="15"/>
        <v>30.832</v>
      </c>
      <c r="EA26" s="44">
        <f t="shared" si="15"/>
        <v>29.14</v>
      </c>
      <c r="EB26" s="44">
        <f t="shared" si="15"/>
        <v>28.606</v>
      </c>
      <c r="EC26" s="44">
        <f t="shared" si="15"/>
        <v>25.858</v>
      </c>
      <c r="ED26" s="44">
        <f t="shared" si="15"/>
        <v>29.561</v>
      </c>
      <c r="EE26" s="44">
        <f t="shared" si="15"/>
        <v>24.08</v>
      </c>
      <c r="EF26" s="44">
        <f t="shared" si="15"/>
        <v>23.846</v>
      </c>
      <c r="EG26" s="44">
        <f t="shared" si="15"/>
        <v>28.291</v>
      </c>
      <c r="EH26" s="44">
        <f t="shared" si="15"/>
        <v>23.865</v>
      </c>
      <c r="EI26" s="44">
        <f t="shared" si="15"/>
        <v>26.947</v>
      </c>
      <c r="EJ26" s="44">
        <f t="shared" si="15"/>
        <v>26.967</v>
      </c>
      <c r="EK26" s="44">
        <f t="shared" si="15"/>
        <v>30.235</v>
      </c>
      <c r="EL26" s="44">
        <f t="shared" si="15"/>
        <v>29.055</v>
      </c>
      <c r="EM26" s="44">
        <f t="shared" si="15"/>
        <v>29.919</v>
      </c>
      <c r="EN26" s="44">
        <f t="shared" si="15"/>
        <v>30.744</v>
      </c>
      <c r="EO26" s="44">
        <f t="shared" si="15"/>
        <v>30.425</v>
      </c>
      <c r="EP26" s="44">
        <f t="shared" si="15"/>
        <v>25.747</v>
      </c>
      <c r="EQ26" s="44">
        <f t="shared" si="15"/>
        <v>28.273</v>
      </c>
      <c r="ER26" s="44">
        <f t="shared" si="15"/>
        <v>24.351</v>
      </c>
      <c r="ES26" s="44">
        <f t="shared" si="15"/>
        <v>25.673</v>
      </c>
      <c r="ET26" s="44">
        <f t="shared" si="15"/>
        <v>23.216</v>
      </c>
      <c r="EU26" s="44">
        <f t="shared" si="15"/>
        <v>20.524</v>
      </c>
      <c r="EV26" s="44">
        <f t="shared" si="15"/>
        <v>23.318</v>
      </c>
      <c r="EW26" s="44">
        <f t="shared" si="15"/>
        <v>31.289</v>
      </c>
      <c r="EX26" s="44">
        <f t="shared" si="15"/>
        <v>29.852</v>
      </c>
      <c r="EY26" s="44">
        <f t="shared" si="15"/>
        <v>28.275</v>
      </c>
      <c r="EZ26" s="44">
        <f t="shared" si="15"/>
        <v>35.454</v>
      </c>
      <c r="FA26" s="44">
        <f t="shared" si="15"/>
        <v>28.803</v>
      </c>
      <c r="FB26" s="44">
        <f t="shared" si="15"/>
        <v>31.482</v>
      </c>
      <c r="FC26" s="44">
        <f t="shared" si="15"/>
        <v>26.62</v>
      </c>
      <c r="FD26" s="44">
        <f t="shared" si="15"/>
        <v>26.841</v>
      </c>
      <c r="FE26" s="44">
        <f t="shared" si="15"/>
        <v>27.36</v>
      </c>
      <c r="FF26" s="44">
        <f t="shared" si="15"/>
        <v>25.735</v>
      </c>
      <c r="FG26" s="44">
        <f t="shared" si="15"/>
        <v>25.811</v>
      </c>
      <c r="FH26" s="44">
        <f t="shared" si="15"/>
        <v>26.423</v>
      </c>
      <c r="FI26" s="44">
        <f t="shared" si="15"/>
        <v>27.946</v>
      </c>
      <c r="FJ26" s="44">
        <f t="shared" si="15"/>
        <v>29.838</v>
      </c>
      <c r="FK26" s="44">
        <f t="shared" si="15"/>
        <v>30.248</v>
      </c>
      <c r="FL26" s="44">
        <f t="shared" si="15"/>
        <v>31.88</v>
      </c>
      <c r="FM26" s="44">
        <f t="shared" si="15"/>
        <v>26.013</v>
      </c>
      <c r="FN26" s="44">
        <f t="shared" si="15"/>
        <v>27.456</v>
      </c>
      <c r="FO26" s="44">
        <f t="shared" si="15"/>
        <v>23.903</v>
      </c>
      <c r="FP26" s="44">
        <f t="shared" si="15"/>
        <v>25.328</v>
      </c>
      <c r="FQ26" s="44">
        <f t="shared" si="15"/>
        <v>28.688</v>
      </c>
      <c r="FR26" s="44">
        <f t="shared" si="15"/>
        <v>22.778</v>
      </c>
      <c r="FS26" s="44">
        <v>25.472</v>
      </c>
      <c r="FT26" s="44">
        <f t="shared" ref="FT26:GI26" si="16">SUM(FT8,FT18)</f>
        <v>26.648</v>
      </c>
      <c r="FU26" s="44">
        <f t="shared" si="16"/>
        <v>30.846</v>
      </c>
      <c r="FV26" s="44">
        <f t="shared" si="16"/>
        <v>28.691</v>
      </c>
      <c r="FW26" s="44">
        <f t="shared" si="16"/>
        <v>28.978</v>
      </c>
      <c r="FX26" s="44">
        <f t="shared" si="16"/>
        <v>28.448</v>
      </c>
      <c r="FY26" s="44">
        <f t="shared" si="16"/>
        <v>27.918</v>
      </c>
      <c r="FZ26" s="44">
        <f t="shared" si="16"/>
        <v>28.223</v>
      </c>
      <c r="GA26" s="44">
        <f t="shared" si="16"/>
        <v>26.222</v>
      </c>
      <c r="GB26" s="44">
        <f t="shared" si="16"/>
        <v>22.149</v>
      </c>
      <c r="GC26" s="44">
        <f t="shared" si="16"/>
        <v>26.757</v>
      </c>
      <c r="GD26" s="44">
        <f t="shared" si="16"/>
        <v>28.18</v>
      </c>
      <c r="GE26" s="44">
        <f t="shared" si="16"/>
        <v>26.864</v>
      </c>
      <c r="GF26" s="44">
        <f t="shared" si="16"/>
        <v>23.218</v>
      </c>
      <c r="GG26" s="44">
        <f t="shared" si="16"/>
        <v>24.246</v>
      </c>
      <c r="GH26" s="44">
        <f t="shared" si="16"/>
        <v>25.58</v>
      </c>
      <c r="GI26" s="44">
        <f t="shared" si="16"/>
        <v>23.561</v>
      </c>
      <c r="GJ26" s="69"/>
    </row>
    <row r="27" ht="13.5" customHeight="1">
      <c r="A27" s="30">
        <f t="shared" si="3"/>
        <v>23</v>
      </c>
      <c r="B27" s="43" t="s">
        <v>23</v>
      </c>
      <c r="C27" s="44">
        <f t="shared" ref="C27:FR27" si="17">SUM(C9,C19)</f>
        <v>5.455</v>
      </c>
      <c r="D27" s="44">
        <f t="shared" si="17"/>
        <v>4.846</v>
      </c>
      <c r="E27" s="44">
        <f t="shared" si="17"/>
        <v>5.226</v>
      </c>
      <c r="F27" s="44">
        <f t="shared" si="17"/>
        <v>5.281</v>
      </c>
      <c r="G27" s="44">
        <f t="shared" si="17"/>
        <v>5.092</v>
      </c>
      <c r="H27" s="44">
        <f t="shared" si="17"/>
        <v>5.072</v>
      </c>
      <c r="I27" s="44">
        <f t="shared" si="17"/>
        <v>4.404</v>
      </c>
      <c r="J27" s="44">
        <f t="shared" si="17"/>
        <v>6.301</v>
      </c>
      <c r="K27" s="44">
        <f t="shared" si="17"/>
        <v>5.834</v>
      </c>
      <c r="L27" s="44">
        <f t="shared" si="17"/>
        <v>5.635</v>
      </c>
      <c r="M27" s="44">
        <f t="shared" si="17"/>
        <v>5.659</v>
      </c>
      <c r="N27" s="44">
        <f t="shared" si="17"/>
        <v>5.206</v>
      </c>
      <c r="O27" s="44">
        <f t="shared" si="17"/>
        <v>6.193</v>
      </c>
      <c r="P27" s="44">
        <f t="shared" si="17"/>
        <v>5.477</v>
      </c>
      <c r="Q27" s="44">
        <f t="shared" si="17"/>
        <v>5.998</v>
      </c>
      <c r="R27" s="44">
        <f t="shared" si="17"/>
        <v>6.135</v>
      </c>
      <c r="S27" s="44">
        <f t="shared" si="17"/>
        <v>6.131</v>
      </c>
      <c r="T27" s="44">
        <f t="shared" si="17"/>
        <v>5.745</v>
      </c>
      <c r="U27" s="44">
        <f t="shared" si="17"/>
        <v>6.731</v>
      </c>
      <c r="V27" s="44">
        <f t="shared" si="17"/>
        <v>7.848</v>
      </c>
      <c r="W27" s="44">
        <f t="shared" si="17"/>
        <v>6.531</v>
      </c>
      <c r="X27" s="44">
        <f t="shared" si="17"/>
        <v>8.094</v>
      </c>
      <c r="Y27" s="44">
        <f t="shared" si="17"/>
        <v>7.828</v>
      </c>
      <c r="Z27" s="44">
        <f t="shared" si="17"/>
        <v>7.864</v>
      </c>
      <c r="AA27" s="44">
        <f t="shared" si="17"/>
        <v>7.696</v>
      </c>
      <c r="AB27" s="44">
        <f t="shared" si="17"/>
        <v>8.593</v>
      </c>
      <c r="AC27" s="44">
        <f t="shared" si="17"/>
        <v>7.811</v>
      </c>
      <c r="AD27" s="44">
        <f t="shared" si="17"/>
        <v>7.335</v>
      </c>
      <c r="AE27" s="44">
        <f t="shared" si="17"/>
        <v>7.086</v>
      </c>
      <c r="AF27" s="44">
        <f t="shared" si="17"/>
        <v>7.683</v>
      </c>
      <c r="AG27" s="44">
        <f t="shared" si="17"/>
        <v>7.005</v>
      </c>
      <c r="AH27" s="44">
        <f t="shared" si="17"/>
        <v>9.157</v>
      </c>
      <c r="AI27" s="44">
        <f t="shared" si="17"/>
        <v>9.48</v>
      </c>
      <c r="AJ27" s="44">
        <f t="shared" si="17"/>
        <v>10.832</v>
      </c>
      <c r="AK27" s="44">
        <f t="shared" si="17"/>
        <v>9.597</v>
      </c>
      <c r="AL27" s="44">
        <f t="shared" si="17"/>
        <v>7.534</v>
      </c>
      <c r="AM27" s="44">
        <f t="shared" si="17"/>
        <v>6.971</v>
      </c>
      <c r="AN27" s="44">
        <f t="shared" si="17"/>
        <v>5.877</v>
      </c>
      <c r="AO27" s="44">
        <f t="shared" si="17"/>
        <v>5.505</v>
      </c>
      <c r="AP27" s="44">
        <f t="shared" si="17"/>
        <v>4.871</v>
      </c>
      <c r="AQ27" s="44">
        <f t="shared" si="17"/>
        <v>4.7</v>
      </c>
      <c r="AR27" s="44">
        <f t="shared" si="17"/>
        <v>5.147</v>
      </c>
      <c r="AS27" s="44">
        <f t="shared" si="17"/>
        <v>5.872</v>
      </c>
      <c r="AT27" s="44">
        <f t="shared" si="17"/>
        <v>7.609</v>
      </c>
      <c r="AU27" s="44">
        <f t="shared" si="17"/>
        <v>7.023</v>
      </c>
      <c r="AV27" s="44">
        <f t="shared" si="17"/>
        <v>7.946</v>
      </c>
      <c r="AW27" s="44">
        <f t="shared" si="17"/>
        <v>7.374</v>
      </c>
      <c r="AX27" s="44">
        <f t="shared" si="17"/>
        <v>8.004</v>
      </c>
      <c r="AY27" s="44">
        <f t="shared" si="17"/>
        <v>8.282</v>
      </c>
      <c r="AZ27" s="44">
        <f t="shared" si="17"/>
        <v>7.086</v>
      </c>
      <c r="BA27" s="44">
        <f t="shared" si="17"/>
        <v>9.471</v>
      </c>
      <c r="BB27" s="44">
        <f t="shared" si="17"/>
        <v>7.601</v>
      </c>
      <c r="BC27" s="44">
        <f t="shared" si="17"/>
        <v>9.533</v>
      </c>
      <c r="BD27" s="44">
        <f t="shared" si="17"/>
        <v>9.416</v>
      </c>
      <c r="BE27" s="44">
        <f t="shared" si="17"/>
        <v>9.867</v>
      </c>
      <c r="BF27" s="44">
        <f t="shared" si="17"/>
        <v>10.328</v>
      </c>
      <c r="BG27" s="44">
        <f t="shared" si="17"/>
        <v>11.457</v>
      </c>
      <c r="BH27" s="44">
        <f t="shared" si="17"/>
        <v>10.841</v>
      </c>
      <c r="BI27" s="44">
        <f t="shared" si="17"/>
        <v>12.104</v>
      </c>
      <c r="BJ27" s="44">
        <f t="shared" si="17"/>
        <v>8.607</v>
      </c>
      <c r="BK27" s="44">
        <f t="shared" si="17"/>
        <v>10.363</v>
      </c>
      <c r="BL27" s="44">
        <f t="shared" si="17"/>
        <v>9.067</v>
      </c>
      <c r="BM27" s="44">
        <f t="shared" si="17"/>
        <v>9.834</v>
      </c>
      <c r="BN27" s="44">
        <f t="shared" si="17"/>
        <v>10.389</v>
      </c>
      <c r="BO27" s="44">
        <f t="shared" si="17"/>
        <v>9.328</v>
      </c>
      <c r="BP27" s="44">
        <f t="shared" si="17"/>
        <v>10.164</v>
      </c>
      <c r="BQ27" s="44">
        <f t="shared" si="17"/>
        <v>11.454</v>
      </c>
      <c r="BR27" s="44">
        <f t="shared" si="17"/>
        <v>11.302</v>
      </c>
      <c r="BS27" s="44">
        <f t="shared" si="17"/>
        <v>11.747</v>
      </c>
      <c r="BT27" s="44">
        <f t="shared" si="17"/>
        <v>11.505</v>
      </c>
      <c r="BU27" s="44">
        <f t="shared" si="17"/>
        <v>9.818</v>
      </c>
      <c r="BV27" s="44">
        <f t="shared" si="17"/>
        <v>10.742</v>
      </c>
      <c r="BW27" s="44">
        <f t="shared" si="17"/>
        <v>11.272</v>
      </c>
      <c r="BX27" s="44">
        <f t="shared" si="17"/>
        <v>11.339</v>
      </c>
      <c r="BY27" s="44">
        <f t="shared" si="17"/>
        <v>9.891</v>
      </c>
      <c r="BZ27" s="44">
        <f t="shared" si="17"/>
        <v>10.121</v>
      </c>
      <c r="CA27" s="44">
        <f t="shared" si="17"/>
        <v>9.904</v>
      </c>
      <c r="CB27" s="44">
        <f t="shared" si="17"/>
        <v>10.9</v>
      </c>
      <c r="CC27" s="44">
        <f t="shared" si="17"/>
        <v>10.885</v>
      </c>
      <c r="CD27" s="44">
        <f t="shared" si="17"/>
        <v>12.772</v>
      </c>
      <c r="CE27" s="44">
        <f t="shared" si="17"/>
        <v>11.831</v>
      </c>
      <c r="CF27" s="44">
        <f t="shared" si="17"/>
        <v>12.318</v>
      </c>
      <c r="CG27" s="44">
        <f t="shared" si="17"/>
        <v>11.605</v>
      </c>
      <c r="CH27" s="44">
        <f t="shared" si="17"/>
        <v>10.816</v>
      </c>
      <c r="CI27" s="44">
        <f t="shared" si="17"/>
        <v>11.665</v>
      </c>
      <c r="CJ27" s="44">
        <f t="shared" si="17"/>
        <v>11.25</v>
      </c>
      <c r="CK27" s="44">
        <f t="shared" si="17"/>
        <v>10.899</v>
      </c>
      <c r="CL27" s="44">
        <f t="shared" si="17"/>
        <v>12.397</v>
      </c>
      <c r="CM27" s="44">
        <f t="shared" si="17"/>
        <v>13.565</v>
      </c>
      <c r="CN27" s="44">
        <f t="shared" si="17"/>
        <v>12.162</v>
      </c>
      <c r="CO27" s="44">
        <f t="shared" si="17"/>
        <v>13.115</v>
      </c>
      <c r="CP27" s="44">
        <f t="shared" si="17"/>
        <v>14.777</v>
      </c>
      <c r="CQ27" s="44">
        <f t="shared" si="17"/>
        <v>12.55</v>
      </c>
      <c r="CR27" s="44">
        <f t="shared" si="17"/>
        <v>15.05</v>
      </c>
      <c r="CS27" s="44">
        <f t="shared" si="17"/>
        <v>12.319</v>
      </c>
      <c r="CT27" s="44">
        <f t="shared" si="17"/>
        <v>13.499</v>
      </c>
      <c r="CU27" s="44">
        <f t="shared" si="17"/>
        <v>13.266</v>
      </c>
      <c r="CV27" s="44">
        <f t="shared" si="17"/>
        <v>10.064</v>
      </c>
      <c r="CW27" s="44">
        <f t="shared" si="17"/>
        <v>12.275</v>
      </c>
      <c r="CX27" s="44">
        <f t="shared" si="17"/>
        <v>12.138</v>
      </c>
      <c r="CY27" s="44">
        <f t="shared" si="17"/>
        <v>11.718</v>
      </c>
      <c r="CZ27" s="44">
        <f t="shared" si="17"/>
        <v>12.081</v>
      </c>
      <c r="DA27" s="44">
        <f t="shared" si="17"/>
        <v>13.607</v>
      </c>
      <c r="DB27" s="44">
        <f t="shared" si="17"/>
        <v>12.168</v>
      </c>
      <c r="DC27" s="44">
        <f t="shared" si="17"/>
        <v>13.881</v>
      </c>
      <c r="DD27" s="44">
        <f t="shared" si="17"/>
        <v>13.155</v>
      </c>
      <c r="DE27" s="44">
        <f t="shared" si="17"/>
        <v>12.082</v>
      </c>
      <c r="DF27" s="44">
        <f t="shared" si="17"/>
        <v>12.443</v>
      </c>
      <c r="DG27" s="44">
        <f t="shared" si="17"/>
        <v>13.041</v>
      </c>
      <c r="DH27" s="44">
        <f t="shared" si="17"/>
        <v>11.441</v>
      </c>
      <c r="DI27" s="44">
        <f t="shared" si="17"/>
        <v>12.224</v>
      </c>
      <c r="DJ27" s="44">
        <f t="shared" si="17"/>
        <v>11.468</v>
      </c>
      <c r="DK27" s="44">
        <f t="shared" si="17"/>
        <v>10.865</v>
      </c>
      <c r="DL27" s="44">
        <f t="shared" si="17"/>
        <v>11.121</v>
      </c>
      <c r="DM27" s="44">
        <f t="shared" si="17"/>
        <v>12.054</v>
      </c>
      <c r="DN27" s="44">
        <f t="shared" si="17"/>
        <v>12.594</v>
      </c>
      <c r="DO27" s="44">
        <f t="shared" si="17"/>
        <v>10.548</v>
      </c>
      <c r="DP27" s="44">
        <f t="shared" si="17"/>
        <v>11.027</v>
      </c>
      <c r="DQ27" s="44">
        <f t="shared" si="17"/>
        <v>8.327</v>
      </c>
      <c r="DR27" s="44">
        <f t="shared" si="17"/>
        <v>8.083</v>
      </c>
      <c r="DS27" s="44">
        <f t="shared" si="17"/>
        <v>9.937</v>
      </c>
      <c r="DT27" s="44">
        <f t="shared" si="17"/>
        <v>6.997</v>
      </c>
      <c r="DU27" s="44">
        <f t="shared" si="17"/>
        <v>9.042</v>
      </c>
      <c r="DV27" s="44">
        <f t="shared" si="17"/>
        <v>10.089</v>
      </c>
      <c r="DW27" s="44">
        <f t="shared" si="17"/>
        <v>9.045</v>
      </c>
      <c r="DX27" s="44">
        <f t="shared" si="17"/>
        <v>9.858</v>
      </c>
      <c r="DY27" s="44">
        <f t="shared" si="17"/>
        <v>9.763</v>
      </c>
      <c r="DZ27" s="44">
        <f t="shared" si="17"/>
        <v>12.649</v>
      </c>
      <c r="EA27" s="44">
        <f t="shared" si="17"/>
        <v>12.592</v>
      </c>
      <c r="EB27" s="44">
        <f t="shared" si="17"/>
        <v>11.674</v>
      </c>
      <c r="EC27" s="44">
        <f t="shared" si="17"/>
        <v>10.458</v>
      </c>
      <c r="ED27" s="44">
        <f t="shared" si="17"/>
        <v>11.093</v>
      </c>
      <c r="EE27" s="44">
        <f t="shared" si="17"/>
        <v>11.671</v>
      </c>
      <c r="EF27" s="44">
        <f t="shared" si="17"/>
        <v>9.428</v>
      </c>
      <c r="EG27" s="44">
        <f t="shared" si="17"/>
        <v>11.323</v>
      </c>
      <c r="EH27" s="44">
        <f t="shared" si="17"/>
        <v>11.178</v>
      </c>
      <c r="EI27" s="44">
        <f t="shared" si="17"/>
        <v>10.664</v>
      </c>
      <c r="EJ27" s="44">
        <f t="shared" si="17"/>
        <v>9.041</v>
      </c>
      <c r="EK27" s="44">
        <f t="shared" si="17"/>
        <v>10.23</v>
      </c>
      <c r="EL27" s="44">
        <f t="shared" si="17"/>
        <v>12.231</v>
      </c>
      <c r="EM27" s="44">
        <f t="shared" si="17"/>
        <v>12.881</v>
      </c>
      <c r="EN27" s="44">
        <f t="shared" si="17"/>
        <v>12.858</v>
      </c>
      <c r="EO27" s="44">
        <f t="shared" si="17"/>
        <v>10.736</v>
      </c>
      <c r="EP27" s="44">
        <f t="shared" si="17"/>
        <v>10.222</v>
      </c>
      <c r="EQ27" s="44">
        <f t="shared" si="17"/>
        <v>13.185</v>
      </c>
      <c r="ER27" s="44">
        <f t="shared" si="17"/>
        <v>10.913</v>
      </c>
      <c r="ES27" s="44">
        <f t="shared" si="17"/>
        <v>11.794</v>
      </c>
      <c r="ET27" s="44">
        <f t="shared" si="17"/>
        <v>11.071</v>
      </c>
      <c r="EU27" s="44">
        <f t="shared" si="17"/>
        <v>11.005</v>
      </c>
      <c r="EV27" s="44">
        <f t="shared" si="17"/>
        <v>11.135</v>
      </c>
      <c r="EW27" s="44">
        <f t="shared" si="17"/>
        <v>13.149</v>
      </c>
      <c r="EX27" s="44">
        <f t="shared" si="17"/>
        <v>13.626</v>
      </c>
      <c r="EY27" s="44">
        <f t="shared" si="17"/>
        <v>12.309</v>
      </c>
      <c r="EZ27" s="44">
        <f t="shared" si="17"/>
        <v>11.898</v>
      </c>
      <c r="FA27" s="44">
        <f t="shared" si="17"/>
        <v>11.554</v>
      </c>
      <c r="FB27" s="44">
        <f t="shared" si="17"/>
        <v>10.061</v>
      </c>
      <c r="FC27" s="44">
        <f t="shared" si="17"/>
        <v>12.05</v>
      </c>
      <c r="FD27" s="44">
        <f t="shared" si="17"/>
        <v>10.556</v>
      </c>
      <c r="FE27" s="44">
        <f t="shared" si="17"/>
        <v>11.339</v>
      </c>
      <c r="FF27" s="44">
        <f t="shared" si="17"/>
        <v>11.628</v>
      </c>
      <c r="FG27" s="44">
        <f t="shared" si="17"/>
        <v>11.015</v>
      </c>
      <c r="FH27" s="44">
        <f t="shared" si="17"/>
        <v>13.305</v>
      </c>
      <c r="FI27" s="44">
        <f t="shared" si="17"/>
        <v>13.886</v>
      </c>
      <c r="FJ27" s="44">
        <f t="shared" si="17"/>
        <v>14.312</v>
      </c>
      <c r="FK27" s="44">
        <f t="shared" si="17"/>
        <v>13.097</v>
      </c>
      <c r="FL27" s="44">
        <f t="shared" si="17"/>
        <v>13.737</v>
      </c>
      <c r="FM27" s="44">
        <f t="shared" si="17"/>
        <v>13.509</v>
      </c>
      <c r="FN27" s="44">
        <f t="shared" si="17"/>
        <v>10.868</v>
      </c>
      <c r="FO27" s="44">
        <f t="shared" si="17"/>
        <v>13.242</v>
      </c>
      <c r="FP27" s="44">
        <f t="shared" si="17"/>
        <v>11.917</v>
      </c>
      <c r="FQ27" s="44">
        <f t="shared" si="17"/>
        <v>12.201</v>
      </c>
      <c r="FR27" s="44">
        <f t="shared" si="17"/>
        <v>10.784</v>
      </c>
      <c r="FS27" s="44">
        <v>10.533</v>
      </c>
      <c r="FT27" s="44">
        <f t="shared" ref="FT27:GI27" si="18">SUM(FT9,FT19)</f>
        <v>7.068</v>
      </c>
      <c r="FU27" s="44">
        <f t="shared" si="18"/>
        <v>9.337</v>
      </c>
      <c r="FV27" s="44">
        <f t="shared" si="18"/>
        <v>9.603</v>
      </c>
      <c r="FW27" s="44">
        <f t="shared" si="18"/>
        <v>11.675</v>
      </c>
      <c r="FX27" s="44">
        <f t="shared" si="18"/>
        <v>11.838</v>
      </c>
      <c r="FY27" s="44">
        <f t="shared" si="18"/>
        <v>13.352</v>
      </c>
      <c r="FZ27" s="44">
        <f t="shared" si="18"/>
        <v>13.808</v>
      </c>
      <c r="GA27" s="44">
        <f t="shared" si="18"/>
        <v>14.652</v>
      </c>
      <c r="GB27" s="44">
        <f t="shared" si="18"/>
        <v>12.818</v>
      </c>
      <c r="GC27" s="44">
        <f t="shared" si="18"/>
        <v>17.19</v>
      </c>
      <c r="GD27" s="44">
        <f t="shared" si="18"/>
        <v>12.469</v>
      </c>
      <c r="GE27" s="44">
        <f t="shared" si="18"/>
        <v>13.624</v>
      </c>
      <c r="GF27" s="44">
        <f t="shared" si="18"/>
        <v>12.736</v>
      </c>
      <c r="GG27" s="44">
        <f t="shared" si="18"/>
        <v>10.09</v>
      </c>
      <c r="GH27" s="44">
        <f t="shared" si="18"/>
        <v>10.591</v>
      </c>
      <c r="GI27" s="44">
        <f t="shared" si="18"/>
        <v>11.785</v>
      </c>
      <c r="GJ27" s="69"/>
    </row>
    <row r="28" ht="13.5" customHeight="1">
      <c r="A28" s="30">
        <f t="shared" si="3"/>
        <v>24</v>
      </c>
      <c r="B28" s="43" t="s">
        <v>24</v>
      </c>
      <c r="C28" s="44">
        <f t="shared" ref="C28:FR28" si="19">SUM(C10,C20)</f>
        <v>3.643</v>
      </c>
      <c r="D28" s="44">
        <f t="shared" si="19"/>
        <v>2.826</v>
      </c>
      <c r="E28" s="44">
        <f t="shared" si="19"/>
        <v>3.763</v>
      </c>
      <c r="F28" s="44">
        <f t="shared" si="19"/>
        <v>3.624</v>
      </c>
      <c r="G28" s="44">
        <f t="shared" si="19"/>
        <v>3.56</v>
      </c>
      <c r="H28" s="44">
        <f t="shared" si="19"/>
        <v>3.926</v>
      </c>
      <c r="I28" s="44">
        <f t="shared" si="19"/>
        <v>4.509</v>
      </c>
      <c r="J28" s="44">
        <f t="shared" si="19"/>
        <v>4.467</v>
      </c>
      <c r="K28" s="44">
        <f t="shared" si="19"/>
        <v>3.581</v>
      </c>
      <c r="L28" s="44">
        <f t="shared" si="19"/>
        <v>4.157</v>
      </c>
      <c r="M28" s="44">
        <f t="shared" si="19"/>
        <v>3.643</v>
      </c>
      <c r="N28" s="44">
        <f t="shared" si="19"/>
        <v>4.222</v>
      </c>
      <c r="O28" s="44">
        <f t="shared" si="19"/>
        <v>3.603</v>
      </c>
      <c r="P28" s="44">
        <f t="shared" si="19"/>
        <v>3.074</v>
      </c>
      <c r="Q28" s="44">
        <f t="shared" si="19"/>
        <v>3.224</v>
      </c>
      <c r="R28" s="44">
        <f t="shared" si="19"/>
        <v>4.103</v>
      </c>
      <c r="S28" s="44">
        <f t="shared" si="19"/>
        <v>4.083</v>
      </c>
      <c r="T28" s="44">
        <f t="shared" si="19"/>
        <v>4.074</v>
      </c>
      <c r="U28" s="44">
        <f t="shared" si="19"/>
        <v>3.976</v>
      </c>
      <c r="V28" s="44">
        <f t="shared" si="19"/>
        <v>3.877</v>
      </c>
      <c r="W28" s="44">
        <f t="shared" si="19"/>
        <v>4.947</v>
      </c>
      <c r="X28" s="44">
        <f t="shared" si="19"/>
        <v>4.919</v>
      </c>
      <c r="Y28" s="44">
        <f t="shared" si="19"/>
        <v>5.367</v>
      </c>
      <c r="Z28" s="44">
        <f t="shared" si="19"/>
        <v>4.241</v>
      </c>
      <c r="AA28" s="44">
        <f t="shared" si="19"/>
        <v>3.728</v>
      </c>
      <c r="AB28" s="44">
        <f t="shared" si="19"/>
        <v>3.378</v>
      </c>
      <c r="AC28" s="44">
        <f t="shared" si="19"/>
        <v>4.412</v>
      </c>
      <c r="AD28" s="44">
        <f t="shared" si="19"/>
        <v>5.115</v>
      </c>
      <c r="AE28" s="44">
        <f t="shared" si="19"/>
        <v>4.545</v>
      </c>
      <c r="AF28" s="44">
        <f t="shared" si="19"/>
        <v>4.539</v>
      </c>
      <c r="AG28" s="44">
        <f t="shared" si="19"/>
        <v>5.025</v>
      </c>
      <c r="AH28" s="44">
        <f t="shared" si="19"/>
        <v>4.231</v>
      </c>
      <c r="AI28" s="44">
        <f t="shared" si="19"/>
        <v>5.806</v>
      </c>
      <c r="AJ28" s="44">
        <f t="shared" si="19"/>
        <v>6.032</v>
      </c>
      <c r="AK28" s="44">
        <f t="shared" si="19"/>
        <v>4.039</v>
      </c>
      <c r="AL28" s="44">
        <f t="shared" si="19"/>
        <v>4.695</v>
      </c>
      <c r="AM28" s="44">
        <f t="shared" si="19"/>
        <v>3.259</v>
      </c>
      <c r="AN28" s="44">
        <f t="shared" si="19"/>
        <v>3.882</v>
      </c>
      <c r="AO28" s="44">
        <f t="shared" si="19"/>
        <v>4.159</v>
      </c>
      <c r="AP28" s="44">
        <f t="shared" si="19"/>
        <v>5.024</v>
      </c>
      <c r="AQ28" s="44">
        <f t="shared" si="19"/>
        <v>3.885</v>
      </c>
      <c r="AR28" s="44">
        <f t="shared" si="19"/>
        <v>4.319</v>
      </c>
      <c r="AS28" s="44">
        <f t="shared" si="19"/>
        <v>4.993</v>
      </c>
      <c r="AT28" s="44">
        <f t="shared" si="19"/>
        <v>4.687</v>
      </c>
      <c r="AU28" s="44">
        <f t="shared" si="19"/>
        <v>4.364</v>
      </c>
      <c r="AV28" s="44">
        <f t="shared" si="19"/>
        <v>5.183</v>
      </c>
      <c r="AW28" s="44">
        <f t="shared" si="19"/>
        <v>5.213</v>
      </c>
      <c r="AX28" s="44">
        <f t="shared" si="19"/>
        <v>4.772</v>
      </c>
      <c r="AY28" s="44">
        <f t="shared" si="19"/>
        <v>4.13</v>
      </c>
      <c r="AZ28" s="44">
        <f t="shared" si="19"/>
        <v>5.022</v>
      </c>
      <c r="BA28" s="44">
        <f t="shared" si="19"/>
        <v>5.849</v>
      </c>
      <c r="BB28" s="44">
        <f t="shared" si="19"/>
        <v>6.241</v>
      </c>
      <c r="BC28" s="44">
        <f t="shared" si="19"/>
        <v>5.029</v>
      </c>
      <c r="BD28" s="44">
        <f t="shared" si="19"/>
        <v>6.21</v>
      </c>
      <c r="BE28" s="44">
        <f t="shared" si="19"/>
        <v>5.612</v>
      </c>
      <c r="BF28" s="44">
        <f t="shared" si="19"/>
        <v>6.121</v>
      </c>
      <c r="BG28" s="44">
        <f t="shared" si="19"/>
        <v>5.262</v>
      </c>
      <c r="BH28" s="44">
        <f t="shared" si="19"/>
        <v>5.377</v>
      </c>
      <c r="BI28" s="44">
        <f t="shared" si="19"/>
        <v>5.176</v>
      </c>
      <c r="BJ28" s="44">
        <f t="shared" si="19"/>
        <v>6.548</v>
      </c>
      <c r="BK28" s="44">
        <f t="shared" si="19"/>
        <v>5.102</v>
      </c>
      <c r="BL28" s="44">
        <f t="shared" si="19"/>
        <v>5.618</v>
      </c>
      <c r="BM28" s="44">
        <f t="shared" si="19"/>
        <v>5.936</v>
      </c>
      <c r="BN28" s="44">
        <f t="shared" si="19"/>
        <v>6.484</v>
      </c>
      <c r="BO28" s="44">
        <f t="shared" si="19"/>
        <v>7.574</v>
      </c>
      <c r="BP28" s="44">
        <f t="shared" si="19"/>
        <v>5.641</v>
      </c>
      <c r="BQ28" s="44">
        <f t="shared" si="19"/>
        <v>6.662</v>
      </c>
      <c r="BR28" s="44">
        <f t="shared" si="19"/>
        <v>5.36</v>
      </c>
      <c r="BS28" s="44">
        <f t="shared" si="19"/>
        <v>6.145</v>
      </c>
      <c r="BT28" s="44">
        <f t="shared" si="19"/>
        <v>5.865</v>
      </c>
      <c r="BU28" s="44">
        <f t="shared" si="19"/>
        <v>6.005</v>
      </c>
      <c r="BV28" s="44">
        <f t="shared" si="19"/>
        <v>5.648</v>
      </c>
      <c r="BW28" s="44">
        <f t="shared" si="19"/>
        <v>4.852</v>
      </c>
      <c r="BX28" s="44">
        <f t="shared" si="19"/>
        <v>4.658</v>
      </c>
      <c r="BY28" s="44">
        <f t="shared" si="19"/>
        <v>5.77</v>
      </c>
      <c r="BZ28" s="44">
        <f t="shared" si="19"/>
        <v>5.55</v>
      </c>
      <c r="CA28" s="44">
        <f t="shared" si="19"/>
        <v>6.21</v>
      </c>
      <c r="CB28" s="44">
        <f t="shared" si="19"/>
        <v>6.359</v>
      </c>
      <c r="CC28" s="44">
        <f t="shared" si="19"/>
        <v>6.116</v>
      </c>
      <c r="CD28" s="44">
        <f t="shared" si="19"/>
        <v>6.457</v>
      </c>
      <c r="CE28" s="44">
        <f t="shared" si="19"/>
        <v>5.918</v>
      </c>
      <c r="CF28" s="44">
        <f t="shared" si="19"/>
        <v>7.419</v>
      </c>
      <c r="CG28" s="44">
        <f t="shared" si="19"/>
        <v>5.965</v>
      </c>
      <c r="CH28" s="44">
        <f t="shared" si="19"/>
        <v>6.328</v>
      </c>
      <c r="CI28" s="44">
        <f t="shared" si="19"/>
        <v>5.186</v>
      </c>
      <c r="CJ28" s="44">
        <f t="shared" si="19"/>
        <v>5.36</v>
      </c>
      <c r="CK28" s="44">
        <f t="shared" si="19"/>
        <v>7.435</v>
      </c>
      <c r="CL28" s="44">
        <f t="shared" si="19"/>
        <v>7.721</v>
      </c>
      <c r="CM28" s="44">
        <f t="shared" si="19"/>
        <v>6.945</v>
      </c>
      <c r="CN28" s="44">
        <f t="shared" si="19"/>
        <v>7.58</v>
      </c>
      <c r="CO28" s="44">
        <f t="shared" si="19"/>
        <v>7.112</v>
      </c>
      <c r="CP28" s="44">
        <f t="shared" si="19"/>
        <v>5.641</v>
      </c>
      <c r="CQ28" s="44">
        <f t="shared" si="19"/>
        <v>5.862</v>
      </c>
      <c r="CR28" s="44">
        <f t="shared" si="19"/>
        <v>7.375</v>
      </c>
      <c r="CS28" s="44">
        <f t="shared" si="19"/>
        <v>7.203</v>
      </c>
      <c r="CT28" s="44">
        <f t="shared" si="19"/>
        <v>7.408</v>
      </c>
      <c r="CU28" s="44">
        <f t="shared" si="19"/>
        <v>5.98</v>
      </c>
      <c r="CV28" s="44">
        <f t="shared" si="19"/>
        <v>5.099</v>
      </c>
      <c r="CW28" s="44">
        <f t="shared" si="19"/>
        <v>7.54</v>
      </c>
      <c r="CX28" s="44">
        <f t="shared" si="19"/>
        <v>6.834</v>
      </c>
      <c r="CY28" s="44">
        <f t="shared" si="19"/>
        <v>8.581</v>
      </c>
      <c r="CZ28" s="44">
        <f t="shared" si="19"/>
        <v>5.721</v>
      </c>
      <c r="DA28" s="44">
        <f t="shared" si="19"/>
        <v>6.424</v>
      </c>
      <c r="DB28" s="44">
        <f t="shared" si="19"/>
        <v>8.965</v>
      </c>
      <c r="DC28" s="44">
        <f t="shared" si="19"/>
        <v>8.463</v>
      </c>
      <c r="DD28" s="44">
        <f t="shared" si="19"/>
        <v>8.06</v>
      </c>
      <c r="DE28" s="44">
        <f t="shared" si="19"/>
        <v>7.386</v>
      </c>
      <c r="DF28" s="44">
        <f t="shared" si="19"/>
        <v>7.718</v>
      </c>
      <c r="DG28" s="44">
        <f t="shared" si="19"/>
        <v>7.252</v>
      </c>
      <c r="DH28" s="44">
        <f t="shared" si="19"/>
        <v>6.499</v>
      </c>
      <c r="DI28" s="44">
        <f t="shared" si="19"/>
        <v>7.291</v>
      </c>
      <c r="DJ28" s="44">
        <f t="shared" si="19"/>
        <v>8.179</v>
      </c>
      <c r="DK28" s="44">
        <f t="shared" si="19"/>
        <v>7.517</v>
      </c>
      <c r="DL28" s="44">
        <f t="shared" si="19"/>
        <v>7.454</v>
      </c>
      <c r="DM28" s="44">
        <f t="shared" si="19"/>
        <v>8.493</v>
      </c>
      <c r="DN28" s="44">
        <f t="shared" si="19"/>
        <v>9.205</v>
      </c>
      <c r="DO28" s="44">
        <f t="shared" si="19"/>
        <v>7.774</v>
      </c>
      <c r="DP28" s="44">
        <f t="shared" si="19"/>
        <v>8.777</v>
      </c>
      <c r="DQ28" s="44">
        <f t="shared" si="19"/>
        <v>8.144</v>
      </c>
      <c r="DR28" s="44">
        <f t="shared" si="19"/>
        <v>8.588</v>
      </c>
      <c r="DS28" s="44">
        <f t="shared" si="19"/>
        <v>7.256</v>
      </c>
      <c r="DT28" s="44">
        <f t="shared" si="19"/>
        <v>7.788</v>
      </c>
      <c r="DU28" s="44">
        <f t="shared" si="19"/>
        <v>7.573</v>
      </c>
      <c r="DV28" s="44">
        <f t="shared" si="19"/>
        <v>9.535</v>
      </c>
      <c r="DW28" s="44">
        <f t="shared" si="19"/>
        <v>8.008</v>
      </c>
      <c r="DX28" s="44">
        <f t="shared" si="19"/>
        <v>8.153</v>
      </c>
      <c r="DY28" s="44">
        <f t="shared" si="19"/>
        <v>9.689</v>
      </c>
      <c r="DZ28" s="44">
        <f t="shared" si="19"/>
        <v>9.848</v>
      </c>
      <c r="EA28" s="44">
        <f t="shared" si="19"/>
        <v>8.481</v>
      </c>
      <c r="EB28" s="44">
        <f t="shared" si="19"/>
        <v>8.105</v>
      </c>
      <c r="EC28" s="44">
        <f t="shared" si="19"/>
        <v>8.093</v>
      </c>
      <c r="ED28" s="44">
        <f t="shared" si="19"/>
        <v>8.689</v>
      </c>
      <c r="EE28" s="44">
        <f t="shared" si="19"/>
        <v>9.295</v>
      </c>
      <c r="EF28" s="44">
        <f t="shared" si="19"/>
        <v>7.909</v>
      </c>
      <c r="EG28" s="44">
        <f t="shared" si="19"/>
        <v>9.054</v>
      </c>
      <c r="EH28" s="44">
        <f t="shared" si="19"/>
        <v>9.968</v>
      </c>
      <c r="EI28" s="44">
        <f t="shared" si="19"/>
        <v>9.626</v>
      </c>
      <c r="EJ28" s="44">
        <f t="shared" si="19"/>
        <v>9.748</v>
      </c>
      <c r="EK28" s="44">
        <f t="shared" si="19"/>
        <v>10.652</v>
      </c>
      <c r="EL28" s="44">
        <f t="shared" si="19"/>
        <v>9.072</v>
      </c>
      <c r="EM28" s="44">
        <f t="shared" si="19"/>
        <v>9.819</v>
      </c>
      <c r="EN28" s="44">
        <f t="shared" si="19"/>
        <v>11.657</v>
      </c>
      <c r="EO28" s="44">
        <f t="shared" si="19"/>
        <v>10.09</v>
      </c>
      <c r="EP28" s="44">
        <f t="shared" si="19"/>
        <v>10.328</v>
      </c>
      <c r="EQ28" s="44">
        <f t="shared" si="19"/>
        <v>8.88</v>
      </c>
      <c r="ER28" s="44">
        <f t="shared" si="19"/>
        <v>7.489</v>
      </c>
      <c r="ES28" s="44">
        <f t="shared" si="19"/>
        <v>10.809</v>
      </c>
      <c r="ET28" s="44">
        <f t="shared" si="19"/>
        <v>10.92</v>
      </c>
      <c r="EU28" s="44">
        <f t="shared" si="19"/>
        <v>7.681</v>
      </c>
      <c r="EV28" s="44">
        <f t="shared" si="19"/>
        <v>8.826</v>
      </c>
      <c r="EW28" s="44">
        <f t="shared" si="19"/>
        <v>11.14</v>
      </c>
      <c r="EX28" s="44">
        <f t="shared" si="19"/>
        <v>12.562</v>
      </c>
      <c r="EY28" s="44">
        <f t="shared" si="19"/>
        <v>11.647</v>
      </c>
      <c r="EZ28" s="44">
        <f t="shared" si="19"/>
        <v>11.538</v>
      </c>
      <c r="FA28" s="44">
        <f t="shared" si="19"/>
        <v>11.308</v>
      </c>
      <c r="FB28" s="44">
        <f t="shared" si="19"/>
        <v>10.271</v>
      </c>
      <c r="FC28" s="44">
        <f t="shared" si="19"/>
        <v>9.407</v>
      </c>
      <c r="FD28" s="44">
        <f t="shared" si="19"/>
        <v>9.993</v>
      </c>
      <c r="FE28" s="44">
        <f t="shared" si="19"/>
        <v>12.387</v>
      </c>
      <c r="FF28" s="44">
        <f t="shared" si="19"/>
        <v>10.998</v>
      </c>
      <c r="FG28" s="44">
        <f t="shared" si="19"/>
        <v>12.627</v>
      </c>
      <c r="FH28" s="44">
        <f t="shared" si="19"/>
        <v>10.961</v>
      </c>
      <c r="FI28" s="44">
        <f t="shared" si="19"/>
        <v>8.685</v>
      </c>
      <c r="FJ28" s="44">
        <f t="shared" si="19"/>
        <v>11.977</v>
      </c>
      <c r="FK28" s="44">
        <f t="shared" si="19"/>
        <v>10.322</v>
      </c>
      <c r="FL28" s="44">
        <f t="shared" si="19"/>
        <v>11.43</v>
      </c>
      <c r="FM28" s="44">
        <f t="shared" si="19"/>
        <v>12.06</v>
      </c>
      <c r="FN28" s="44">
        <f t="shared" si="19"/>
        <v>8.76</v>
      </c>
      <c r="FO28" s="44">
        <f t="shared" si="19"/>
        <v>8.49</v>
      </c>
      <c r="FP28" s="44">
        <f t="shared" si="19"/>
        <v>9.031</v>
      </c>
      <c r="FQ28" s="44">
        <f t="shared" si="19"/>
        <v>10.537</v>
      </c>
      <c r="FR28" s="44">
        <f t="shared" si="19"/>
        <v>8.001</v>
      </c>
      <c r="FS28" s="44">
        <v>10.145</v>
      </c>
      <c r="FT28" s="44">
        <f t="shared" ref="FT28:GI28" si="20">SUM(FT10,FT20)</f>
        <v>9.768</v>
      </c>
      <c r="FU28" s="44">
        <f t="shared" si="20"/>
        <v>11.657</v>
      </c>
      <c r="FV28" s="44">
        <f t="shared" si="20"/>
        <v>11.732</v>
      </c>
      <c r="FW28" s="44">
        <f t="shared" si="20"/>
        <v>10.557</v>
      </c>
      <c r="FX28" s="44">
        <f t="shared" si="20"/>
        <v>11.657</v>
      </c>
      <c r="FY28" s="44">
        <f t="shared" si="20"/>
        <v>9.795</v>
      </c>
      <c r="FZ28" s="44">
        <f t="shared" si="20"/>
        <v>9.129</v>
      </c>
      <c r="GA28" s="44">
        <f t="shared" si="20"/>
        <v>9.652</v>
      </c>
      <c r="GB28" s="44">
        <f t="shared" si="20"/>
        <v>10.232</v>
      </c>
      <c r="GC28" s="44">
        <f t="shared" si="20"/>
        <v>10.368</v>
      </c>
      <c r="GD28" s="44">
        <f t="shared" si="20"/>
        <v>10.828</v>
      </c>
      <c r="GE28" s="44">
        <f t="shared" si="20"/>
        <v>11.078</v>
      </c>
      <c r="GF28" s="44">
        <f t="shared" si="20"/>
        <v>9.011</v>
      </c>
      <c r="GG28" s="44">
        <f t="shared" si="20"/>
        <v>9.85</v>
      </c>
      <c r="GH28" s="44">
        <f t="shared" si="20"/>
        <v>12.286</v>
      </c>
      <c r="GI28" s="44">
        <f t="shared" si="20"/>
        <v>8.722</v>
      </c>
      <c r="GJ28" s="69"/>
    </row>
    <row r="29" ht="13.5" customHeight="1">
      <c r="A29" s="30">
        <f t="shared" si="3"/>
        <v>25</v>
      </c>
      <c r="B29" s="67" t="s">
        <v>25</v>
      </c>
      <c r="C29" s="68">
        <f t="shared" ref="C29:FR29" si="21">SUM(C12,C21)</f>
        <v>10.861</v>
      </c>
      <c r="D29" s="68">
        <f t="shared" si="21"/>
        <v>8.911</v>
      </c>
      <c r="E29" s="68">
        <f t="shared" si="21"/>
        <v>13.984</v>
      </c>
      <c r="F29" s="68">
        <f t="shared" si="21"/>
        <v>13.79</v>
      </c>
      <c r="G29" s="68">
        <f t="shared" si="21"/>
        <v>11.81</v>
      </c>
      <c r="H29" s="68">
        <f t="shared" si="21"/>
        <v>13.63</v>
      </c>
      <c r="I29" s="68">
        <f t="shared" si="21"/>
        <v>14.635</v>
      </c>
      <c r="J29" s="68">
        <f t="shared" si="21"/>
        <v>9.93</v>
      </c>
      <c r="K29" s="68">
        <f t="shared" si="21"/>
        <v>11.546</v>
      </c>
      <c r="L29" s="68">
        <f t="shared" si="21"/>
        <v>9.947</v>
      </c>
      <c r="M29" s="68">
        <f t="shared" si="21"/>
        <v>9.442</v>
      </c>
      <c r="N29" s="68">
        <f t="shared" si="21"/>
        <v>8.729</v>
      </c>
      <c r="O29" s="68">
        <f t="shared" si="21"/>
        <v>7.571</v>
      </c>
      <c r="P29" s="68">
        <f t="shared" si="21"/>
        <v>7.376</v>
      </c>
      <c r="Q29" s="68">
        <f t="shared" si="21"/>
        <v>9.259</v>
      </c>
      <c r="R29" s="68">
        <f t="shared" si="21"/>
        <v>8.283</v>
      </c>
      <c r="S29" s="68">
        <f t="shared" si="21"/>
        <v>8.245</v>
      </c>
      <c r="T29" s="68">
        <f t="shared" si="21"/>
        <v>10.194</v>
      </c>
      <c r="U29" s="68">
        <f t="shared" si="21"/>
        <v>10.995</v>
      </c>
      <c r="V29" s="68">
        <f t="shared" si="21"/>
        <v>10.273</v>
      </c>
      <c r="W29" s="68">
        <f t="shared" si="21"/>
        <v>12.533</v>
      </c>
      <c r="X29" s="68">
        <f t="shared" si="21"/>
        <v>11.94</v>
      </c>
      <c r="Y29" s="68">
        <f t="shared" si="21"/>
        <v>10.755</v>
      </c>
      <c r="Z29" s="68">
        <f t="shared" si="21"/>
        <v>10.753</v>
      </c>
      <c r="AA29" s="68">
        <f t="shared" si="21"/>
        <v>7.597</v>
      </c>
      <c r="AB29" s="68">
        <f t="shared" si="21"/>
        <v>8.302</v>
      </c>
      <c r="AC29" s="68">
        <f t="shared" si="21"/>
        <v>10.176</v>
      </c>
      <c r="AD29" s="68">
        <f t="shared" si="21"/>
        <v>6.602</v>
      </c>
      <c r="AE29" s="68">
        <f t="shared" si="21"/>
        <v>10.364</v>
      </c>
      <c r="AF29" s="68">
        <f t="shared" si="21"/>
        <v>9.222</v>
      </c>
      <c r="AG29" s="68">
        <f t="shared" si="21"/>
        <v>8.805</v>
      </c>
      <c r="AH29" s="68">
        <f t="shared" si="21"/>
        <v>9.837</v>
      </c>
      <c r="AI29" s="68">
        <f t="shared" si="21"/>
        <v>10.151</v>
      </c>
      <c r="AJ29" s="68">
        <f t="shared" si="21"/>
        <v>8.217</v>
      </c>
      <c r="AK29" s="68">
        <f t="shared" si="21"/>
        <v>9.334</v>
      </c>
      <c r="AL29" s="68">
        <f t="shared" si="21"/>
        <v>7.689</v>
      </c>
      <c r="AM29" s="68">
        <f t="shared" si="21"/>
        <v>5.079</v>
      </c>
      <c r="AN29" s="68">
        <f t="shared" si="21"/>
        <v>7.517</v>
      </c>
      <c r="AO29" s="68">
        <f t="shared" si="21"/>
        <v>9.067</v>
      </c>
      <c r="AP29" s="68">
        <f t="shared" si="21"/>
        <v>10.528</v>
      </c>
      <c r="AQ29" s="68">
        <f t="shared" si="21"/>
        <v>11.431</v>
      </c>
      <c r="AR29" s="68">
        <f t="shared" si="21"/>
        <v>12.254</v>
      </c>
      <c r="AS29" s="68">
        <f t="shared" si="21"/>
        <v>14.285</v>
      </c>
      <c r="AT29" s="68">
        <f t="shared" si="21"/>
        <v>12.638</v>
      </c>
      <c r="AU29" s="68">
        <f t="shared" si="21"/>
        <v>13.152</v>
      </c>
      <c r="AV29" s="68">
        <f t="shared" si="21"/>
        <v>15.881</v>
      </c>
      <c r="AW29" s="68">
        <f t="shared" si="21"/>
        <v>12.428</v>
      </c>
      <c r="AX29" s="68">
        <f t="shared" si="21"/>
        <v>13.021</v>
      </c>
      <c r="AY29" s="68">
        <f t="shared" si="21"/>
        <v>14.82</v>
      </c>
      <c r="AZ29" s="68">
        <f t="shared" si="21"/>
        <v>11.251</v>
      </c>
      <c r="BA29" s="68">
        <f t="shared" si="21"/>
        <v>15.013</v>
      </c>
      <c r="BB29" s="68">
        <f t="shared" si="21"/>
        <v>18.013</v>
      </c>
      <c r="BC29" s="68">
        <f t="shared" si="21"/>
        <v>19.303</v>
      </c>
      <c r="BD29" s="68">
        <f t="shared" si="21"/>
        <v>18.252</v>
      </c>
      <c r="BE29" s="68">
        <f t="shared" si="21"/>
        <v>15.627</v>
      </c>
      <c r="BF29" s="68">
        <f t="shared" si="21"/>
        <v>15.925</v>
      </c>
      <c r="BG29" s="68">
        <f t="shared" si="21"/>
        <v>17.369</v>
      </c>
      <c r="BH29" s="68">
        <f t="shared" si="21"/>
        <v>16.813</v>
      </c>
      <c r="BI29" s="68">
        <f t="shared" si="21"/>
        <v>12</v>
      </c>
      <c r="BJ29" s="68">
        <f t="shared" si="21"/>
        <v>13.884</v>
      </c>
      <c r="BK29" s="68">
        <f t="shared" si="21"/>
        <v>11.981</v>
      </c>
      <c r="BL29" s="68">
        <f t="shared" si="21"/>
        <v>8.383</v>
      </c>
      <c r="BM29" s="68">
        <f t="shared" si="21"/>
        <v>10.698</v>
      </c>
      <c r="BN29" s="68">
        <f t="shared" si="21"/>
        <v>9.869</v>
      </c>
      <c r="BO29" s="68">
        <f t="shared" si="21"/>
        <v>11.778</v>
      </c>
      <c r="BP29" s="68">
        <f t="shared" si="21"/>
        <v>10.783</v>
      </c>
      <c r="BQ29" s="68">
        <f t="shared" si="21"/>
        <v>8.725</v>
      </c>
      <c r="BR29" s="68">
        <f t="shared" si="21"/>
        <v>11.043</v>
      </c>
      <c r="BS29" s="68">
        <f t="shared" si="21"/>
        <v>10.678</v>
      </c>
      <c r="BT29" s="68">
        <f t="shared" si="21"/>
        <v>9.083</v>
      </c>
      <c r="BU29" s="68">
        <f t="shared" si="21"/>
        <v>7.571</v>
      </c>
      <c r="BV29" s="68">
        <f t="shared" si="21"/>
        <v>6.875</v>
      </c>
      <c r="BW29" s="68">
        <f t="shared" si="21"/>
        <v>7.514</v>
      </c>
      <c r="BX29" s="68">
        <f t="shared" si="21"/>
        <v>6.798</v>
      </c>
      <c r="BY29" s="68">
        <f t="shared" si="21"/>
        <v>8.852</v>
      </c>
      <c r="BZ29" s="68">
        <f t="shared" si="21"/>
        <v>8.739</v>
      </c>
      <c r="CA29" s="68">
        <f t="shared" si="21"/>
        <v>7.612</v>
      </c>
      <c r="CB29" s="68">
        <f t="shared" si="21"/>
        <v>16.185</v>
      </c>
      <c r="CC29" s="68">
        <f t="shared" si="21"/>
        <v>13.154</v>
      </c>
      <c r="CD29" s="68">
        <f t="shared" si="21"/>
        <v>11.39</v>
      </c>
      <c r="CE29" s="68">
        <f t="shared" si="21"/>
        <v>7.476</v>
      </c>
      <c r="CF29" s="68">
        <f t="shared" si="21"/>
        <v>9.801</v>
      </c>
      <c r="CG29" s="68">
        <f t="shared" si="21"/>
        <v>6.454</v>
      </c>
      <c r="CH29" s="68">
        <f t="shared" si="21"/>
        <v>6.132</v>
      </c>
      <c r="CI29" s="68">
        <f t="shared" si="21"/>
        <v>5.178</v>
      </c>
      <c r="CJ29" s="68">
        <f t="shared" si="21"/>
        <v>8.182</v>
      </c>
      <c r="CK29" s="68">
        <f t="shared" si="21"/>
        <v>6.926</v>
      </c>
      <c r="CL29" s="68">
        <f t="shared" si="21"/>
        <v>6.34</v>
      </c>
      <c r="CM29" s="68">
        <f t="shared" si="21"/>
        <v>7.363</v>
      </c>
      <c r="CN29" s="68">
        <f t="shared" si="21"/>
        <v>12.98</v>
      </c>
      <c r="CO29" s="68">
        <f t="shared" si="21"/>
        <v>12.248</v>
      </c>
      <c r="CP29" s="68">
        <f t="shared" si="21"/>
        <v>9.474</v>
      </c>
      <c r="CQ29" s="68">
        <f t="shared" si="21"/>
        <v>7.857</v>
      </c>
      <c r="CR29" s="68">
        <f t="shared" si="21"/>
        <v>12.358</v>
      </c>
      <c r="CS29" s="68">
        <f t="shared" si="21"/>
        <v>13.344</v>
      </c>
      <c r="CT29" s="68">
        <f t="shared" si="21"/>
        <v>11.157</v>
      </c>
      <c r="CU29" s="68">
        <f t="shared" si="21"/>
        <v>13.439</v>
      </c>
      <c r="CV29" s="68">
        <f t="shared" si="21"/>
        <v>17.822</v>
      </c>
      <c r="CW29" s="68">
        <f t="shared" si="21"/>
        <v>27.038</v>
      </c>
      <c r="CX29" s="68">
        <f t="shared" si="21"/>
        <v>23.538</v>
      </c>
      <c r="CY29" s="68">
        <f t="shared" si="21"/>
        <v>20.675</v>
      </c>
      <c r="CZ29" s="68">
        <f t="shared" si="21"/>
        <v>14.724</v>
      </c>
      <c r="DA29" s="68">
        <f t="shared" si="21"/>
        <v>13.971</v>
      </c>
      <c r="DB29" s="68">
        <f t="shared" si="21"/>
        <v>8.304</v>
      </c>
      <c r="DC29" s="68">
        <f t="shared" si="21"/>
        <v>9.195</v>
      </c>
      <c r="DD29" s="68">
        <f t="shared" si="21"/>
        <v>12.774</v>
      </c>
      <c r="DE29" s="68">
        <f t="shared" si="21"/>
        <v>10.215</v>
      </c>
      <c r="DF29" s="68">
        <f t="shared" si="21"/>
        <v>7.636</v>
      </c>
      <c r="DG29" s="68">
        <f t="shared" si="21"/>
        <v>10.029</v>
      </c>
      <c r="DH29" s="68">
        <f t="shared" si="21"/>
        <v>19.423</v>
      </c>
      <c r="DI29" s="68">
        <f t="shared" si="21"/>
        <v>19.535</v>
      </c>
      <c r="DJ29" s="68">
        <f t="shared" si="21"/>
        <v>18.502</v>
      </c>
      <c r="DK29" s="68">
        <f t="shared" si="21"/>
        <v>17.178</v>
      </c>
      <c r="DL29" s="68">
        <f t="shared" si="21"/>
        <v>16.652</v>
      </c>
      <c r="DM29" s="68">
        <f t="shared" si="21"/>
        <v>18.798</v>
      </c>
      <c r="DN29" s="68">
        <f t="shared" si="21"/>
        <v>14.787</v>
      </c>
      <c r="DO29" s="68">
        <f t="shared" si="21"/>
        <v>14.476</v>
      </c>
      <c r="DP29" s="68">
        <f t="shared" si="21"/>
        <v>13.318</v>
      </c>
      <c r="DQ29" s="68">
        <f t="shared" si="21"/>
        <v>13.457</v>
      </c>
      <c r="DR29" s="68">
        <f t="shared" si="21"/>
        <v>11.838</v>
      </c>
      <c r="DS29" s="68">
        <f t="shared" si="21"/>
        <v>12.733</v>
      </c>
      <c r="DT29" s="68">
        <f t="shared" si="21"/>
        <v>9.141</v>
      </c>
      <c r="DU29" s="68">
        <f t="shared" si="21"/>
        <v>10.728</v>
      </c>
      <c r="DV29" s="68">
        <f t="shared" si="21"/>
        <v>10.375</v>
      </c>
      <c r="DW29" s="68">
        <f t="shared" si="21"/>
        <v>12.716</v>
      </c>
      <c r="DX29" s="68">
        <f t="shared" si="21"/>
        <v>14.888</v>
      </c>
      <c r="DY29" s="68">
        <f t="shared" si="21"/>
        <v>13.001</v>
      </c>
      <c r="DZ29" s="68">
        <f t="shared" si="21"/>
        <v>15.192</v>
      </c>
      <c r="EA29" s="68">
        <f t="shared" si="21"/>
        <v>11.863</v>
      </c>
      <c r="EB29" s="68">
        <f t="shared" si="21"/>
        <v>15.44</v>
      </c>
      <c r="EC29" s="68">
        <f t="shared" si="21"/>
        <v>12.832</v>
      </c>
      <c r="ED29" s="68">
        <f t="shared" si="21"/>
        <v>10.89</v>
      </c>
      <c r="EE29" s="68">
        <f t="shared" si="21"/>
        <v>11.291</v>
      </c>
      <c r="EF29" s="68">
        <f t="shared" si="21"/>
        <v>11.665</v>
      </c>
      <c r="EG29" s="68">
        <f t="shared" si="21"/>
        <v>13.944</v>
      </c>
      <c r="EH29" s="68">
        <f t="shared" si="21"/>
        <v>11.786</v>
      </c>
      <c r="EI29" s="68">
        <f t="shared" si="21"/>
        <v>12.94</v>
      </c>
      <c r="EJ29" s="68">
        <f t="shared" si="21"/>
        <v>16.983</v>
      </c>
      <c r="EK29" s="68">
        <f t="shared" si="21"/>
        <v>14.35</v>
      </c>
      <c r="EL29" s="68">
        <f t="shared" si="21"/>
        <v>16.054</v>
      </c>
      <c r="EM29" s="68">
        <f t="shared" si="21"/>
        <v>17.619</v>
      </c>
      <c r="EN29" s="68">
        <f t="shared" si="21"/>
        <v>16.687</v>
      </c>
      <c r="EO29" s="68">
        <f t="shared" si="21"/>
        <v>12.326</v>
      </c>
      <c r="EP29" s="68">
        <f t="shared" si="21"/>
        <v>10.282</v>
      </c>
      <c r="EQ29" s="68">
        <f t="shared" si="21"/>
        <v>10.532</v>
      </c>
      <c r="ER29" s="68">
        <f t="shared" si="21"/>
        <v>13.594</v>
      </c>
      <c r="ES29" s="68">
        <f t="shared" si="21"/>
        <v>12.276</v>
      </c>
      <c r="ET29" s="68">
        <f t="shared" si="21"/>
        <v>9.663</v>
      </c>
      <c r="EU29" s="68">
        <f t="shared" si="21"/>
        <v>11.398</v>
      </c>
      <c r="EV29" s="68">
        <f t="shared" si="21"/>
        <v>12.68</v>
      </c>
      <c r="EW29" s="68">
        <f t="shared" si="21"/>
        <v>15.113</v>
      </c>
      <c r="EX29" s="68">
        <f t="shared" si="21"/>
        <v>22.379</v>
      </c>
      <c r="EY29" s="68">
        <f t="shared" si="21"/>
        <v>17.086</v>
      </c>
      <c r="EZ29" s="68">
        <f t="shared" si="21"/>
        <v>16.451</v>
      </c>
      <c r="FA29" s="68">
        <f t="shared" si="21"/>
        <v>9.165</v>
      </c>
      <c r="FB29" s="68">
        <f t="shared" si="21"/>
        <v>6.15</v>
      </c>
      <c r="FC29" s="68">
        <f t="shared" si="21"/>
        <v>7.029</v>
      </c>
      <c r="FD29" s="68">
        <f t="shared" si="21"/>
        <v>4.199</v>
      </c>
      <c r="FE29" s="68">
        <f t="shared" si="21"/>
        <v>6.789</v>
      </c>
      <c r="FF29" s="68">
        <f t="shared" si="21"/>
        <v>8.856</v>
      </c>
      <c r="FG29" s="68">
        <f t="shared" si="21"/>
        <v>5.742</v>
      </c>
      <c r="FH29" s="68">
        <f t="shared" si="21"/>
        <v>6.082</v>
      </c>
      <c r="FI29" s="68">
        <f t="shared" si="21"/>
        <v>8.028</v>
      </c>
      <c r="FJ29" s="68">
        <f t="shared" si="21"/>
        <v>7.704</v>
      </c>
      <c r="FK29" s="68">
        <f t="shared" si="21"/>
        <v>7.072</v>
      </c>
      <c r="FL29" s="68">
        <f t="shared" si="21"/>
        <v>11.544</v>
      </c>
      <c r="FM29" s="68">
        <f t="shared" si="21"/>
        <v>9.871</v>
      </c>
      <c r="FN29" s="68">
        <f t="shared" si="21"/>
        <v>7.835</v>
      </c>
      <c r="FO29" s="68">
        <f t="shared" si="21"/>
        <v>9.097</v>
      </c>
      <c r="FP29" s="68">
        <f t="shared" si="21"/>
        <v>7.307</v>
      </c>
      <c r="FQ29" s="68">
        <f t="shared" si="21"/>
        <v>10.502</v>
      </c>
      <c r="FR29" s="68">
        <f t="shared" si="21"/>
        <v>6.743</v>
      </c>
      <c r="FS29" s="68">
        <v>8.153</v>
      </c>
      <c r="FT29" s="68">
        <f t="shared" ref="FT29:GI29" si="22">SUM(FT12,FT21)</f>
        <v>9.52</v>
      </c>
      <c r="FU29" s="68">
        <f t="shared" si="22"/>
        <v>10.884</v>
      </c>
      <c r="FV29" s="68">
        <f t="shared" si="22"/>
        <v>13.009</v>
      </c>
      <c r="FW29" s="68">
        <f t="shared" si="22"/>
        <v>9.03</v>
      </c>
      <c r="FX29" s="68">
        <f t="shared" si="22"/>
        <v>8.629</v>
      </c>
      <c r="FY29" s="68">
        <f t="shared" si="22"/>
        <v>7.418</v>
      </c>
      <c r="FZ29" s="68">
        <f t="shared" si="22"/>
        <v>9.584</v>
      </c>
      <c r="GA29" s="68">
        <f t="shared" si="22"/>
        <v>13.248</v>
      </c>
      <c r="GB29" s="68">
        <f t="shared" si="22"/>
        <v>9.256</v>
      </c>
      <c r="GC29" s="68">
        <f t="shared" si="22"/>
        <v>11.079</v>
      </c>
      <c r="GD29" s="68">
        <f t="shared" si="22"/>
        <v>11.565</v>
      </c>
      <c r="GE29" s="68">
        <f t="shared" si="22"/>
        <v>26.736</v>
      </c>
      <c r="GF29" s="68">
        <f t="shared" si="22"/>
        <v>13.641</v>
      </c>
      <c r="GG29" s="68">
        <f t="shared" si="22"/>
        <v>14.102</v>
      </c>
      <c r="GH29" s="68">
        <f t="shared" si="22"/>
        <v>16.39</v>
      </c>
      <c r="GI29" s="68">
        <f t="shared" si="22"/>
        <v>13.166</v>
      </c>
      <c r="GJ29" s="69"/>
    </row>
    <row r="30" ht="13.5" customHeight="1">
      <c r="A30" s="30">
        <f t="shared" si="3"/>
        <v>26</v>
      </c>
      <c r="B30" s="67" t="s">
        <v>26</v>
      </c>
      <c r="C30" s="68">
        <f t="shared" ref="C30:FR30" si="23">C7+C17+C21+C11+C12</f>
        <v>40.485</v>
      </c>
      <c r="D30" s="68">
        <f t="shared" si="23"/>
        <v>37.478</v>
      </c>
      <c r="E30" s="68">
        <f t="shared" si="23"/>
        <v>46.823</v>
      </c>
      <c r="F30" s="68">
        <f t="shared" si="23"/>
        <v>45.185</v>
      </c>
      <c r="G30" s="68">
        <f t="shared" si="23"/>
        <v>48.026</v>
      </c>
      <c r="H30" s="68">
        <f t="shared" si="23"/>
        <v>48.047</v>
      </c>
      <c r="I30" s="68">
        <f t="shared" si="23"/>
        <v>51.17</v>
      </c>
      <c r="J30" s="68">
        <f t="shared" si="23"/>
        <v>51.618</v>
      </c>
      <c r="K30" s="68">
        <f t="shared" si="23"/>
        <v>48.55</v>
      </c>
      <c r="L30" s="68">
        <f t="shared" si="23"/>
        <v>48.442</v>
      </c>
      <c r="M30" s="68">
        <f t="shared" si="23"/>
        <v>44.314</v>
      </c>
      <c r="N30" s="68">
        <f t="shared" si="23"/>
        <v>46.884</v>
      </c>
      <c r="O30" s="68">
        <f t="shared" si="23"/>
        <v>41.438</v>
      </c>
      <c r="P30" s="68">
        <f t="shared" si="23"/>
        <v>38.528</v>
      </c>
      <c r="Q30" s="68">
        <f t="shared" si="23"/>
        <v>44.908</v>
      </c>
      <c r="R30" s="68">
        <f t="shared" si="23"/>
        <v>44.47</v>
      </c>
      <c r="S30" s="68">
        <f t="shared" si="23"/>
        <v>48.109</v>
      </c>
      <c r="T30" s="68">
        <f t="shared" si="23"/>
        <v>47.292</v>
      </c>
      <c r="U30" s="68">
        <f t="shared" si="23"/>
        <v>52.354</v>
      </c>
      <c r="V30" s="68">
        <f t="shared" si="23"/>
        <v>50.421</v>
      </c>
      <c r="W30" s="68">
        <f t="shared" si="23"/>
        <v>49.435</v>
      </c>
      <c r="X30" s="68">
        <f t="shared" si="23"/>
        <v>57.726</v>
      </c>
      <c r="Y30" s="68">
        <f t="shared" si="23"/>
        <v>50.553</v>
      </c>
      <c r="Z30" s="68">
        <f t="shared" si="23"/>
        <v>48.956</v>
      </c>
      <c r="AA30" s="68">
        <f t="shared" si="23"/>
        <v>41.487</v>
      </c>
      <c r="AB30" s="68">
        <f t="shared" si="23"/>
        <v>43.624</v>
      </c>
      <c r="AC30" s="68">
        <f t="shared" si="23"/>
        <v>47.317</v>
      </c>
      <c r="AD30" s="68">
        <f t="shared" si="23"/>
        <v>41.189</v>
      </c>
      <c r="AE30" s="68">
        <f t="shared" si="23"/>
        <v>47.178</v>
      </c>
      <c r="AF30" s="68">
        <f t="shared" si="23"/>
        <v>48.483</v>
      </c>
      <c r="AG30" s="68">
        <f t="shared" si="23"/>
        <v>45.717</v>
      </c>
      <c r="AH30" s="68">
        <f t="shared" si="23"/>
        <v>51.613</v>
      </c>
      <c r="AI30" s="68">
        <f t="shared" si="23"/>
        <v>52.773</v>
      </c>
      <c r="AJ30" s="68">
        <f t="shared" si="23"/>
        <v>56.142</v>
      </c>
      <c r="AK30" s="68">
        <f t="shared" si="23"/>
        <v>49.537</v>
      </c>
      <c r="AL30" s="68">
        <f t="shared" si="23"/>
        <v>43.713</v>
      </c>
      <c r="AM30" s="68">
        <f t="shared" si="23"/>
        <v>34.255</v>
      </c>
      <c r="AN30" s="68">
        <f t="shared" si="23"/>
        <v>38.655</v>
      </c>
      <c r="AO30" s="68">
        <f t="shared" si="23"/>
        <v>47.2</v>
      </c>
      <c r="AP30" s="68">
        <f t="shared" si="23"/>
        <v>46.239</v>
      </c>
      <c r="AQ30" s="68">
        <f t="shared" si="23"/>
        <v>49.341</v>
      </c>
      <c r="AR30" s="68">
        <f t="shared" si="23"/>
        <v>53.449</v>
      </c>
      <c r="AS30" s="68">
        <f t="shared" si="23"/>
        <v>53.889</v>
      </c>
      <c r="AT30" s="68">
        <f t="shared" si="23"/>
        <v>54.163</v>
      </c>
      <c r="AU30" s="68">
        <f t="shared" si="23"/>
        <v>51.739</v>
      </c>
      <c r="AV30" s="68">
        <f t="shared" si="23"/>
        <v>60.555</v>
      </c>
      <c r="AW30" s="68">
        <f t="shared" si="23"/>
        <v>48.906</v>
      </c>
      <c r="AX30" s="68">
        <f t="shared" si="23"/>
        <v>51.528</v>
      </c>
      <c r="AY30" s="68">
        <f t="shared" si="23"/>
        <v>47.521</v>
      </c>
      <c r="AZ30" s="68">
        <f t="shared" si="23"/>
        <v>42.469</v>
      </c>
      <c r="BA30" s="68">
        <f t="shared" si="23"/>
        <v>55.117</v>
      </c>
      <c r="BB30" s="68">
        <f t="shared" si="23"/>
        <v>53.286</v>
      </c>
      <c r="BC30" s="68">
        <f t="shared" si="23"/>
        <v>56.492</v>
      </c>
      <c r="BD30" s="68">
        <f t="shared" si="23"/>
        <v>60.546</v>
      </c>
      <c r="BE30" s="68">
        <f t="shared" si="23"/>
        <v>55.91</v>
      </c>
      <c r="BF30" s="68">
        <f t="shared" si="23"/>
        <v>60.171</v>
      </c>
      <c r="BG30" s="68">
        <f t="shared" si="23"/>
        <v>59.263</v>
      </c>
      <c r="BH30" s="68">
        <f t="shared" si="23"/>
        <v>59.715</v>
      </c>
      <c r="BI30" s="68">
        <f t="shared" si="23"/>
        <v>55.674</v>
      </c>
      <c r="BJ30" s="68">
        <f t="shared" si="23"/>
        <v>53.922</v>
      </c>
      <c r="BK30" s="68">
        <f t="shared" si="23"/>
        <v>47.764</v>
      </c>
      <c r="BL30" s="68">
        <f t="shared" si="23"/>
        <v>44.061</v>
      </c>
      <c r="BM30" s="68">
        <f t="shared" si="23"/>
        <v>49.944</v>
      </c>
      <c r="BN30" s="68">
        <f t="shared" si="23"/>
        <v>50.924</v>
      </c>
      <c r="BO30" s="68">
        <f t="shared" si="23"/>
        <v>52.982</v>
      </c>
      <c r="BP30" s="68">
        <f t="shared" si="23"/>
        <v>51.929</v>
      </c>
      <c r="BQ30" s="68">
        <f t="shared" si="23"/>
        <v>56.705</v>
      </c>
      <c r="BR30" s="68">
        <f t="shared" si="23"/>
        <v>54.202</v>
      </c>
      <c r="BS30" s="68">
        <f t="shared" si="23"/>
        <v>57.487</v>
      </c>
      <c r="BT30" s="68">
        <f t="shared" si="23"/>
        <v>56.671</v>
      </c>
      <c r="BU30" s="68">
        <f t="shared" si="23"/>
        <v>48.441</v>
      </c>
      <c r="BV30" s="68">
        <f t="shared" si="23"/>
        <v>48.056</v>
      </c>
      <c r="BW30" s="68">
        <f t="shared" si="23"/>
        <v>45.572</v>
      </c>
      <c r="BX30" s="68">
        <f t="shared" si="23"/>
        <v>46.939</v>
      </c>
      <c r="BY30" s="68">
        <f t="shared" si="23"/>
        <v>49.849</v>
      </c>
      <c r="BZ30" s="68">
        <f t="shared" si="23"/>
        <v>47.447</v>
      </c>
      <c r="CA30" s="68">
        <f t="shared" si="23"/>
        <v>47.963</v>
      </c>
      <c r="CB30" s="68">
        <f t="shared" si="23"/>
        <v>57.474</v>
      </c>
      <c r="CC30" s="68">
        <f t="shared" si="23"/>
        <v>56.199</v>
      </c>
      <c r="CD30" s="68">
        <f t="shared" si="23"/>
        <v>59.411</v>
      </c>
      <c r="CE30" s="68">
        <f t="shared" si="23"/>
        <v>51.525</v>
      </c>
      <c r="CF30" s="68">
        <f t="shared" si="23"/>
        <v>63.255</v>
      </c>
      <c r="CG30" s="68">
        <f t="shared" si="23"/>
        <v>48.002</v>
      </c>
      <c r="CH30" s="68">
        <f t="shared" si="23"/>
        <v>46.64</v>
      </c>
      <c r="CI30" s="68">
        <f t="shared" si="23"/>
        <v>40.647</v>
      </c>
      <c r="CJ30" s="68">
        <f t="shared" si="23"/>
        <v>46.78</v>
      </c>
      <c r="CK30" s="68">
        <f t="shared" si="23"/>
        <v>48.39</v>
      </c>
      <c r="CL30" s="68">
        <f t="shared" si="23"/>
        <v>48.403</v>
      </c>
      <c r="CM30" s="68">
        <f t="shared" si="23"/>
        <v>53.244</v>
      </c>
      <c r="CN30" s="68">
        <f t="shared" si="23"/>
        <v>57.302</v>
      </c>
      <c r="CO30" s="68">
        <f t="shared" si="23"/>
        <v>56.59</v>
      </c>
      <c r="CP30" s="68">
        <f t="shared" si="23"/>
        <v>56.559</v>
      </c>
      <c r="CQ30" s="68">
        <f t="shared" si="23"/>
        <v>53.699</v>
      </c>
      <c r="CR30" s="68">
        <f t="shared" si="23"/>
        <v>66.711</v>
      </c>
      <c r="CS30" s="68">
        <f t="shared" si="23"/>
        <v>59.761</v>
      </c>
      <c r="CT30" s="68">
        <f t="shared" si="23"/>
        <v>60.226</v>
      </c>
      <c r="CU30" s="68">
        <f t="shared" si="23"/>
        <v>52.88</v>
      </c>
      <c r="CV30" s="68">
        <f t="shared" si="23"/>
        <v>55.339</v>
      </c>
      <c r="CW30" s="68">
        <f t="shared" si="23"/>
        <v>69.624</v>
      </c>
      <c r="CX30" s="68">
        <f t="shared" si="23"/>
        <v>64.793</v>
      </c>
      <c r="CY30" s="68">
        <f t="shared" si="23"/>
        <v>62.436</v>
      </c>
      <c r="CZ30" s="68">
        <f t="shared" si="23"/>
        <v>53.548</v>
      </c>
      <c r="DA30" s="68">
        <f t="shared" si="23"/>
        <v>59.142</v>
      </c>
      <c r="DB30" s="68">
        <f t="shared" si="23"/>
        <v>54.002</v>
      </c>
      <c r="DC30" s="68">
        <f t="shared" si="23"/>
        <v>63.117</v>
      </c>
      <c r="DD30" s="68">
        <f t="shared" si="23"/>
        <v>63.853</v>
      </c>
      <c r="DE30" s="68">
        <f t="shared" si="23"/>
        <v>53.692</v>
      </c>
      <c r="DF30" s="68">
        <f t="shared" si="23"/>
        <v>51.359</v>
      </c>
      <c r="DG30" s="68">
        <f t="shared" si="23"/>
        <v>48.499</v>
      </c>
      <c r="DH30" s="68">
        <f t="shared" si="23"/>
        <v>56.964</v>
      </c>
      <c r="DI30" s="68">
        <f t="shared" si="23"/>
        <v>64.198</v>
      </c>
      <c r="DJ30" s="68">
        <f t="shared" si="23"/>
        <v>60.995</v>
      </c>
      <c r="DK30" s="68">
        <f t="shared" si="23"/>
        <v>60.253</v>
      </c>
      <c r="DL30" s="68">
        <f t="shared" si="23"/>
        <v>62.47</v>
      </c>
      <c r="DM30" s="68">
        <f t="shared" si="23"/>
        <v>63.985</v>
      </c>
      <c r="DN30" s="68">
        <f t="shared" si="23"/>
        <v>68.998</v>
      </c>
      <c r="DO30" s="68">
        <f t="shared" si="23"/>
        <v>64.606</v>
      </c>
      <c r="DP30" s="68">
        <f t="shared" si="23"/>
        <v>65.62</v>
      </c>
      <c r="DQ30" s="68">
        <f t="shared" si="23"/>
        <v>58.491</v>
      </c>
      <c r="DR30" s="68">
        <f t="shared" si="23"/>
        <v>57.415</v>
      </c>
      <c r="DS30" s="68">
        <f t="shared" si="23"/>
        <v>55.517</v>
      </c>
      <c r="DT30" s="68">
        <f t="shared" si="23"/>
        <v>48.427</v>
      </c>
      <c r="DU30" s="68">
        <f t="shared" si="23"/>
        <v>57.797</v>
      </c>
      <c r="DV30" s="68">
        <f t="shared" si="23"/>
        <v>59.131</v>
      </c>
      <c r="DW30" s="68">
        <f t="shared" si="23"/>
        <v>59.204</v>
      </c>
      <c r="DX30" s="68">
        <f t="shared" si="23"/>
        <v>62.912</v>
      </c>
      <c r="DY30" s="68">
        <f t="shared" si="23"/>
        <v>60.959</v>
      </c>
      <c r="DZ30" s="68">
        <f t="shared" si="23"/>
        <v>68.521</v>
      </c>
      <c r="EA30" s="68">
        <f t="shared" si="23"/>
        <v>62.076</v>
      </c>
      <c r="EB30" s="68">
        <f t="shared" si="23"/>
        <v>63.825</v>
      </c>
      <c r="EC30" s="68">
        <f t="shared" si="23"/>
        <v>57.497</v>
      </c>
      <c r="ED30" s="68">
        <f t="shared" si="23"/>
        <v>60.751</v>
      </c>
      <c r="EE30" s="68">
        <f t="shared" si="23"/>
        <v>56.695</v>
      </c>
      <c r="EF30" s="68">
        <f t="shared" si="23"/>
        <v>53.22</v>
      </c>
      <c r="EG30" s="68">
        <f t="shared" si="23"/>
        <v>63.106</v>
      </c>
      <c r="EH30" s="68">
        <f t="shared" si="23"/>
        <v>57.505</v>
      </c>
      <c r="EI30" s="68">
        <f t="shared" si="23"/>
        <v>61.085</v>
      </c>
      <c r="EJ30" s="68">
        <f t="shared" si="23"/>
        <v>63.743</v>
      </c>
      <c r="EK30" s="68">
        <f t="shared" si="23"/>
        <v>66.81</v>
      </c>
      <c r="EL30" s="68">
        <f t="shared" si="23"/>
        <v>67.688</v>
      </c>
      <c r="EM30" s="68">
        <f t="shared" si="23"/>
        <v>71.336</v>
      </c>
      <c r="EN30" s="68">
        <f t="shared" si="23"/>
        <v>72.984</v>
      </c>
      <c r="EO30" s="68">
        <f t="shared" si="23"/>
        <v>64.758</v>
      </c>
      <c r="EP30" s="68">
        <f t="shared" si="23"/>
        <v>57.871</v>
      </c>
      <c r="EQ30" s="68">
        <f t="shared" si="23"/>
        <v>62.043</v>
      </c>
      <c r="ER30" s="68">
        <f t="shared" si="23"/>
        <v>57.972</v>
      </c>
      <c r="ES30" s="68">
        <f t="shared" si="23"/>
        <v>62.507</v>
      </c>
      <c r="ET30" s="68">
        <f t="shared" si="23"/>
        <v>56.588</v>
      </c>
      <c r="EU30" s="68">
        <f t="shared" si="23"/>
        <v>52.697</v>
      </c>
      <c r="EV30" s="68">
        <f t="shared" si="23"/>
        <v>58.179</v>
      </c>
      <c r="EW30" s="68">
        <f t="shared" si="23"/>
        <v>72.94</v>
      </c>
      <c r="EX30" s="68">
        <f t="shared" si="23"/>
        <v>80.54</v>
      </c>
      <c r="EY30" s="68">
        <f t="shared" si="23"/>
        <v>71.372</v>
      </c>
      <c r="EZ30" s="68">
        <f t="shared" si="23"/>
        <v>77.533</v>
      </c>
      <c r="FA30" s="68">
        <f t="shared" si="23"/>
        <v>63.222</v>
      </c>
      <c r="FB30" s="68">
        <f t="shared" si="23"/>
        <v>59.875</v>
      </c>
      <c r="FC30" s="68">
        <f t="shared" si="23"/>
        <v>56.612</v>
      </c>
      <c r="FD30" s="68">
        <f t="shared" si="23"/>
        <v>53.293</v>
      </c>
      <c r="FE30" s="68">
        <f t="shared" si="23"/>
        <v>59.994</v>
      </c>
      <c r="FF30" s="68">
        <f t="shared" si="23"/>
        <v>58.902</v>
      </c>
      <c r="FG30" s="68">
        <f t="shared" si="23"/>
        <v>57.423</v>
      </c>
      <c r="FH30" s="68">
        <f t="shared" si="23"/>
        <v>59.072</v>
      </c>
      <c r="FI30" s="68">
        <f t="shared" si="23"/>
        <v>60.543</v>
      </c>
      <c r="FJ30" s="68">
        <f t="shared" si="23"/>
        <v>66.134</v>
      </c>
      <c r="FK30" s="68">
        <f t="shared" si="23"/>
        <v>62.954</v>
      </c>
      <c r="FL30" s="68">
        <f t="shared" si="23"/>
        <v>70.913</v>
      </c>
      <c r="FM30" s="68">
        <f t="shared" si="23"/>
        <v>63.79</v>
      </c>
      <c r="FN30" s="68">
        <f t="shared" si="23"/>
        <v>57.321</v>
      </c>
      <c r="FO30" s="68">
        <f t="shared" si="23"/>
        <v>56.305</v>
      </c>
      <c r="FP30" s="68">
        <f t="shared" si="23"/>
        <v>55.822</v>
      </c>
      <c r="FQ30" s="68">
        <f t="shared" si="23"/>
        <v>64.377</v>
      </c>
      <c r="FR30" s="68">
        <f t="shared" si="23"/>
        <v>50.869</v>
      </c>
      <c r="FS30" s="68">
        <v>56.809999999999995</v>
      </c>
      <c r="FT30" s="68">
        <f t="shared" ref="FT30:GB30" si="24">FT7+FT17+FT21+FT11+FT12</f>
        <v>55.076</v>
      </c>
      <c r="FU30" s="68">
        <f t="shared" si="24"/>
        <v>64.887</v>
      </c>
      <c r="FV30" s="68">
        <f t="shared" si="24"/>
        <v>65.497</v>
      </c>
      <c r="FW30" s="68">
        <f t="shared" si="24"/>
        <v>62.404</v>
      </c>
      <c r="FX30" s="68">
        <f t="shared" si="24"/>
        <v>62.595</v>
      </c>
      <c r="FY30" s="68">
        <f t="shared" si="24"/>
        <v>60.657</v>
      </c>
      <c r="FZ30" s="68">
        <f t="shared" si="24"/>
        <v>62.421</v>
      </c>
      <c r="GA30" s="68">
        <f t="shared" si="24"/>
        <v>65.449</v>
      </c>
      <c r="GB30" s="68">
        <f t="shared" si="24"/>
        <v>56.49</v>
      </c>
      <c r="GC30" s="70">
        <f t="shared" ref="GC30:GI30" si="25">GC7+GC11+GC12+GC17+GC21</f>
        <v>67.385</v>
      </c>
      <c r="GD30" s="70">
        <f t="shared" si="25"/>
        <v>65.178</v>
      </c>
      <c r="GE30" s="70">
        <f t="shared" si="25"/>
        <v>80.456</v>
      </c>
      <c r="GF30" s="70">
        <f t="shared" si="25"/>
        <v>60.597</v>
      </c>
      <c r="GG30" s="70">
        <f t="shared" si="25"/>
        <v>60.195</v>
      </c>
      <c r="GH30" s="70">
        <f t="shared" si="25"/>
        <v>66.768</v>
      </c>
      <c r="GI30" s="70">
        <f t="shared" si="25"/>
        <v>58.808</v>
      </c>
      <c r="GJ30" s="42"/>
    </row>
    <row r="31" ht="13.5" customHeight="1">
      <c r="A31" s="30">
        <f t="shared" si="3"/>
        <v>27</v>
      </c>
      <c r="B31" s="67" t="s">
        <v>27</v>
      </c>
      <c r="C31" s="68">
        <f t="shared" ref="C31:FR31" si="26">C13+C22</f>
        <v>26.332</v>
      </c>
      <c r="D31" s="68">
        <f t="shared" si="26"/>
        <v>18.798</v>
      </c>
      <c r="E31" s="68">
        <f t="shared" si="26"/>
        <v>24.431</v>
      </c>
      <c r="F31" s="68">
        <f t="shared" si="26"/>
        <v>19.644</v>
      </c>
      <c r="G31" s="68">
        <f t="shared" si="26"/>
        <v>25.304</v>
      </c>
      <c r="H31" s="68">
        <f t="shared" si="26"/>
        <v>28.572</v>
      </c>
      <c r="I31" s="68">
        <f t="shared" si="26"/>
        <v>30.027</v>
      </c>
      <c r="J31" s="68">
        <f t="shared" si="26"/>
        <v>27.248</v>
      </c>
      <c r="K31" s="68">
        <f t="shared" si="26"/>
        <v>24.651</v>
      </c>
      <c r="L31" s="68">
        <f t="shared" si="26"/>
        <v>27.253</v>
      </c>
      <c r="M31" s="68">
        <f t="shared" si="26"/>
        <v>26.192</v>
      </c>
      <c r="N31" s="68">
        <f t="shared" si="26"/>
        <v>32.048</v>
      </c>
      <c r="O31" s="68">
        <f t="shared" si="26"/>
        <v>23.935</v>
      </c>
      <c r="P31" s="68">
        <f t="shared" si="26"/>
        <v>22.599</v>
      </c>
      <c r="Q31" s="68">
        <f t="shared" si="26"/>
        <v>20.543</v>
      </c>
      <c r="R31" s="68">
        <f t="shared" si="26"/>
        <v>24.415</v>
      </c>
      <c r="S31" s="68">
        <f t="shared" si="26"/>
        <v>30.463</v>
      </c>
      <c r="T31" s="68">
        <f t="shared" si="26"/>
        <v>25.786</v>
      </c>
      <c r="U31" s="68">
        <f t="shared" si="26"/>
        <v>27.118</v>
      </c>
      <c r="V31" s="68">
        <f t="shared" si="26"/>
        <v>29.242</v>
      </c>
      <c r="W31" s="68">
        <f t="shared" si="26"/>
        <v>26.963</v>
      </c>
      <c r="X31" s="68">
        <f t="shared" si="26"/>
        <v>26.917</v>
      </c>
      <c r="Y31" s="68">
        <f t="shared" si="26"/>
        <v>23.055</v>
      </c>
      <c r="Z31" s="68">
        <f t="shared" si="26"/>
        <v>20.775</v>
      </c>
      <c r="AA31" s="68">
        <f t="shared" si="26"/>
        <v>20.696</v>
      </c>
      <c r="AB31" s="68">
        <f t="shared" si="26"/>
        <v>22.234</v>
      </c>
      <c r="AC31" s="68">
        <f t="shared" si="26"/>
        <v>22.661</v>
      </c>
      <c r="AD31" s="68">
        <f t="shared" si="26"/>
        <v>19.524</v>
      </c>
      <c r="AE31" s="68">
        <f t="shared" si="26"/>
        <v>20.049</v>
      </c>
      <c r="AF31" s="68">
        <f t="shared" si="26"/>
        <v>21.744</v>
      </c>
      <c r="AG31" s="68">
        <f t="shared" si="26"/>
        <v>22.911</v>
      </c>
      <c r="AH31" s="68">
        <f t="shared" si="26"/>
        <v>25.77</v>
      </c>
      <c r="AI31" s="68">
        <f t="shared" si="26"/>
        <v>24.939</v>
      </c>
      <c r="AJ31" s="68">
        <f t="shared" si="26"/>
        <v>30.269</v>
      </c>
      <c r="AK31" s="68">
        <f t="shared" si="26"/>
        <v>34.792</v>
      </c>
      <c r="AL31" s="68">
        <f t="shared" si="26"/>
        <v>27.858</v>
      </c>
      <c r="AM31" s="68">
        <f t="shared" si="26"/>
        <v>20.366</v>
      </c>
      <c r="AN31" s="68">
        <f t="shared" si="26"/>
        <v>18.059</v>
      </c>
      <c r="AO31" s="68">
        <f t="shared" si="26"/>
        <v>19.904</v>
      </c>
      <c r="AP31" s="68">
        <f t="shared" si="26"/>
        <v>25.597</v>
      </c>
      <c r="AQ31" s="68">
        <f t="shared" si="26"/>
        <v>27.743</v>
      </c>
      <c r="AR31" s="68">
        <f t="shared" si="26"/>
        <v>35.605</v>
      </c>
      <c r="AS31" s="68">
        <f t="shared" si="26"/>
        <v>36.669</v>
      </c>
      <c r="AT31" s="68">
        <f t="shared" si="26"/>
        <v>27.063</v>
      </c>
      <c r="AU31" s="68">
        <f t="shared" si="26"/>
        <v>24.476</v>
      </c>
      <c r="AV31" s="68">
        <f t="shared" si="26"/>
        <v>21.074</v>
      </c>
      <c r="AW31" s="68">
        <f t="shared" si="26"/>
        <v>22.319</v>
      </c>
      <c r="AX31" s="68">
        <f t="shared" si="26"/>
        <v>21.253</v>
      </c>
      <c r="AY31" s="68">
        <f t="shared" si="26"/>
        <v>22.089</v>
      </c>
      <c r="AZ31" s="68">
        <f t="shared" si="26"/>
        <v>19.614</v>
      </c>
      <c r="BA31" s="68">
        <f t="shared" si="26"/>
        <v>20.884</v>
      </c>
      <c r="BB31" s="68">
        <f t="shared" si="26"/>
        <v>16.717</v>
      </c>
      <c r="BC31" s="68">
        <f t="shared" si="26"/>
        <v>24.121</v>
      </c>
      <c r="BD31" s="68">
        <f t="shared" si="26"/>
        <v>23.289</v>
      </c>
      <c r="BE31" s="68">
        <f t="shared" si="26"/>
        <v>24.093</v>
      </c>
      <c r="BF31" s="68">
        <f t="shared" si="26"/>
        <v>23.841</v>
      </c>
      <c r="BG31" s="68">
        <f t="shared" si="26"/>
        <v>24.533</v>
      </c>
      <c r="BH31" s="68">
        <f t="shared" si="26"/>
        <v>22.019</v>
      </c>
      <c r="BI31" s="68">
        <f t="shared" si="26"/>
        <v>26.751</v>
      </c>
      <c r="BJ31" s="68">
        <f t="shared" si="26"/>
        <v>20.68</v>
      </c>
      <c r="BK31" s="68">
        <f t="shared" si="26"/>
        <v>23.056</v>
      </c>
      <c r="BL31" s="68">
        <f t="shared" si="26"/>
        <v>17.569</v>
      </c>
      <c r="BM31" s="68">
        <f t="shared" si="26"/>
        <v>20.166</v>
      </c>
      <c r="BN31" s="68">
        <f t="shared" si="26"/>
        <v>27.268</v>
      </c>
      <c r="BO31" s="68">
        <f t="shared" si="26"/>
        <v>26.234</v>
      </c>
      <c r="BP31" s="68">
        <f t="shared" si="26"/>
        <v>26.67</v>
      </c>
      <c r="BQ31" s="68">
        <f t="shared" si="26"/>
        <v>28.725</v>
      </c>
      <c r="BR31" s="68">
        <f t="shared" si="26"/>
        <v>28.443</v>
      </c>
      <c r="BS31" s="68">
        <f t="shared" si="26"/>
        <v>26.747</v>
      </c>
      <c r="BT31" s="68">
        <f t="shared" si="26"/>
        <v>20.555</v>
      </c>
      <c r="BU31" s="68">
        <f t="shared" si="26"/>
        <v>15.52</v>
      </c>
      <c r="BV31" s="68">
        <f t="shared" si="26"/>
        <v>21.201</v>
      </c>
      <c r="BW31" s="68">
        <f t="shared" si="26"/>
        <v>24.165</v>
      </c>
      <c r="BX31" s="68">
        <f t="shared" si="26"/>
        <v>20.597</v>
      </c>
      <c r="BY31" s="68">
        <f t="shared" si="26"/>
        <v>22.972</v>
      </c>
      <c r="BZ31" s="68">
        <f t="shared" si="26"/>
        <v>20.518</v>
      </c>
      <c r="CA31" s="68">
        <f t="shared" si="26"/>
        <v>20.104</v>
      </c>
      <c r="CB31" s="68">
        <f t="shared" si="26"/>
        <v>22.834</v>
      </c>
      <c r="CC31" s="68">
        <f t="shared" si="26"/>
        <v>24.295</v>
      </c>
      <c r="CD31" s="68">
        <f t="shared" si="26"/>
        <v>34.774</v>
      </c>
      <c r="CE31" s="68">
        <f t="shared" si="26"/>
        <v>29.084</v>
      </c>
      <c r="CF31" s="68">
        <f t="shared" si="26"/>
        <v>29.303</v>
      </c>
      <c r="CG31" s="68">
        <f t="shared" si="26"/>
        <v>21.662</v>
      </c>
      <c r="CH31" s="68">
        <f t="shared" si="26"/>
        <v>17.697</v>
      </c>
      <c r="CI31" s="68">
        <f t="shared" si="26"/>
        <v>18.291</v>
      </c>
      <c r="CJ31" s="68">
        <f t="shared" si="26"/>
        <v>18.258</v>
      </c>
      <c r="CK31" s="68">
        <f t="shared" si="26"/>
        <v>23.41</v>
      </c>
      <c r="CL31" s="68">
        <f t="shared" si="26"/>
        <v>25.311</v>
      </c>
      <c r="CM31" s="68">
        <f t="shared" si="26"/>
        <v>24.35</v>
      </c>
      <c r="CN31" s="68">
        <f t="shared" si="26"/>
        <v>20.662</v>
      </c>
      <c r="CO31" s="68">
        <f t="shared" si="26"/>
        <v>24.882</v>
      </c>
      <c r="CP31" s="68">
        <f t="shared" si="26"/>
        <v>29.481</v>
      </c>
      <c r="CQ31" s="68">
        <f t="shared" si="26"/>
        <v>25.815</v>
      </c>
      <c r="CR31" s="68">
        <f t="shared" si="26"/>
        <v>31.436</v>
      </c>
      <c r="CS31" s="68">
        <f t="shared" si="26"/>
        <v>20.203</v>
      </c>
      <c r="CT31" s="68">
        <f t="shared" si="26"/>
        <v>27.105</v>
      </c>
      <c r="CU31" s="68">
        <f t="shared" si="26"/>
        <v>23.023</v>
      </c>
      <c r="CV31" s="68">
        <f t="shared" si="26"/>
        <v>20.24</v>
      </c>
      <c r="CW31" s="68">
        <f t="shared" si="26"/>
        <v>22.418</v>
      </c>
      <c r="CX31" s="68">
        <f t="shared" si="26"/>
        <v>24.324</v>
      </c>
      <c r="CY31" s="68">
        <f t="shared" si="26"/>
        <v>20.211</v>
      </c>
      <c r="CZ31" s="68">
        <f t="shared" si="26"/>
        <v>20.503</v>
      </c>
      <c r="DA31" s="68">
        <f t="shared" si="26"/>
        <v>20.046</v>
      </c>
      <c r="DB31" s="68">
        <f t="shared" si="26"/>
        <v>25.941</v>
      </c>
      <c r="DC31" s="68">
        <f t="shared" si="26"/>
        <v>28.291</v>
      </c>
      <c r="DD31" s="68">
        <f t="shared" si="26"/>
        <v>27.383</v>
      </c>
      <c r="DE31" s="68">
        <f t="shared" si="26"/>
        <v>19.082</v>
      </c>
      <c r="DF31" s="68">
        <f t="shared" si="26"/>
        <v>19.869</v>
      </c>
      <c r="DG31" s="68">
        <f t="shared" si="26"/>
        <v>15.985</v>
      </c>
      <c r="DH31" s="68">
        <f t="shared" si="26"/>
        <v>20.074</v>
      </c>
      <c r="DI31" s="68">
        <f t="shared" si="26"/>
        <v>20.074</v>
      </c>
      <c r="DJ31" s="68">
        <f t="shared" si="26"/>
        <v>22.721</v>
      </c>
      <c r="DK31" s="68">
        <f t="shared" si="26"/>
        <v>24.221</v>
      </c>
      <c r="DL31" s="68">
        <f t="shared" si="26"/>
        <v>25.097</v>
      </c>
      <c r="DM31" s="68">
        <f t="shared" si="26"/>
        <v>29.189</v>
      </c>
      <c r="DN31" s="68">
        <f t="shared" si="26"/>
        <v>30.743</v>
      </c>
      <c r="DO31" s="68">
        <f t="shared" si="26"/>
        <v>31.2</v>
      </c>
      <c r="DP31" s="68">
        <f t="shared" si="26"/>
        <v>30.482</v>
      </c>
      <c r="DQ31" s="68">
        <f t="shared" si="26"/>
        <v>28.87</v>
      </c>
      <c r="DR31" s="68">
        <f t="shared" si="26"/>
        <v>24.008</v>
      </c>
      <c r="DS31" s="68">
        <f t="shared" si="26"/>
        <v>22.083</v>
      </c>
      <c r="DT31" s="68">
        <f t="shared" si="26"/>
        <v>27.74</v>
      </c>
      <c r="DU31" s="68">
        <f t="shared" si="26"/>
        <v>25.901</v>
      </c>
      <c r="DV31" s="68">
        <f t="shared" si="26"/>
        <v>25.214</v>
      </c>
      <c r="DW31" s="68">
        <f t="shared" si="26"/>
        <v>28.016</v>
      </c>
      <c r="DX31" s="68">
        <f t="shared" si="26"/>
        <v>31.539</v>
      </c>
      <c r="DY31" s="68">
        <f t="shared" si="26"/>
        <v>28.831</v>
      </c>
      <c r="DZ31" s="68">
        <f t="shared" si="26"/>
        <v>29.976</v>
      </c>
      <c r="EA31" s="68">
        <f t="shared" si="26"/>
        <v>24.927</v>
      </c>
      <c r="EB31" s="68">
        <f t="shared" si="26"/>
        <v>27.117</v>
      </c>
      <c r="EC31" s="68">
        <f t="shared" si="26"/>
        <v>19.216</v>
      </c>
      <c r="ED31" s="68">
        <f t="shared" si="26"/>
        <v>22.728</v>
      </c>
      <c r="EE31" s="68">
        <f t="shared" si="26"/>
        <v>25.548</v>
      </c>
      <c r="EF31" s="68">
        <f t="shared" si="26"/>
        <v>25.012</v>
      </c>
      <c r="EG31" s="68">
        <f t="shared" si="26"/>
        <v>25.26</v>
      </c>
      <c r="EH31" s="68">
        <f t="shared" si="26"/>
        <v>21.258</v>
      </c>
      <c r="EI31" s="68">
        <f t="shared" si="26"/>
        <v>25.37</v>
      </c>
      <c r="EJ31" s="68">
        <f t="shared" si="26"/>
        <v>25.655</v>
      </c>
      <c r="EK31" s="68">
        <f t="shared" si="26"/>
        <v>31.249</v>
      </c>
      <c r="EL31" s="68">
        <f t="shared" si="26"/>
        <v>31.442</v>
      </c>
      <c r="EM31" s="68">
        <f t="shared" si="26"/>
        <v>26.909</v>
      </c>
      <c r="EN31" s="68">
        <f t="shared" si="26"/>
        <v>28.532</v>
      </c>
      <c r="EO31" s="68">
        <f t="shared" si="26"/>
        <v>22.178</v>
      </c>
      <c r="EP31" s="68">
        <f t="shared" si="26"/>
        <v>22.876</v>
      </c>
      <c r="EQ31" s="68">
        <f t="shared" si="26"/>
        <v>23.392</v>
      </c>
      <c r="ER31" s="68">
        <f t="shared" si="26"/>
        <v>21.898</v>
      </c>
      <c r="ES31" s="68">
        <f t="shared" si="26"/>
        <v>20.386</v>
      </c>
      <c r="ET31" s="68">
        <f t="shared" si="26"/>
        <v>24.607</v>
      </c>
      <c r="EU31" s="68">
        <f t="shared" si="26"/>
        <v>20.227</v>
      </c>
      <c r="EV31" s="68">
        <f t="shared" si="26"/>
        <v>23.527</v>
      </c>
      <c r="EW31" s="68">
        <f t="shared" si="26"/>
        <v>29.524</v>
      </c>
      <c r="EX31" s="68">
        <f t="shared" si="26"/>
        <v>29.666</v>
      </c>
      <c r="EY31" s="68">
        <f t="shared" si="26"/>
        <v>28.241</v>
      </c>
      <c r="EZ31" s="68">
        <f t="shared" si="26"/>
        <v>33.033</v>
      </c>
      <c r="FA31" s="68">
        <f t="shared" si="26"/>
        <v>21.306</v>
      </c>
      <c r="FB31" s="68">
        <f t="shared" si="26"/>
        <v>21.428</v>
      </c>
      <c r="FC31" s="68">
        <f t="shared" si="26"/>
        <v>26.544</v>
      </c>
      <c r="FD31" s="68">
        <f t="shared" si="26"/>
        <v>23.033</v>
      </c>
      <c r="FE31" s="68">
        <f t="shared" si="26"/>
        <v>24.62</v>
      </c>
      <c r="FF31" s="68">
        <f t="shared" si="26"/>
        <v>20.722</v>
      </c>
      <c r="FG31" s="68">
        <f t="shared" si="26"/>
        <v>23.47</v>
      </c>
      <c r="FH31" s="68">
        <f t="shared" si="26"/>
        <v>23.027</v>
      </c>
      <c r="FI31" s="68">
        <f t="shared" si="26"/>
        <v>26.464</v>
      </c>
      <c r="FJ31" s="68">
        <f t="shared" si="26"/>
        <v>31.726</v>
      </c>
      <c r="FK31" s="68">
        <f t="shared" si="26"/>
        <v>28.062</v>
      </c>
      <c r="FL31" s="68">
        <f t="shared" si="26"/>
        <v>32.277</v>
      </c>
      <c r="FM31" s="68">
        <f t="shared" si="26"/>
        <v>21.827</v>
      </c>
      <c r="FN31" s="68">
        <f t="shared" si="26"/>
        <v>18.863</v>
      </c>
      <c r="FO31" s="68">
        <f t="shared" si="26"/>
        <v>20.144</v>
      </c>
      <c r="FP31" s="68">
        <f t="shared" si="26"/>
        <v>21.179</v>
      </c>
      <c r="FQ31" s="68">
        <f t="shared" si="26"/>
        <v>26.041</v>
      </c>
      <c r="FR31" s="68">
        <f t="shared" si="26"/>
        <v>23.057</v>
      </c>
      <c r="FS31" s="68">
        <v>26.372</v>
      </c>
      <c r="FT31" s="68">
        <f t="shared" ref="FT31:GI31" si="27">FT13+FT22</f>
        <v>27.949</v>
      </c>
      <c r="FU31" s="68">
        <f t="shared" si="27"/>
        <v>36.266</v>
      </c>
      <c r="FV31" s="68">
        <f t="shared" si="27"/>
        <v>27.298</v>
      </c>
      <c r="FW31" s="68">
        <f t="shared" si="27"/>
        <v>22.758</v>
      </c>
      <c r="FX31" s="68">
        <f t="shared" si="27"/>
        <v>27.854</v>
      </c>
      <c r="FY31" s="68">
        <f t="shared" si="27"/>
        <v>21.211</v>
      </c>
      <c r="FZ31" s="68">
        <f t="shared" si="27"/>
        <v>19.771</v>
      </c>
      <c r="GA31" s="68">
        <f t="shared" si="27"/>
        <v>23.794</v>
      </c>
      <c r="GB31" s="68">
        <f t="shared" si="27"/>
        <v>20.804</v>
      </c>
      <c r="GC31" s="70">
        <f t="shared" si="27"/>
        <v>23.958</v>
      </c>
      <c r="GD31" s="70">
        <f t="shared" si="27"/>
        <v>26.505</v>
      </c>
      <c r="GE31" s="70">
        <f t="shared" si="27"/>
        <v>25.889</v>
      </c>
      <c r="GF31" s="70">
        <f t="shared" si="27"/>
        <v>22.095</v>
      </c>
      <c r="GG31" s="70">
        <f t="shared" si="27"/>
        <v>24.865</v>
      </c>
      <c r="GH31" s="70">
        <f t="shared" si="27"/>
        <v>25.12</v>
      </c>
      <c r="GI31" s="70">
        <f t="shared" si="27"/>
        <v>22.597</v>
      </c>
      <c r="GJ31" s="42"/>
    </row>
    <row r="32" ht="4.5" customHeight="1">
      <c r="A32" s="30">
        <f t="shared" si="3"/>
        <v>28</v>
      </c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66"/>
      <c r="GD32" s="66"/>
      <c r="GE32" s="66"/>
      <c r="GF32" s="66"/>
      <c r="GG32" s="66"/>
      <c r="GH32" s="66"/>
      <c r="GI32" s="66"/>
      <c r="GJ32" s="59"/>
    </row>
    <row r="33" ht="13.5" customHeight="1">
      <c r="A33" s="30">
        <f t="shared" si="3"/>
        <v>29</v>
      </c>
      <c r="B33" s="60" t="s">
        <v>28</v>
      </c>
      <c r="C33" s="61">
        <f t="shared" ref="C33:FR33" si="28">SUM(C14,C23)</f>
        <v>66.817</v>
      </c>
      <c r="D33" s="61">
        <f t="shared" si="28"/>
        <v>56.276</v>
      </c>
      <c r="E33" s="61">
        <f t="shared" si="28"/>
        <v>71.254</v>
      </c>
      <c r="F33" s="61">
        <f t="shared" si="28"/>
        <v>64.829</v>
      </c>
      <c r="G33" s="61">
        <f t="shared" si="28"/>
        <v>73.33</v>
      </c>
      <c r="H33" s="61">
        <f t="shared" si="28"/>
        <v>76.619</v>
      </c>
      <c r="I33" s="61">
        <f t="shared" si="28"/>
        <v>81.197</v>
      </c>
      <c r="J33" s="61">
        <f t="shared" si="28"/>
        <v>78.866</v>
      </c>
      <c r="K33" s="61">
        <f t="shared" si="28"/>
        <v>73.201</v>
      </c>
      <c r="L33" s="61">
        <f t="shared" si="28"/>
        <v>75.695</v>
      </c>
      <c r="M33" s="61">
        <f t="shared" si="28"/>
        <v>70.506</v>
      </c>
      <c r="N33" s="61">
        <f t="shared" si="28"/>
        <v>78.932</v>
      </c>
      <c r="O33" s="61">
        <f t="shared" si="28"/>
        <v>65.373</v>
      </c>
      <c r="P33" s="61">
        <f t="shared" si="28"/>
        <v>61.127</v>
      </c>
      <c r="Q33" s="61">
        <f t="shared" si="28"/>
        <v>65.451</v>
      </c>
      <c r="R33" s="61">
        <f t="shared" si="28"/>
        <v>68.885</v>
      </c>
      <c r="S33" s="61">
        <f t="shared" si="28"/>
        <v>78.572</v>
      </c>
      <c r="T33" s="61">
        <f t="shared" si="28"/>
        <v>73.078</v>
      </c>
      <c r="U33" s="61">
        <f t="shared" si="28"/>
        <v>79.472</v>
      </c>
      <c r="V33" s="61">
        <f t="shared" si="28"/>
        <v>79.663</v>
      </c>
      <c r="W33" s="61">
        <f t="shared" si="28"/>
        <v>76.398</v>
      </c>
      <c r="X33" s="61">
        <f t="shared" si="28"/>
        <v>84.643</v>
      </c>
      <c r="Y33" s="61">
        <f t="shared" si="28"/>
        <v>73.608</v>
      </c>
      <c r="Z33" s="61">
        <f t="shared" si="28"/>
        <v>69.731</v>
      </c>
      <c r="AA33" s="61">
        <f t="shared" si="28"/>
        <v>62.183</v>
      </c>
      <c r="AB33" s="61">
        <f t="shared" si="28"/>
        <v>65.858</v>
      </c>
      <c r="AC33" s="61">
        <f t="shared" si="28"/>
        <v>69.978</v>
      </c>
      <c r="AD33" s="61">
        <f t="shared" si="28"/>
        <v>60.713</v>
      </c>
      <c r="AE33" s="61">
        <f t="shared" si="28"/>
        <v>67.227</v>
      </c>
      <c r="AF33" s="61">
        <f t="shared" si="28"/>
        <v>70.227</v>
      </c>
      <c r="AG33" s="61">
        <f t="shared" si="28"/>
        <v>68.628</v>
      </c>
      <c r="AH33" s="61">
        <f t="shared" si="28"/>
        <v>77.383</v>
      </c>
      <c r="AI33" s="61">
        <f t="shared" si="28"/>
        <v>77.712</v>
      </c>
      <c r="AJ33" s="61">
        <f t="shared" si="28"/>
        <v>86.411</v>
      </c>
      <c r="AK33" s="61">
        <f t="shared" si="28"/>
        <v>84.329</v>
      </c>
      <c r="AL33" s="61">
        <f t="shared" si="28"/>
        <v>71.571</v>
      </c>
      <c r="AM33" s="61">
        <f t="shared" si="28"/>
        <v>54.621</v>
      </c>
      <c r="AN33" s="61">
        <f t="shared" si="28"/>
        <v>56.714</v>
      </c>
      <c r="AO33" s="61">
        <f t="shared" si="28"/>
        <v>67.104</v>
      </c>
      <c r="AP33" s="61">
        <f t="shared" si="28"/>
        <v>71.836</v>
      </c>
      <c r="AQ33" s="61">
        <f t="shared" si="28"/>
        <v>77.084</v>
      </c>
      <c r="AR33" s="61">
        <f t="shared" si="28"/>
        <v>89.054</v>
      </c>
      <c r="AS33" s="61">
        <f t="shared" si="28"/>
        <v>90.558</v>
      </c>
      <c r="AT33" s="61">
        <f t="shared" si="28"/>
        <v>81.226</v>
      </c>
      <c r="AU33" s="61">
        <f t="shared" si="28"/>
        <v>76.215</v>
      </c>
      <c r="AV33" s="61">
        <f t="shared" si="28"/>
        <v>81.629</v>
      </c>
      <c r="AW33" s="61">
        <f t="shared" si="28"/>
        <v>71.225</v>
      </c>
      <c r="AX33" s="61">
        <f t="shared" si="28"/>
        <v>72.781</v>
      </c>
      <c r="AY33" s="61">
        <f t="shared" si="28"/>
        <v>69.61</v>
      </c>
      <c r="AZ33" s="61">
        <f t="shared" si="28"/>
        <v>62.083</v>
      </c>
      <c r="BA33" s="61">
        <f t="shared" si="28"/>
        <v>76.001</v>
      </c>
      <c r="BB33" s="61">
        <f t="shared" si="28"/>
        <v>70.003</v>
      </c>
      <c r="BC33" s="61">
        <f t="shared" si="28"/>
        <v>80.613</v>
      </c>
      <c r="BD33" s="61">
        <f t="shared" si="28"/>
        <v>83.835</v>
      </c>
      <c r="BE33" s="61">
        <f t="shared" si="28"/>
        <v>80.003</v>
      </c>
      <c r="BF33" s="61">
        <f t="shared" si="28"/>
        <v>84.012</v>
      </c>
      <c r="BG33" s="61">
        <f t="shared" si="28"/>
        <v>83.796</v>
      </c>
      <c r="BH33" s="61">
        <f t="shared" si="28"/>
        <v>81.734</v>
      </c>
      <c r="BI33" s="61">
        <f t="shared" si="28"/>
        <v>82.425</v>
      </c>
      <c r="BJ33" s="61">
        <f t="shared" si="28"/>
        <v>74.602</v>
      </c>
      <c r="BK33" s="61">
        <f t="shared" si="28"/>
        <v>70.82</v>
      </c>
      <c r="BL33" s="61">
        <f t="shared" si="28"/>
        <v>61.63</v>
      </c>
      <c r="BM33" s="61">
        <f t="shared" si="28"/>
        <v>70.11</v>
      </c>
      <c r="BN33" s="61">
        <f t="shared" si="28"/>
        <v>78.192</v>
      </c>
      <c r="BO33" s="61">
        <f t="shared" si="28"/>
        <v>79.216</v>
      </c>
      <c r="BP33" s="61">
        <f t="shared" si="28"/>
        <v>78.599</v>
      </c>
      <c r="BQ33" s="61">
        <f t="shared" si="28"/>
        <v>85.43</v>
      </c>
      <c r="BR33" s="61">
        <f t="shared" si="28"/>
        <v>82.645</v>
      </c>
      <c r="BS33" s="61">
        <f t="shared" si="28"/>
        <v>84.234</v>
      </c>
      <c r="BT33" s="61">
        <f t="shared" si="28"/>
        <v>77.226</v>
      </c>
      <c r="BU33" s="61">
        <f t="shared" si="28"/>
        <v>63.961</v>
      </c>
      <c r="BV33" s="61">
        <f t="shared" si="28"/>
        <v>69.257</v>
      </c>
      <c r="BW33" s="61">
        <f t="shared" si="28"/>
        <v>69.737</v>
      </c>
      <c r="BX33" s="61">
        <f t="shared" si="28"/>
        <v>67.536</v>
      </c>
      <c r="BY33" s="61">
        <f t="shared" si="28"/>
        <v>72.821</v>
      </c>
      <c r="BZ33" s="61">
        <f t="shared" si="28"/>
        <v>67.965</v>
      </c>
      <c r="CA33" s="61">
        <f t="shared" si="28"/>
        <v>68.067</v>
      </c>
      <c r="CB33" s="61">
        <f t="shared" si="28"/>
        <v>80.308</v>
      </c>
      <c r="CC33" s="61">
        <f t="shared" si="28"/>
        <v>80.494</v>
      </c>
      <c r="CD33" s="61">
        <f t="shared" si="28"/>
        <v>94.185</v>
      </c>
      <c r="CE33" s="61">
        <f t="shared" si="28"/>
        <v>80.609</v>
      </c>
      <c r="CF33" s="61">
        <f t="shared" si="28"/>
        <v>92.558</v>
      </c>
      <c r="CG33" s="61">
        <f t="shared" si="28"/>
        <v>69.664</v>
      </c>
      <c r="CH33" s="61">
        <f t="shared" si="28"/>
        <v>64.337</v>
      </c>
      <c r="CI33" s="61">
        <f t="shared" si="28"/>
        <v>58.938</v>
      </c>
      <c r="CJ33" s="61">
        <f t="shared" si="28"/>
        <v>65.038</v>
      </c>
      <c r="CK33" s="61">
        <f t="shared" si="28"/>
        <v>71.8</v>
      </c>
      <c r="CL33" s="61">
        <f t="shared" si="28"/>
        <v>73.714</v>
      </c>
      <c r="CM33" s="61">
        <f t="shared" si="28"/>
        <v>77.594</v>
      </c>
      <c r="CN33" s="61">
        <f t="shared" si="28"/>
        <v>77.964</v>
      </c>
      <c r="CO33" s="61">
        <f t="shared" si="28"/>
        <v>81.472</v>
      </c>
      <c r="CP33" s="61">
        <f t="shared" si="28"/>
        <v>86.04</v>
      </c>
      <c r="CQ33" s="61">
        <f t="shared" si="28"/>
        <v>79.514</v>
      </c>
      <c r="CR33" s="61">
        <f t="shared" si="28"/>
        <v>98.147</v>
      </c>
      <c r="CS33" s="61">
        <f t="shared" si="28"/>
        <v>79.964</v>
      </c>
      <c r="CT33" s="61">
        <f t="shared" si="28"/>
        <v>87.331</v>
      </c>
      <c r="CU33" s="61">
        <f t="shared" si="28"/>
        <v>75.903</v>
      </c>
      <c r="CV33" s="61">
        <f t="shared" si="28"/>
        <v>75.579</v>
      </c>
      <c r="CW33" s="61">
        <f t="shared" si="28"/>
        <v>92.042</v>
      </c>
      <c r="CX33" s="61">
        <f t="shared" si="28"/>
        <v>89.117</v>
      </c>
      <c r="CY33" s="61">
        <f t="shared" si="28"/>
        <v>82.647</v>
      </c>
      <c r="CZ33" s="61">
        <f t="shared" si="28"/>
        <v>74.051</v>
      </c>
      <c r="DA33" s="61">
        <f t="shared" si="28"/>
        <v>79.188</v>
      </c>
      <c r="DB33" s="61">
        <f t="shared" si="28"/>
        <v>79.943</v>
      </c>
      <c r="DC33" s="61">
        <f t="shared" si="28"/>
        <v>91.408</v>
      </c>
      <c r="DD33" s="61">
        <f t="shared" si="28"/>
        <v>91.236</v>
      </c>
      <c r="DE33" s="61">
        <f t="shared" si="28"/>
        <v>72.774</v>
      </c>
      <c r="DF33" s="61">
        <f t="shared" si="28"/>
        <v>71.228</v>
      </c>
      <c r="DG33" s="61">
        <f t="shared" si="28"/>
        <v>64.484</v>
      </c>
      <c r="DH33" s="61">
        <f t="shared" si="28"/>
        <v>77.038</v>
      </c>
      <c r="DI33" s="61">
        <f t="shared" si="28"/>
        <v>84.272</v>
      </c>
      <c r="DJ33" s="61">
        <f t="shared" si="28"/>
        <v>83.716</v>
      </c>
      <c r="DK33" s="61">
        <f t="shared" si="28"/>
        <v>84.474</v>
      </c>
      <c r="DL33" s="61">
        <f t="shared" si="28"/>
        <v>87.567</v>
      </c>
      <c r="DM33" s="61">
        <f t="shared" si="28"/>
        <v>93.174</v>
      </c>
      <c r="DN33" s="61">
        <f t="shared" si="28"/>
        <v>99.741</v>
      </c>
      <c r="DO33" s="61">
        <f t="shared" si="28"/>
        <v>95.806</v>
      </c>
      <c r="DP33" s="61">
        <f t="shared" si="28"/>
        <v>96.102</v>
      </c>
      <c r="DQ33" s="61">
        <f t="shared" si="28"/>
        <v>87.361</v>
      </c>
      <c r="DR33" s="61">
        <f t="shared" si="28"/>
        <v>81.423</v>
      </c>
      <c r="DS33" s="61">
        <f t="shared" si="28"/>
        <v>77.6</v>
      </c>
      <c r="DT33" s="61">
        <f t="shared" si="28"/>
        <v>76.167</v>
      </c>
      <c r="DU33" s="61">
        <f t="shared" si="28"/>
        <v>83.698</v>
      </c>
      <c r="DV33" s="61">
        <f t="shared" si="28"/>
        <v>84.345</v>
      </c>
      <c r="DW33" s="61">
        <f t="shared" si="28"/>
        <v>87.22</v>
      </c>
      <c r="DX33" s="61">
        <f t="shared" si="28"/>
        <v>94.451</v>
      </c>
      <c r="DY33" s="61">
        <f t="shared" si="28"/>
        <v>89.79</v>
      </c>
      <c r="DZ33" s="61">
        <f t="shared" si="28"/>
        <v>98.497</v>
      </c>
      <c r="EA33" s="61">
        <f t="shared" si="28"/>
        <v>87.003</v>
      </c>
      <c r="EB33" s="61">
        <f t="shared" si="28"/>
        <v>90.942</v>
      </c>
      <c r="EC33" s="61">
        <f t="shared" si="28"/>
        <v>76.713</v>
      </c>
      <c r="ED33" s="61">
        <f t="shared" si="28"/>
        <v>83.479</v>
      </c>
      <c r="EE33" s="61">
        <f t="shared" si="28"/>
        <v>82.243</v>
      </c>
      <c r="EF33" s="61">
        <f t="shared" si="28"/>
        <v>78.232</v>
      </c>
      <c r="EG33" s="61">
        <f t="shared" si="28"/>
        <v>88.366</v>
      </c>
      <c r="EH33" s="61">
        <f t="shared" si="28"/>
        <v>78.763</v>
      </c>
      <c r="EI33" s="61">
        <f t="shared" si="28"/>
        <v>86.455</v>
      </c>
      <c r="EJ33" s="61">
        <f t="shared" si="28"/>
        <v>89.398</v>
      </c>
      <c r="EK33" s="61">
        <f t="shared" si="28"/>
        <v>98.059</v>
      </c>
      <c r="EL33" s="61">
        <f t="shared" si="28"/>
        <v>99.13</v>
      </c>
      <c r="EM33" s="61">
        <f t="shared" si="28"/>
        <v>98.245</v>
      </c>
      <c r="EN33" s="61">
        <f t="shared" si="28"/>
        <v>101.516</v>
      </c>
      <c r="EO33" s="61">
        <f t="shared" si="28"/>
        <v>86.936</v>
      </c>
      <c r="EP33" s="61">
        <f t="shared" si="28"/>
        <v>80.747</v>
      </c>
      <c r="EQ33" s="61">
        <f t="shared" si="28"/>
        <v>85.435</v>
      </c>
      <c r="ER33" s="61">
        <f t="shared" si="28"/>
        <v>79.87</v>
      </c>
      <c r="ES33" s="61">
        <f t="shared" si="28"/>
        <v>82.893</v>
      </c>
      <c r="ET33" s="61">
        <f t="shared" si="28"/>
        <v>81.195</v>
      </c>
      <c r="EU33" s="61">
        <f t="shared" si="28"/>
        <v>72.924</v>
      </c>
      <c r="EV33" s="61">
        <f t="shared" si="28"/>
        <v>81.706</v>
      </c>
      <c r="EW33" s="61">
        <f t="shared" si="28"/>
        <v>102.464</v>
      </c>
      <c r="EX33" s="61">
        <f t="shared" si="28"/>
        <v>110.206</v>
      </c>
      <c r="EY33" s="61">
        <f t="shared" si="28"/>
        <v>99.613</v>
      </c>
      <c r="EZ33" s="61">
        <f t="shared" si="28"/>
        <v>110.566</v>
      </c>
      <c r="FA33" s="61">
        <f t="shared" si="28"/>
        <v>84.528</v>
      </c>
      <c r="FB33" s="61">
        <f t="shared" si="28"/>
        <v>81.303</v>
      </c>
      <c r="FC33" s="61">
        <f t="shared" si="28"/>
        <v>83.156</v>
      </c>
      <c r="FD33" s="61">
        <f t="shared" si="28"/>
        <v>76.326</v>
      </c>
      <c r="FE33" s="61">
        <f t="shared" si="28"/>
        <v>84.614</v>
      </c>
      <c r="FF33" s="61">
        <f t="shared" si="28"/>
        <v>79.624</v>
      </c>
      <c r="FG33" s="61">
        <f t="shared" si="28"/>
        <v>80.893</v>
      </c>
      <c r="FH33" s="61">
        <f t="shared" si="28"/>
        <v>82.099</v>
      </c>
      <c r="FI33" s="61">
        <f t="shared" si="28"/>
        <v>87.007</v>
      </c>
      <c r="FJ33" s="61">
        <f t="shared" si="28"/>
        <v>97.86</v>
      </c>
      <c r="FK33" s="61">
        <f t="shared" si="28"/>
        <v>91.016</v>
      </c>
      <c r="FL33" s="61">
        <f t="shared" si="28"/>
        <v>103.19</v>
      </c>
      <c r="FM33" s="61">
        <f t="shared" si="28"/>
        <v>85.617</v>
      </c>
      <c r="FN33" s="61">
        <f t="shared" si="28"/>
        <v>76.184</v>
      </c>
      <c r="FO33" s="61">
        <f t="shared" si="28"/>
        <v>76.449</v>
      </c>
      <c r="FP33" s="61">
        <f t="shared" si="28"/>
        <v>77.001</v>
      </c>
      <c r="FQ33" s="61">
        <f t="shared" si="28"/>
        <v>90.418</v>
      </c>
      <c r="FR33" s="61">
        <f t="shared" si="28"/>
        <v>73.926</v>
      </c>
      <c r="FS33" s="61">
        <v>83.182</v>
      </c>
      <c r="FT33" s="61">
        <f t="shared" ref="FT33:GI33" si="29">SUM(FT14,FT23)</f>
        <v>83.025</v>
      </c>
      <c r="FU33" s="61">
        <f t="shared" si="29"/>
        <v>101.153</v>
      </c>
      <c r="FV33" s="61">
        <f t="shared" si="29"/>
        <v>92.795</v>
      </c>
      <c r="FW33" s="61">
        <f t="shared" si="29"/>
        <v>85.162</v>
      </c>
      <c r="FX33" s="61">
        <f t="shared" si="29"/>
        <v>90.449</v>
      </c>
      <c r="FY33" s="61">
        <f t="shared" si="29"/>
        <v>81.868</v>
      </c>
      <c r="FZ33" s="61">
        <f t="shared" si="29"/>
        <v>82.192</v>
      </c>
      <c r="GA33" s="61">
        <f t="shared" si="29"/>
        <v>89.243</v>
      </c>
      <c r="GB33" s="61">
        <f t="shared" si="29"/>
        <v>77.294</v>
      </c>
      <c r="GC33" s="61">
        <f t="shared" si="29"/>
        <v>91.343</v>
      </c>
      <c r="GD33" s="61">
        <f t="shared" si="29"/>
        <v>91.683</v>
      </c>
      <c r="GE33" s="61">
        <f t="shared" si="29"/>
        <v>106.345</v>
      </c>
      <c r="GF33" s="61">
        <f t="shared" si="29"/>
        <v>82.692</v>
      </c>
      <c r="GG33" s="61">
        <f t="shared" si="29"/>
        <v>85.06</v>
      </c>
      <c r="GH33" s="61">
        <f t="shared" si="29"/>
        <v>91.888</v>
      </c>
      <c r="GI33" s="61">
        <f t="shared" si="29"/>
        <v>81.405</v>
      </c>
      <c r="GJ33" s="55"/>
    </row>
    <row r="34" ht="12.75" customHeight="1">
      <c r="A34" s="30">
        <f t="shared" si="3"/>
        <v>30</v>
      </c>
      <c r="B34" s="71" t="s">
        <v>29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3"/>
      <c r="FX34" s="73"/>
      <c r="FY34" s="73"/>
      <c r="FZ34" s="73"/>
      <c r="GA34" s="73"/>
      <c r="GB34" s="73"/>
      <c r="GC34" s="74"/>
      <c r="GD34" s="74"/>
      <c r="GE34" s="74"/>
      <c r="GF34" s="74"/>
      <c r="GG34" s="74"/>
      <c r="GH34" s="74"/>
      <c r="GI34" s="74"/>
      <c r="GJ34" s="75"/>
    </row>
    <row r="35" ht="13.5" customHeight="1">
      <c r="A35" s="30">
        <f t="shared" si="3"/>
        <v>31</v>
      </c>
      <c r="B35" s="71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3"/>
      <c r="FX35" s="73"/>
      <c r="FY35" s="73"/>
      <c r="FZ35" s="73"/>
      <c r="GA35" s="73"/>
      <c r="GB35" s="73"/>
      <c r="GC35" s="76"/>
      <c r="GD35" s="76"/>
      <c r="GE35" s="76"/>
      <c r="GF35" s="76"/>
      <c r="GG35" s="76"/>
      <c r="GH35" s="76"/>
      <c r="GI35" s="76"/>
      <c r="GJ35" s="75"/>
    </row>
    <row r="36" ht="13.5" customHeight="1">
      <c r="A36" s="30">
        <f t="shared" si="3"/>
        <v>32</v>
      </c>
      <c r="B36" s="77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3"/>
    </row>
    <row r="37" ht="12.75" customHeight="1">
      <c r="A37" s="30">
        <f t="shared" si="3"/>
        <v>33</v>
      </c>
      <c r="B37" s="78" t="s">
        <v>31</v>
      </c>
      <c r="C37" s="79">
        <v>4964.0</v>
      </c>
      <c r="D37" s="79">
        <v>4539.0</v>
      </c>
      <c r="E37" s="79">
        <v>4995.0</v>
      </c>
      <c r="F37" s="79">
        <v>4617.0</v>
      </c>
      <c r="G37" s="79">
        <v>4783.0</v>
      </c>
      <c r="H37" s="79">
        <v>4647.0</v>
      </c>
      <c r="I37" s="79">
        <v>4703.0</v>
      </c>
      <c r="J37" s="79">
        <v>4800.0</v>
      </c>
      <c r="K37" s="79">
        <v>4597.0</v>
      </c>
      <c r="L37" s="79">
        <v>4704.0</v>
      </c>
      <c r="M37" s="79">
        <v>4833.0</v>
      </c>
      <c r="N37" s="79">
        <v>5177.0</v>
      </c>
      <c r="O37" s="79">
        <v>4864.0</v>
      </c>
      <c r="P37" s="79">
        <v>4528.0</v>
      </c>
      <c r="Q37" s="79">
        <v>4913.0</v>
      </c>
      <c r="R37" s="79">
        <v>4226.0</v>
      </c>
      <c r="S37" s="79">
        <v>4653.0</v>
      </c>
      <c r="T37" s="79">
        <v>4579.0</v>
      </c>
      <c r="U37" s="79">
        <v>5029.0</v>
      </c>
      <c r="V37" s="79">
        <v>5138.0</v>
      </c>
      <c r="W37" s="79">
        <v>4877.0</v>
      </c>
      <c r="X37" s="79">
        <v>5251.0</v>
      </c>
      <c r="Y37" s="79">
        <v>4977.0</v>
      </c>
      <c r="Z37" s="79">
        <v>5210.0</v>
      </c>
      <c r="AA37" s="79">
        <v>4940.0</v>
      </c>
      <c r="AB37" s="79">
        <v>4892.0</v>
      </c>
      <c r="AC37" s="79">
        <v>4807.5</v>
      </c>
      <c r="AD37" s="79">
        <v>4614.0</v>
      </c>
      <c r="AE37" s="79">
        <v>4708.0</v>
      </c>
      <c r="AF37" s="79">
        <v>4606.5</v>
      </c>
      <c r="AG37" s="79">
        <v>4520.0</v>
      </c>
      <c r="AH37" s="79">
        <v>4697.0</v>
      </c>
      <c r="AI37" s="79">
        <v>4618.0</v>
      </c>
      <c r="AJ37" s="79">
        <v>4491.5</v>
      </c>
      <c r="AK37" s="79">
        <v>4272.0</v>
      </c>
      <c r="AL37" s="79">
        <v>4488.5</v>
      </c>
      <c r="AM37" s="79">
        <v>4231.0</v>
      </c>
      <c r="AN37" s="79">
        <v>3849.0</v>
      </c>
      <c r="AO37" s="79">
        <v>4215.0</v>
      </c>
      <c r="AP37" s="79">
        <v>4096.5</v>
      </c>
      <c r="AQ37" s="79">
        <v>4233.5</v>
      </c>
      <c r="AR37" s="79">
        <v>4178.5</v>
      </c>
      <c r="AS37" s="79">
        <v>4148.0</v>
      </c>
      <c r="AT37" s="79">
        <v>4476.5</v>
      </c>
      <c r="AU37" s="79">
        <v>4089.5</v>
      </c>
      <c r="AV37" s="79">
        <v>4240.5</v>
      </c>
      <c r="AW37" s="79">
        <v>4032.0</v>
      </c>
      <c r="AX37" s="79">
        <v>4274.5</v>
      </c>
      <c r="AY37" s="79">
        <v>4185.0</v>
      </c>
      <c r="AZ37" s="79">
        <v>3834.5</v>
      </c>
      <c r="BA37" s="79">
        <v>4333.0</v>
      </c>
      <c r="BB37" s="79">
        <v>4003.0</v>
      </c>
      <c r="BC37" s="79">
        <v>4395.0</v>
      </c>
      <c r="BD37" s="79">
        <v>4155.0</v>
      </c>
      <c r="BE37" s="79">
        <v>4340.0</v>
      </c>
      <c r="BF37" s="79">
        <v>4421.5</v>
      </c>
      <c r="BG37" s="79">
        <v>4418.5</v>
      </c>
      <c r="BH37" s="79">
        <v>4499.0</v>
      </c>
      <c r="BI37" s="79">
        <v>4418.0</v>
      </c>
      <c r="BJ37" s="79">
        <v>4505.0</v>
      </c>
      <c r="BK37" s="79">
        <v>4538.5</v>
      </c>
      <c r="BL37" s="79">
        <v>4159.5</v>
      </c>
      <c r="BM37" s="79">
        <v>4465.5</v>
      </c>
      <c r="BN37" s="79">
        <v>4363.5</v>
      </c>
      <c r="BO37" s="79">
        <v>4336.0</v>
      </c>
      <c r="BP37" s="79">
        <v>4188.5</v>
      </c>
      <c r="BQ37" s="79">
        <v>4569.5</v>
      </c>
      <c r="BR37" s="79">
        <v>4671.97337122831</v>
      </c>
      <c r="BS37" s="79">
        <v>4644.5</v>
      </c>
      <c r="BT37" s="79">
        <v>4854.5</v>
      </c>
      <c r="BU37" s="79">
        <v>4883.0</v>
      </c>
      <c r="BV37" s="79">
        <v>4985.6</v>
      </c>
      <c r="BW37" s="79">
        <v>4576.0</v>
      </c>
      <c r="BX37" s="79">
        <v>4249.0</v>
      </c>
      <c r="BY37" s="79">
        <v>4598.5</v>
      </c>
      <c r="BZ37" s="79">
        <v>4162.0</v>
      </c>
      <c r="CA37" s="79">
        <v>4238.0</v>
      </c>
      <c r="CB37" s="79">
        <v>4083.0</v>
      </c>
      <c r="CC37" s="79">
        <v>4276.0</v>
      </c>
      <c r="CD37" s="79">
        <v>4558.0</v>
      </c>
      <c r="CE37" s="79">
        <v>4304.0</v>
      </c>
      <c r="CF37" s="79">
        <v>4613.0</v>
      </c>
      <c r="CG37" s="79">
        <v>4198.0</v>
      </c>
      <c r="CH37" s="79">
        <v>4348.5</v>
      </c>
      <c r="CI37" s="79">
        <v>4250.0</v>
      </c>
      <c r="CJ37" s="79">
        <v>3950.0</v>
      </c>
      <c r="CK37" s="79">
        <v>4314.0</v>
      </c>
      <c r="CL37" s="79">
        <v>4363.0</v>
      </c>
      <c r="CM37" s="79">
        <v>4571.0</v>
      </c>
      <c r="CN37" s="79">
        <v>4259.0</v>
      </c>
      <c r="CO37" s="79">
        <v>4198.0</v>
      </c>
      <c r="CP37" s="79">
        <v>4809.0</v>
      </c>
      <c r="CQ37" s="79">
        <v>4631.5</v>
      </c>
      <c r="CR37" s="79">
        <v>4952.0</v>
      </c>
      <c r="CS37" s="79">
        <v>4800.5</v>
      </c>
      <c r="CT37" s="79">
        <f>53869-SUM(CI37:CS37)</f>
        <v>4771</v>
      </c>
      <c r="CU37" s="79">
        <v>4622.5</v>
      </c>
      <c r="CV37" s="79">
        <v>4170.0</v>
      </c>
      <c r="CW37" s="79">
        <v>4890.0</v>
      </c>
      <c r="CX37" s="79">
        <v>4618.0</v>
      </c>
      <c r="CY37" s="79">
        <v>4852.0</v>
      </c>
      <c r="CZ37" s="79">
        <v>4544.5</v>
      </c>
      <c r="DA37" s="79">
        <v>4702.5</v>
      </c>
      <c r="DB37" s="79">
        <v>4986.5</v>
      </c>
      <c r="DC37" s="79">
        <v>5224.5</v>
      </c>
      <c r="DD37" s="79">
        <v>5402.5</v>
      </c>
      <c r="DE37" s="79">
        <v>5275.0</v>
      </c>
      <c r="DF37" s="79">
        <v>5254.5</v>
      </c>
      <c r="DG37" s="79">
        <v>5028.0</v>
      </c>
      <c r="DH37" s="79">
        <v>4685.0</v>
      </c>
      <c r="DI37" s="79">
        <v>5192.0</v>
      </c>
      <c r="DJ37" s="79">
        <v>4809.0</v>
      </c>
      <c r="DK37" s="79">
        <v>5033.0</v>
      </c>
      <c r="DL37" s="79">
        <v>4902.0</v>
      </c>
      <c r="DM37" s="79">
        <v>5137.0</v>
      </c>
      <c r="DN37" s="79">
        <v>4882.0</v>
      </c>
      <c r="DO37" s="79">
        <v>4663.0</v>
      </c>
      <c r="DP37" s="79">
        <v>4721.0</v>
      </c>
      <c r="DQ37" s="79">
        <v>4592.0</v>
      </c>
      <c r="DR37" s="79">
        <v>4976.0</v>
      </c>
      <c r="DS37" s="79">
        <v>4730.0</v>
      </c>
      <c r="DT37" s="79">
        <v>4355.0</v>
      </c>
      <c r="DU37" s="79">
        <v>4783.0</v>
      </c>
      <c r="DV37" s="79">
        <v>4563.0</v>
      </c>
      <c r="DW37" s="79">
        <v>4939.0</v>
      </c>
      <c r="DX37" s="79">
        <v>4844.0</v>
      </c>
      <c r="DY37" s="79">
        <v>5073.0</v>
      </c>
      <c r="DZ37" s="79">
        <v>5113.0</v>
      </c>
      <c r="EA37" s="79">
        <v>4854.0</v>
      </c>
      <c r="EB37" s="79">
        <v>4917.5</v>
      </c>
      <c r="EC37" s="79">
        <v>4889.0</v>
      </c>
      <c r="ED37" s="79">
        <v>5315.0</v>
      </c>
      <c r="EE37" s="79">
        <v>4882.5</v>
      </c>
      <c r="EF37" s="79">
        <v>4702.5</v>
      </c>
      <c r="EG37" s="79">
        <v>5156.5</v>
      </c>
      <c r="EH37" s="79">
        <v>5113.5</v>
      </c>
      <c r="EI37" s="79">
        <v>5070.0</v>
      </c>
      <c r="EJ37" s="79">
        <v>4976.5</v>
      </c>
      <c r="EK37" s="79">
        <v>5012.0</v>
      </c>
      <c r="EL37" s="79">
        <v>5040.5</v>
      </c>
      <c r="EM37" s="79">
        <v>5014.5</v>
      </c>
      <c r="EN37" s="79">
        <v>4991.0</v>
      </c>
      <c r="EO37" s="79">
        <v>4844.0</v>
      </c>
      <c r="EP37" s="79">
        <v>4992.0</v>
      </c>
      <c r="EQ37" s="79">
        <v>4685.5</v>
      </c>
      <c r="ER37" s="79">
        <v>4430.0</v>
      </c>
      <c r="ES37" s="79">
        <v>4897.5</v>
      </c>
      <c r="ET37" s="79">
        <v>4785.0</v>
      </c>
      <c r="EU37" s="79">
        <v>4571.0</v>
      </c>
      <c r="EV37" s="79">
        <v>4515.5</v>
      </c>
      <c r="EW37" s="79">
        <v>4592.5</v>
      </c>
      <c r="EX37" s="79">
        <v>4701.0</v>
      </c>
      <c r="EY37" s="79">
        <v>4698.5</v>
      </c>
      <c r="EZ37" s="79">
        <v>4619.5</v>
      </c>
      <c r="FA37" s="79">
        <v>4798.5</v>
      </c>
      <c r="FB37" s="79">
        <v>4819.0</v>
      </c>
      <c r="FC37" s="79">
        <v>4600.0</v>
      </c>
      <c r="FD37" s="79">
        <v>4097.0</v>
      </c>
      <c r="FE37" s="79">
        <v>4228.5</v>
      </c>
      <c r="FF37" s="79">
        <v>4378.0</v>
      </c>
      <c r="FG37" s="79">
        <v>4398.0</v>
      </c>
      <c r="FH37" s="79">
        <v>4137.5</v>
      </c>
      <c r="FI37" s="79">
        <v>4494.0</v>
      </c>
      <c r="FJ37" s="79">
        <v>4748.5</v>
      </c>
      <c r="FK37" s="79">
        <v>4481.5</v>
      </c>
      <c r="FL37" s="79">
        <v>4565.0</v>
      </c>
      <c r="FM37" s="79">
        <v>4380.5</v>
      </c>
      <c r="FN37" s="79">
        <v>4579.0</v>
      </c>
      <c r="FO37" s="79">
        <v>4158.0</v>
      </c>
      <c r="FP37" s="79">
        <v>4175.5</v>
      </c>
      <c r="FQ37" s="79">
        <v>4206.0</v>
      </c>
      <c r="FR37" s="79">
        <v>4133.5</v>
      </c>
      <c r="FS37" s="79">
        <v>4045.0</v>
      </c>
      <c r="FT37" s="80">
        <v>4457.0</v>
      </c>
      <c r="FU37" s="80">
        <v>4447.0</v>
      </c>
      <c r="FV37" s="80">
        <v>4761.0</v>
      </c>
      <c r="FW37" s="81">
        <v>4765.0</v>
      </c>
      <c r="FX37" s="81">
        <v>4686.0</v>
      </c>
      <c r="FY37" s="81">
        <v>4582.0</v>
      </c>
      <c r="FZ37" s="81">
        <v>4457.0</v>
      </c>
      <c r="GA37" s="81">
        <v>4204.0</v>
      </c>
      <c r="GB37" s="81">
        <v>4152.0</v>
      </c>
      <c r="GC37" s="81">
        <v>4848.0</v>
      </c>
      <c r="GD37" s="81">
        <v>4555.0</v>
      </c>
      <c r="GE37" s="81">
        <v>4695.0</v>
      </c>
      <c r="GF37" s="81">
        <v>4503.0</v>
      </c>
      <c r="GG37" s="81">
        <v>4521.0</v>
      </c>
      <c r="GH37" s="81">
        <v>4694.0</v>
      </c>
      <c r="GI37" s="81">
        <v>4531.0</v>
      </c>
      <c r="GJ37" s="82"/>
    </row>
    <row r="38" ht="13.5" customHeight="1">
      <c r="A38" s="30">
        <f t="shared" si="3"/>
        <v>34</v>
      </c>
      <c r="B38" s="83" t="s">
        <v>32</v>
      </c>
      <c r="C38" s="44">
        <v>43.577</v>
      </c>
      <c r="D38" s="44">
        <v>46.69</v>
      </c>
      <c r="E38" s="44">
        <v>48.271</v>
      </c>
      <c r="F38" s="44">
        <v>48.542</v>
      </c>
      <c r="G38" s="44">
        <v>47.321</v>
      </c>
      <c r="H38" s="44">
        <v>48.155</v>
      </c>
      <c r="I38" s="44">
        <v>48.923</v>
      </c>
      <c r="J38" s="44">
        <v>47.146</v>
      </c>
      <c r="K38" s="44">
        <v>47.022</v>
      </c>
      <c r="L38" s="44">
        <v>46.555</v>
      </c>
      <c r="M38" s="44">
        <v>52.192</v>
      </c>
      <c r="N38" s="44">
        <v>48.84</v>
      </c>
      <c r="O38" s="44">
        <v>44.94</v>
      </c>
      <c r="P38" s="44">
        <v>47.096</v>
      </c>
      <c r="Q38" s="44">
        <v>45.373</v>
      </c>
      <c r="R38" s="44">
        <v>48.692</v>
      </c>
      <c r="S38" s="44">
        <v>48.022</v>
      </c>
      <c r="T38" s="44">
        <v>49.198</v>
      </c>
      <c r="U38" s="44">
        <v>46.464</v>
      </c>
      <c r="V38" s="44">
        <v>50.179</v>
      </c>
      <c r="W38" s="44">
        <v>48.244</v>
      </c>
      <c r="X38" s="44">
        <v>47.729</v>
      </c>
      <c r="Y38" s="44">
        <v>46.529</v>
      </c>
      <c r="Z38" s="44">
        <v>42.892</v>
      </c>
      <c r="AA38" s="44">
        <v>42.6095278604849</v>
      </c>
      <c r="AB38" s="44">
        <v>43.7113402061856</v>
      </c>
      <c r="AC38" s="44">
        <v>46.5937635339974</v>
      </c>
      <c r="AD38" s="44">
        <v>48.963290278722</v>
      </c>
      <c r="AE38" s="44">
        <v>52.0972037283622</v>
      </c>
      <c r="AF38" s="44">
        <v>49.6293769895407</v>
      </c>
      <c r="AG38" s="44">
        <v>51.2816307403936</v>
      </c>
      <c r="AH38" s="44">
        <v>49.3894830659536</v>
      </c>
      <c r="AI38" s="44">
        <v>49.6127562642369</v>
      </c>
      <c r="AJ38" s="44">
        <v>50.3820986211732</v>
      </c>
      <c r="AK38" s="44">
        <v>48.5613437195716</v>
      </c>
      <c r="AL38" s="44">
        <v>47.1107266435986</v>
      </c>
      <c r="AM38" s="44">
        <v>48.5258135551749</v>
      </c>
      <c r="AN38" s="44">
        <v>47.7592743027349</v>
      </c>
      <c r="AO38" s="44">
        <v>49.720987654321</v>
      </c>
      <c r="AP38" s="44">
        <v>49.7674714104193</v>
      </c>
      <c r="AQ38" s="44">
        <v>50.6125425376762</v>
      </c>
      <c r="AR38" s="44">
        <v>51.1704260651629</v>
      </c>
      <c r="AS38" s="44">
        <v>50.2012072434608</v>
      </c>
      <c r="AT38" s="44">
        <v>49.7511100724468</v>
      </c>
      <c r="AU38" s="44">
        <v>50.2544106366658</v>
      </c>
      <c r="AV38" s="44">
        <v>49.6430329886755</v>
      </c>
      <c r="AW38" s="44">
        <v>47.5</v>
      </c>
      <c r="AX38" s="44">
        <v>47.1938154370587</v>
      </c>
      <c r="AY38" s="44">
        <v>46.808643517362</v>
      </c>
      <c r="AZ38" s="44">
        <v>47.5531335149864</v>
      </c>
      <c r="BA38" s="44">
        <v>45.7103431725462</v>
      </c>
      <c r="BB38" s="44">
        <v>50.3188180404355</v>
      </c>
      <c r="BC38" s="44">
        <v>51.8231132075472</v>
      </c>
      <c r="BD38" s="44">
        <v>51.9186192995717</v>
      </c>
      <c r="BE38" s="44">
        <v>50.7502420135528</v>
      </c>
      <c r="BF38" s="44">
        <v>51.0156435174212</v>
      </c>
      <c r="BG38" s="44">
        <v>52.6400476758045</v>
      </c>
      <c r="BH38" s="44">
        <v>49.3709226467847</v>
      </c>
      <c r="BI38" s="44">
        <v>48.9886444286728</v>
      </c>
      <c r="BJ38" s="44">
        <v>48.2261050682712</v>
      </c>
      <c r="BK38" s="44">
        <v>46.3296652911509</v>
      </c>
      <c r="BL38" s="44">
        <v>49.1912869303956</v>
      </c>
      <c r="BM38" s="44">
        <v>48.3348837209302</v>
      </c>
      <c r="BN38" s="44">
        <v>51.4674952198853</v>
      </c>
      <c r="BO38" s="44">
        <v>53.160696999032</v>
      </c>
      <c r="BP38" s="44">
        <v>52.0208023774146</v>
      </c>
      <c r="BQ38" s="44">
        <v>52.5022872827081</v>
      </c>
      <c r="BR38" s="44">
        <v>52.8270559393804</v>
      </c>
      <c r="BS38" s="44">
        <v>52.731129968736</v>
      </c>
      <c r="BT38" s="44">
        <v>52.7105319836313</v>
      </c>
      <c r="BU38" s="44">
        <v>51.4464400256575</v>
      </c>
      <c r="BV38" s="44">
        <v>48.7521008403361</v>
      </c>
      <c r="BW38" s="44">
        <v>49.3397947548461</v>
      </c>
      <c r="BX38" s="44">
        <v>48.7781311154599</v>
      </c>
      <c r="BY38" s="44">
        <v>50.839358337099</v>
      </c>
      <c r="BZ38" s="44">
        <v>52.0190380761523</v>
      </c>
      <c r="CA38" s="44">
        <v>52.3549655850541</v>
      </c>
      <c r="CB38" s="44">
        <v>53.4486750707486</v>
      </c>
      <c r="CC38" s="44">
        <v>55.184331797235</v>
      </c>
      <c r="CD38" s="44">
        <v>53.6756942850585</v>
      </c>
      <c r="CE38" s="44">
        <v>55.0292397660819</v>
      </c>
      <c r="CF38" s="44">
        <v>56.0569105691057</v>
      </c>
      <c r="CG38" s="44">
        <v>53.4976172560823</v>
      </c>
      <c r="CH38" s="44">
        <v>54.0064950685591</v>
      </c>
      <c r="CI38" s="44">
        <v>55.2310149913984</v>
      </c>
      <c r="CJ38" s="44">
        <v>59.2808219178082</v>
      </c>
      <c r="CK38" s="44">
        <v>55.4304954304954</v>
      </c>
      <c r="CL38" s="44">
        <v>56.4359820796982</v>
      </c>
      <c r="CM38" s="44">
        <v>56.120515277506</v>
      </c>
      <c r="CN38" s="44">
        <v>57.6355642403517</v>
      </c>
      <c r="CO38" s="44">
        <v>56.2291567413054</v>
      </c>
      <c r="CP38" s="44">
        <v>59.1051454138703</v>
      </c>
      <c r="CQ38" s="44">
        <v>58.6968204209584</v>
      </c>
      <c r="CR38" s="44">
        <v>60.7596656217346</v>
      </c>
      <c r="CS38" s="44">
        <v>59.7096069868996</v>
      </c>
      <c r="CT38" s="44">
        <v>59.6078217172821</v>
      </c>
      <c r="CU38" s="44">
        <v>60.2049272116461</v>
      </c>
      <c r="CV38" s="44">
        <v>64.1164758586361</v>
      </c>
      <c r="CW38" s="44">
        <v>60.7028112449799</v>
      </c>
      <c r="CX38" s="44">
        <v>63.4648139847602</v>
      </c>
      <c r="CY38" s="44">
        <v>62.6319176319176</v>
      </c>
      <c r="CZ38" s="44">
        <v>62.3816091954023</v>
      </c>
      <c r="DA38" s="44">
        <v>62.0386740331492</v>
      </c>
      <c r="DB38" s="44">
        <v>64.493617911697</v>
      </c>
      <c r="DC38" s="44">
        <v>63.1747919143876</v>
      </c>
      <c r="DD38" s="44">
        <v>63.9297401347449</v>
      </c>
      <c r="DE38" s="44">
        <v>61.8154879494271</v>
      </c>
      <c r="DF38" s="44">
        <v>62.7158664295594</v>
      </c>
      <c r="DG38" s="44">
        <v>62.4840436483426</v>
      </c>
      <c r="DH38" s="44">
        <v>61.2560921577315</v>
      </c>
      <c r="DI38" s="44">
        <v>61.8323353293413</v>
      </c>
      <c r="DJ38" s="44">
        <v>62.9016255013722</v>
      </c>
      <c r="DK38" s="44">
        <v>62.1350253807107</v>
      </c>
      <c r="DL38" s="44">
        <v>64.011</v>
      </c>
      <c r="DM38" s="44">
        <v>64.016</v>
      </c>
      <c r="DN38" s="44">
        <v>63.838</v>
      </c>
      <c r="DO38" s="44">
        <v>64.8322440087146</v>
      </c>
      <c r="DP38" s="44">
        <v>65.1994424190435</v>
      </c>
      <c r="DQ38" s="44">
        <v>63.1372549019608</v>
      </c>
      <c r="DR38" s="44">
        <v>65.3944124897288</v>
      </c>
      <c r="DS38" s="44">
        <f>61442.0544337138/1000</f>
        <v>61.44205443</v>
      </c>
      <c r="DT38" s="44">
        <v>63.5851780558229</v>
      </c>
      <c r="DU38" s="44">
        <v>63.6753812636166</v>
      </c>
      <c r="DV38" s="44">
        <v>64.5871771217712</v>
      </c>
      <c r="DW38" s="44">
        <v>64.6365968362548</v>
      </c>
      <c r="DX38" s="44">
        <v>64.8523985239852</v>
      </c>
      <c r="DY38" s="44">
        <v>63.9658014009065</v>
      </c>
      <c r="DZ38" s="44">
        <v>65.3538907284768</v>
      </c>
      <c r="EA38" s="44">
        <v>64.3498385360602</v>
      </c>
      <c r="EB38" s="44">
        <v>63.4232894177646</v>
      </c>
      <c r="EC38" s="44">
        <f>64469.6485623003/1000</f>
        <v>64.46964856</v>
      </c>
      <c r="ED38" s="44">
        <v>66.035903472631</v>
      </c>
      <c r="EE38" s="44">
        <v>72.0868318656563</v>
      </c>
      <c r="EF38" s="44">
        <v>70.3376581941933</v>
      </c>
      <c r="EG38" s="44">
        <v>69.5020847474062</v>
      </c>
      <c r="EH38" s="44">
        <v>70.240516229957</v>
      </c>
      <c r="EI38" s="44">
        <v>70.0271283417185</v>
      </c>
      <c r="EJ38" s="44">
        <v>71.0789873417721</v>
      </c>
      <c r="EK38" s="44">
        <v>72.1772101376971</v>
      </c>
      <c r="EL38" s="44">
        <v>71.6529794692038</v>
      </c>
      <c r="EM38" s="44">
        <v>71.330641140692</v>
      </c>
      <c r="EN38" s="44">
        <v>71.6149068322981</v>
      </c>
      <c r="EO38" s="44">
        <v>72.8875709128416</v>
      </c>
      <c r="EP38" s="44">
        <v>70.8183092948718</v>
      </c>
      <c r="EQ38" s="44">
        <v>70.9097214811653</v>
      </c>
      <c r="ER38" s="44">
        <v>68.6044018058691</v>
      </c>
      <c r="ES38" s="44">
        <v>71.746809596733</v>
      </c>
      <c r="ET38" s="44">
        <v>73.4804434218783</v>
      </c>
      <c r="EU38" s="44">
        <v>78.399146795012</v>
      </c>
      <c r="EV38" s="44">
        <v>76.741778319123</v>
      </c>
      <c r="EW38" s="44">
        <v>78.5833061623737</v>
      </c>
      <c r="EX38" s="44">
        <v>77.508508827909</v>
      </c>
      <c r="EY38" s="44">
        <v>76.4249228477174</v>
      </c>
      <c r="EZ38" s="44">
        <v>77.3963632427752</v>
      </c>
      <c r="FA38" s="44">
        <v>74.7978534958841</v>
      </c>
      <c r="FB38" s="44">
        <v>74.9</v>
      </c>
      <c r="FC38" s="44">
        <v>77.8288043478261</v>
      </c>
      <c r="FD38" s="44">
        <v>72.3504638671875</v>
      </c>
      <c r="FE38" s="44">
        <v>73.4746363958851</v>
      </c>
      <c r="FF38" s="44">
        <v>71.9049794426679</v>
      </c>
      <c r="FG38" s="44">
        <v>76.6274442928604</v>
      </c>
      <c r="FH38" s="44">
        <v>78.3407854984894</v>
      </c>
      <c r="FI38" s="44">
        <v>78.2482198486871</v>
      </c>
      <c r="FJ38" s="44">
        <v>78.9607244392966</v>
      </c>
      <c r="FK38" s="44">
        <v>75.6459890661609</v>
      </c>
      <c r="FL38" s="44">
        <v>79.5032858707557</v>
      </c>
      <c r="FM38" s="44">
        <v>79.4449744321425</v>
      </c>
      <c r="FN38" s="44">
        <v>76.9245408386111</v>
      </c>
      <c r="FO38" s="44">
        <v>78.8131313131313</v>
      </c>
      <c r="FP38" s="44">
        <v>75.1454915578973</v>
      </c>
      <c r="FQ38" s="44">
        <v>72.4286733238231</v>
      </c>
      <c r="FR38" s="44">
        <v>80.3205515906617</v>
      </c>
      <c r="FS38" s="44">
        <v>83.5957972805933</v>
      </c>
      <c r="FT38" s="46">
        <v>86.93571909356069</v>
      </c>
      <c r="FU38" s="46">
        <v>85.7134022936811</v>
      </c>
      <c r="FV38" s="46">
        <v>90.0850661625709</v>
      </c>
      <c r="FW38" s="84">
        <v>90.2418677859391</v>
      </c>
      <c r="FX38" s="84">
        <v>87.7923602219377</v>
      </c>
      <c r="FY38" s="84">
        <v>92.5049105194238</v>
      </c>
      <c r="FZ38" s="84">
        <v>92.562822526363</v>
      </c>
      <c r="GA38" s="84">
        <v>90.9128211227403</v>
      </c>
      <c r="GB38" s="84">
        <v>88.3628371868979</v>
      </c>
      <c r="GC38" s="84">
        <v>85.6528465346535</v>
      </c>
      <c r="GD38" s="84">
        <v>84.3869374313941</v>
      </c>
      <c r="GE38" s="84">
        <v>83.9238551650692</v>
      </c>
      <c r="GF38" s="84">
        <v>86.0326449033977</v>
      </c>
      <c r="GG38" s="84">
        <v>89.3701614687016</v>
      </c>
      <c r="GH38" s="84">
        <v>90.5496378355347</v>
      </c>
      <c r="GI38" s="84">
        <v>89.6166997573351</v>
      </c>
      <c r="GJ38" s="85"/>
    </row>
    <row r="39" ht="12.75" customHeight="1">
      <c r="A39" s="30">
        <f t="shared" si="3"/>
        <v>35</v>
      </c>
      <c r="B39" s="8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87"/>
      <c r="FX39" s="87"/>
      <c r="FY39" s="87"/>
      <c r="FZ39" s="87"/>
      <c r="GA39" s="87"/>
      <c r="GB39" s="87"/>
      <c r="GC39" s="88"/>
      <c r="GD39" s="88"/>
      <c r="GE39" s="88"/>
      <c r="GF39" s="88"/>
      <c r="GG39" s="88"/>
      <c r="GH39" s="88"/>
      <c r="GI39" s="88"/>
      <c r="GJ39" s="59"/>
    </row>
    <row r="40" ht="13.5" customHeight="1">
      <c r="A40" s="30">
        <f t="shared" si="3"/>
        <v>36</v>
      </c>
      <c r="B40" s="89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3"/>
    </row>
    <row r="41" ht="12.75" customHeight="1">
      <c r="A41" s="30">
        <f t="shared" si="3"/>
        <v>37</v>
      </c>
      <c r="B41" s="39" t="s">
        <v>34</v>
      </c>
      <c r="C41" s="79">
        <v>2.0</v>
      </c>
      <c r="D41" s="79">
        <v>2.0</v>
      </c>
      <c r="E41" s="79">
        <v>2.0</v>
      </c>
      <c r="F41" s="79">
        <v>2.0</v>
      </c>
      <c r="G41" s="79">
        <v>2.0</v>
      </c>
      <c r="H41" s="79">
        <v>2.0</v>
      </c>
      <c r="I41" s="79">
        <v>2.0</v>
      </c>
      <c r="J41" s="79">
        <v>2.0</v>
      </c>
      <c r="K41" s="79">
        <v>2.0</v>
      </c>
      <c r="L41" s="79">
        <v>2.0</v>
      </c>
      <c r="M41" s="79">
        <v>2.0</v>
      </c>
      <c r="N41" s="79">
        <v>2.0</v>
      </c>
      <c r="O41" s="79">
        <v>2.0</v>
      </c>
      <c r="P41" s="79">
        <v>2.0</v>
      </c>
      <c r="Q41" s="79">
        <v>2.0</v>
      </c>
      <c r="R41" s="79">
        <v>3.0</v>
      </c>
      <c r="S41" s="79">
        <v>3.0</v>
      </c>
      <c r="T41" s="79">
        <v>3.0</v>
      </c>
      <c r="U41" s="79">
        <v>3.0</v>
      </c>
      <c r="V41" s="79">
        <v>3.0</v>
      </c>
      <c r="W41" s="79">
        <v>3.0</v>
      </c>
      <c r="X41" s="79">
        <v>3.0</v>
      </c>
      <c r="Y41" s="79">
        <v>3.0</v>
      </c>
      <c r="Z41" s="79">
        <v>3.0</v>
      </c>
      <c r="AA41" s="79">
        <v>3.0</v>
      </c>
      <c r="AB41" s="79">
        <v>3.0</v>
      </c>
      <c r="AC41" s="79">
        <v>3.0</v>
      </c>
      <c r="AD41" s="79">
        <v>3.0</v>
      </c>
      <c r="AE41" s="79">
        <v>4.0</v>
      </c>
      <c r="AF41" s="79">
        <v>4.0</v>
      </c>
      <c r="AG41" s="79">
        <v>4.0</v>
      </c>
      <c r="AH41" s="79">
        <v>4.0</v>
      </c>
      <c r="AI41" s="79">
        <v>5.0</v>
      </c>
      <c r="AJ41" s="79">
        <v>5.0</v>
      </c>
      <c r="AK41" s="79">
        <v>5.0</v>
      </c>
      <c r="AL41" s="79">
        <v>5.0</v>
      </c>
      <c r="AM41" s="79">
        <v>5.0</v>
      </c>
      <c r="AN41" s="79">
        <v>5.0</v>
      </c>
      <c r="AO41" s="79">
        <v>5.0</v>
      </c>
      <c r="AP41" s="79">
        <v>6.0</v>
      </c>
      <c r="AQ41" s="79">
        <v>6.0</v>
      </c>
      <c r="AR41" s="79">
        <v>6.0</v>
      </c>
      <c r="AS41" s="79">
        <v>6.0</v>
      </c>
      <c r="AT41" s="79">
        <v>7.0</v>
      </c>
      <c r="AU41" s="79">
        <v>7.0</v>
      </c>
      <c r="AV41" s="79">
        <v>7.0</v>
      </c>
      <c r="AW41" s="79">
        <v>7.0</v>
      </c>
      <c r="AX41" s="79">
        <v>7.0</v>
      </c>
      <c r="AY41" s="79">
        <v>7.0</v>
      </c>
      <c r="AZ41" s="79">
        <v>8.0</v>
      </c>
      <c r="BA41" s="79">
        <v>8.0</v>
      </c>
      <c r="BB41" s="79">
        <v>8.0</v>
      </c>
      <c r="BC41" s="79">
        <v>8.0</v>
      </c>
      <c r="BD41" s="79">
        <v>9.0</v>
      </c>
      <c r="BE41" s="79">
        <v>9.0</v>
      </c>
      <c r="BF41" s="79">
        <v>9.0</v>
      </c>
      <c r="BG41" s="79">
        <v>9.0</v>
      </c>
      <c r="BH41" s="79">
        <v>10.0</v>
      </c>
      <c r="BI41" s="79">
        <v>10.0</v>
      </c>
      <c r="BJ41" s="79">
        <v>10.0</v>
      </c>
      <c r="BK41" s="79">
        <v>10.0</v>
      </c>
      <c r="BL41" s="79">
        <v>10.0</v>
      </c>
      <c r="BM41" s="79">
        <v>11.0</v>
      </c>
      <c r="BN41" s="79">
        <v>11.0</v>
      </c>
      <c r="BO41" s="79">
        <v>11.0</v>
      </c>
      <c r="BP41" s="79">
        <v>11.0</v>
      </c>
      <c r="BQ41" s="79">
        <v>12.0</v>
      </c>
      <c r="BR41" s="79">
        <v>12.0</v>
      </c>
      <c r="BS41" s="79">
        <v>12.0</v>
      </c>
      <c r="BT41" s="79">
        <v>12.0</v>
      </c>
      <c r="BU41" s="79">
        <v>12.0</v>
      </c>
      <c r="BV41" s="79">
        <v>12.0</v>
      </c>
      <c r="BW41" s="79">
        <v>12.0</v>
      </c>
      <c r="BX41" s="79">
        <v>12.0</v>
      </c>
      <c r="BY41" s="79">
        <v>13.0</v>
      </c>
      <c r="BZ41" s="79">
        <v>13.0</v>
      </c>
      <c r="CA41" s="79">
        <v>13.0</v>
      </c>
      <c r="CB41" s="79">
        <v>13.0</v>
      </c>
      <c r="CC41" s="79">
        <v>13.0</v>
      </c>
      <c r="CD41" s="79">
        <v>14.0</v>
      </c>
      <c r="CE41" s="79">
        <v>14.0</v>
      </c>
      <c r="CF41" s="79">
        <v>14.0</v>
      </c>
      <c r="CG41" s="79">
        <v>14.0</v>
      </c>
      <c r="CH41" s="79">
        <v>14.0</v>
      </c>
      <c r="CI41" s="79">
        <v>14.0</v>
      </c>
      <c r="CJ41" s="79">
        <v>14.0</v>
      </c>
      <c r="CK41" s="79">
        <v>15.0</v>
      </c>
      <c r="CL41" s="79">
        <v>15.0</v>
      </c>
      <c r="CM41" s="79">
        <v>15.0</v>
      </c>
      <c r="CN41" s="79">
        <v>15.0</v>
      </c>
      <c r="CO41" s="79">
        <v>15.0</v>
      </c>
      <c r="CP41" s="79">
        <v>15.0</v>
      </c>
      <c r="CQ41" s="79">
        <v>15.0</v>
      </c>
      <c r="CR41" s="79">
        <v>17.0</v>
      </c>
      <c r="CS41" s="79">
        <v>18.0</v>
      </c>
      <c r="CT41" s="79">
        <v>18.0</v>
      </c>
      <c r="CU41" s="79">
        <v>18.0</v>
      </c>
      <c r="CV41" s="79">
        <v>18.0</v>
      </c>
      <c r="CW41" s="79">
        <v>18.0</v>
      </c>
      <c r="CX41" s="79">
        <v>19.0</v>
      </c>
      <c r="CY41" s="79">
        <v>19.0</v>
      </c>
      <c r="CZ41" s="79">
        <v>19.0</v>
      </c>
      <c r="DA41" s="79">
        <v>19.0</v>
      </c>
      <c r="DB41" s="79">
        <v>19.0</v>
      </c>
      <c r="DC41" s="79">
        <v>19.0</v>
      </c>
      <c r="DD41" s="79">
        <v>19.0</v>
      </c>
      <c r="DE41" s="79">
        <v>19.0</v>
      </c>
      <c r="DF41" s="79">
        <v>19.0</v>
      </c>
      <c r="DG41" s="79">
        <v>19.0</v>
      </c>
      <c r="DH41" s="79">
        <v>19.0</v>
      </c>
      <c r="DI41" s="79">
        <v>19.0</v>
      </c>
      <c r="DJ41" s="79">
        <v>19.0</v>
      </c>
      <c r="DK41" s="79">
        <v>19.0</v>
      </c>
      <c r="DL41" s="79">
        <v>19.0</v>
      </c>
      <c r="DM41" s="79">
        <v>19.0</v>
      </c>
      <c r="DN41" s="79">
        <v>19.0</v>
      </c>
      <c r="DO41" s="79">
        <v>19.0</v>
      </c>
      <c r="DP41" s="79">
        <v>19.0</v>
      </c>
      <c r="DQ41" s="79">
        <v>19.0</v>
      </c>
      <c r="DR41" s="79">
        <v>19.0</v>
      </c>
      <c r="DS41" s="79">
        <v>19.0</v>
      </c>
      <c r="DT41" s="79">
        <v>19.0</v>
      </c>
      <c r="DU41" s="79">
        <v>19.0</v>
      </c>
      <c r="DV41" s="79">
        <v>19.0</v>
      </c>
      <c r="DW41" s="79">
        <v>20.0</v>
      </c>
      <c r="DX41" s="79">
        <v>21.0</v>
      </c>
      <c r="DY41" s="79">
        <v>21.0</v>
      </c>
      <c r="DZ41" s="79">
        <v>21.0</v>
      </c>
      <c r="EA41" s="79">
        <v>21.0</v>
      </c>
      <c r="EB41" s="79">
        <v>21.0</v>
      </c>
      <c r="EC41" s="79">
        <v>22.0</v>
      </c>
      <c r="ED41" s="79">
        <v>22.0</v>
      </c>
      <c r="EE41" s="79">
        <v>23.0</v>
      </c>
      <c r="EF41" s="79">
        <v>23.0</v>
      </c>
      <c r="EG41" s="79">
        <v>23.0</v>
      </c>
      <c r="EH41" s="79">
        <v>23.0</v>
      </c>
      <c r="EI41" s="79">
        <v>23.0</v>
      </c>
      <c r="EJ41" s="79">
        <v>23.0</v>
      </c>
      <c r="EK41" s="79">
        <v>23.0</v>
      </c>
      <c r="EL41" s="79">
        <v>23.0</v>
      </c>
      <c r="EM41" s="79">
        <v>23.0</v>
      </c>
      <c r="EN41" s="79">
        <v>23.0</v>
      </c>
      <c r="EO41" s="79">
        <v>23.0</v>
      </c>
      <c r="EP41" s="79">
        <v>23.0</v>
      </c>
      <c r="EQ41" s="79">
        <v>23.0</v>
      </c>
      <c r="ER41" s="79">
        <v>23.0</v>
      </c>
      <c r="ES41" s="79">
        <v>23.0</v>
      </c>
      <c r="ET41" s="79">
        <v>23.0</v>
      </c>
      <c r="EU41" s="79">
        <v>23.0</v>
      </c>
      <c r="EV41" s="79">
        <v>23.0</v>
      </c>
      <c r="EW41" s="79">
        <v>23.0</v>
      </c>
      <c r="EX41" s="79">
        <v>23.0</v>
      </c>
      <c r="EY41" s="79">
        <v>23.0</v>
      </c>
      <c r="EZ41" s="79">
        <v>23.0</v>
      </c>
      <c r="FA41" s="79">
        <v>23.0</v>
      </c>
      <c r="FB41" s="79">
        <v>23.0</v>
      </c>
      <c r="FC41" s="79">
        <v>23.0</v>
      </c>
      <c r="FD41" s="79">
        <v>23.0</v>
      </c>
      <c r="FE41" s="79">
        <v>23.0</v>
      </c>
      <c r="FF41" s="79">
        <v>23.0</v>
      </c>
      <c r="FG41" s="79">
        <v>23.0</v>
      </c>
      <c r="FH41" s="79">
        <v>23.0</v>
      </c>
      <c r="FI41" s="79">
        <v>23.0</v>
      </c>
      <c r="FJ41" s="79">
        <v>23.0</v>
      </c>
      <c r="FK41" s="79">
        <v>23.0</v>
      </c>
      <c r="FL41" s="79">
        <v>23.0</v>
      </c>
      <c r="FM41" s="79">
        <v>23.0</v>
      </c>
      <c r="FN41" s="79">
        <v>23.0</v>
      </c>
      <c r="FO41" s="79">
        <v>23.0</v>
      </c>
      <c r="FP41" s="79">
        <v>23.0</v>
      </c>
      <c r="FQ41" s="79">
        <v>23.0</v>
      </c>
      <c r="FR41" s="79">
        <v>23.0</v>
      </c>
      <c r="FS41" s="79">
        <v>23.0</v>
      </c>
      <c r="FT41" s="80">
        <v>23.0</v>
      </c>
      <c r="FU41" s="80">
        <v>23.0</v>
      </c>
      <c r="FV41" s="80">
        <v>23.0</v>
      </c>
      <c r="FW41" s="80">
        <v>23.0</v>
      </c>
      <c r="FX41" s="81">
        <v>23.0</v>
      </c>
      <c r="FY41" s="81">
        <v>23.0</v>
      </c>
      <c r="FZ41" s="81">
        <v>23.0</v>
      </c>
      <c r="GA41" s="81">
        <v>23.0</v>
      </c>
      <c r="GB41" s="81">
        <v>23.0</v>
      </c>
      <c r="GC41" s="81">
        <v>23.0</v>
      </c>
      <c r="GD41" s="81">
        <v>23.0</v>
      </c>
      <c r="GE41" s="81">
        <v>23.0</v>
      </c>
      <c r="GF41" s="81">
        <v>23.0</v>
      </c>
      <c r="GG41" s="81">
        <v>23.0</v>
      </c>
      <c r="GH41" s="81">
        <v>23.0</v>
      </c>
      <c r="GI41" s="81">
        <v>23.0</v>
      </c>
      <c r="GJ41" s="82"/>
    </row>
    <row r="42" ht="12.75" customHeight="1">
      <c r="A42" s="30">
        <f t="shared" si="3"/>
        <v>38</v>
      </c>
      <c r="B42" s="90" t="s">
        <v>35</v>
      </c>
      <c r="C42" s="91">
        <v>62.0</v>
      </c>
      <c r="D42" s="91">
        <v>62.0</v>
      </c>
      <c r="E42" s="91">
        <v>56.0</v>
      </c>
      <c r="F42" s="91">
        <v>62.0</v>
      </c>
      <c r="G42" s="91">
        <v>60.0</v>
      </c>
      <c r="H42" s="91">
        <v>61.208</v>
      </c>
      <c r="I42" s="91">
        <v>60.0</v>
      </c>
      <c r="J42" s="91">
        <v>62.0</v>
      </c>
      <c r="K42" s="91">
        <v>62.0</v>
      </c>
      <c r="L42" s="91">
        <v>60.0</v>
      </c>
      <c r="M42" s="91">
        <v>62.0</v>
      </c>
      <c r="N42" s="91">
        <v>60.0</v>
      </c>
      <c r="O42" s="91">
        <v>62.0</v>
      </c>
      <c r="P42" s="91">
        <v>62.0</v>
      </c>
      <c r="Q42" s="91">
        <v>56.0</v>
      </c>
      <c r="R42" s="91">
        <v>62.0</v>
      </c>
      <c r="S42" s="91">
        <v>60.0</v>
      </c>
      <c r="T42" s="91">
        <v>92.0</v>
      </c>
      <c r="U42" s="91">
        <v>90.0</v>
      </c>
      <c r="V42" s="91">
        <v>93.0</v>
      </c>
      <c r="W42" s="91">
        <v>93.0</v>
      </c>
      <c r="X42" s="91">
        <v>90.0</v>
      </c>
      <c r="Y42" s="91">
        <v>93.0</v>
      </c>
      <c r="Z42" s="91">
        <v>90.0</v>
      </c>
      <c r="AA42" s="91">
        <v>93.0</v>
      </c>
      <c r="AB42" s="91">
        <v>93.0</v>
      </c>
      <c r="AC42" s="91">
        <v>87.0</v>
      </c>
      <c r="AD42" s="91">
        <v>91.75</v>
      </c>
      <c r="AE42" s="91">
        <v>104.694</v>
      </c>
      <c r="AF42" s="91">
        <v>104.237</v>
      </c>
      <c r="AG42" s="91">
        <v>117.604</v>
      </c>
      <c r="AH42" s="91">
        <v>114.521</v>
      </c>
      <c r="AI42" s="91">
        <v>120.297</v>
      </c>
      <c r="AJ42" s="91">
        <v>150.0</v>
      </c>
      <c r="AK42" s="91">
        <v>140.188</v>
      </c>
      <c r="AL42" s="91">
        <v>142.9205</v>
      </c>
      <c r="AM42" s="91">
        <v>153.409</v>
      </c>
      <c r="AN42" s="91">
        <v>146.108</v>
      </c>
      <c r="AO42" s="91">
        <v>134.31</v>
      </c>
      <c r="AP42" s="91">
        <v>181.0</v>
      </c>
      <c r="AQ42" s="91">
        <v>164.0</v>
      </c>
      <c r="AR42" s="91">
        <v>156.38</v>
      </c>
      <c r="AS42" s="91">
        <v>162.0</v>
      </c>
      <c r="AT42" s="91">
        <v>163.327</v>
      </c>
      <c r="AU42" s="91">
        <v>186.843999999993</v>
      </c>
      <c r="AV42" s="91">
        <v>210.5</v>
      </c>
      <c r="AW42" s="91">
        <v>206.9583</v>
      </c>
      <c r="AX42" s="91">
        <v>180.469</v>
      </c>
      <c r="AY42" s="91">
        <v>171.459</v>
      </c>
      <c r="AZ42" s="91">
        <v>233.9345</v>
      </c>
      <c r="BA42" s="91">
        <v>225.118</v>
      </c>
      <c r="BB42" s="91">
        <v>233.413</v>
      </c>
      <c r="BC42" s="91">
        <v>241.442</v>
      </c>
      <c r="BD42" s="91">
        <v>242.9082</v>
      </c>
      <c r="BE42" s="91">
        <v>268.1268</v>
      </c>
      <c r="BF42" s="91">
        <v>276.563</v>
      </c>
      <c r="BG42" s="91">
        <v>274.411</v>
      </c>
      <c r="BH42" s="91">
        <v>286.062488425923</v>
      </c>
      <c r="BI42" s="91">
        <v>298.552988425923</v>
      </c>
      <c r="BJ42" s="91">
        <v>315.268617507418</v>
      </c>
      <c r="BK42" s="91">
        <v>227.82</v>
      </c>
      <c r="BL42" s="91">
        <v>307.0</v>
      </c>
      <c r="BM42" s="91">
        <v>294.982976851846</v>
      </c>
      <c r="BN42" s="91">
        <v>339.072</v>
      </c>
      <c r="BO42" s="91">
        <v>313.296</v>
      </c>
      <c r="BP42" s="91">
        <v>326.811</v>
      </c>
      <c r="BQ42" s="91">
        <v>305.562988425923</v>
      </c>
      <c r="BR42" s="91">
        <v>365.8999</v>
      </c>
      <c r="BS42" s="91">
        <v>366.139</v>
      </c>
      <c r="BT42" s="91">
        <v>344.042</v>
      </c>
      <c r="BU42" s="91">
        <v>353.4</v>
      </c>
      <c r="BV42" s="91">
        <v>424.954</v>
      </c>
      <c r="BW42" s="91">
        <v>288.292</v>
      </c>
      <c r="BX42" s="91">
        <v>356.332</v>
      </c>
      <c r="BY42" s="91">
        <v>359.073</v>
      </c>
      <c r="BZ42" s="91">
        <v>399.272</v>
      </c>
      <c r="CA42" s="91">
        <v>384.229</v>
      </c>
      <c r="CB42" s="91">
        <v>388.611</v>
      </c>
      <c r="CC42" s="91">
        <v>389.615</v>
      </c>
      <c r="CD42" s="91">
        <v>408.945793981478</v>
      </c>
      <c r="CE42" s="91">
        <v>409.88990805</v>
      </c>
      <c r="CF42" s="91">
        <v>401.937194444445</v>
      </c>
      <c r="CG42" s="91">
        <v>423.645</v>
      </c>
      <c r="CH42" s="91">
        <v>492.561976851846</v>
      </c>
      <c r="CI42" s="91">
        <v>341.676</v>
      </c>
      <c r="CJ42" s="91">
        <v>426.428</v>
      </c>
      <c r="CK42" s="91">
        <v>367.125</v>
      </c>
      <c r="CL42" s="91">
        <v>422.851</v>
      </c>
      <c r="CM42" s="91">
        <v>409.856</v>
      </c>
      <c r="CN42" s="91">
        <v>439.928</v>
      </c>
      <c r="CO42" s="91">
        <v>438.19</v>
      </c>
      <c r="CP42" s="91">
        <v>452.678</v>
      </c>
      <c r="CQ42" s="91">
        <v>442.456</v>
      </c>
      <c r="CR42" s="91">
        <v>465.449</v>
      </c>
      <c r="CS42" s="91">
        <v>526.306</v>
      </c>
      <c r="CT42" s="91">
        <v>635.647</v>
      </c>
      <c r="CU42" s="91">
        <v>436.857</v>
      </c>
      <c r="CV42" s="91">
        <v>556.2177</v>
      </c>
      <c r="CW42" s="91">
        <v>497.9296</v>
      </c>
      <c r="CX42" s="91">
        <v>554.368</v>
      </c>
      <c r="CY42" s="91">
        <v>569.043238888898</v>
      </c>
      <c r="CZ42" s="91">
        <v>576.3545</v>
      </c>
      <c r="DA42" s="91">
        <v>552.459</v>
      </c>
      <c r="DB42" s="91">
        <v>579.220999984212</v>
      </c>
      <c r="DC42" s="91">
        <v>565.0</v>
      </c>
      <c r="DD42" s="91">
        <v>562.406803821447</v>
      </c>
      <c r="DE42" s="91">
        <v>561.36084752888</v>
      </c>
      <c r="DF42" s="91">
        <v>672.0</v>
      </c>
      <c r="DG42" s="91">
        <v>461.3578</v>
      </c>
      <c r="DH42" s="91">
        <v>576.2609</v>
      </c>
      <c r="DI42" s="91">
        <v>518.832</v>
      </c>
      <c r="DJ42" s="91">
        <v>574.0</v>
      </c>
      <c r="DK42" s="91">
        <v>559.0</v>
      </c>
      <c r="DL42" s="91">
        <v>577.0</v>
      </c>
      <c r="DM42" s="91">
        <v>558.0</v>
      </c>
      <c r="DN42" s="91">
        <v>576.0</v>
      </c>
      <c r="DO42" s="91">
        <v>582.198</v>
      </c>
      <c r="DP42" s="91">
        <v>549.056</v>
      </c>
      <c r="DQ42" s="91">
        <v>528.0</v>
      </c>
      <c r="DR42" s="91">
        <v>526.0</v>
      </c>
      <c r="DS42" s="91">
        <v>404.2754</v>
      </c>
      <c r="DT42" s="91">
        <v>503.3416</v>
      </c>
      <c r="DU42" s="91">
        <v>514.0</v>
      </c>
      <c r="DV42" s="91">
        <v>529.0</v>
      </c>
      <c r="DW42" s="91">
        <v>507.0</v>
      </c>
      <c r="DX42" s="91">
        <v>533.0</v>
      </c>
      <c r="DY42" s="91">
        <v>521.0</v>
      </c>
      <c r="DZ42" s="91">
        <v>574.0</v>
      </c>
      <c r="EA42" s="91">
        <v>580.0</v>
      </c>
      <c r="EB42" s="91">
        <v>542.0</v>
      </c>
      <c r="EC42" s="91">
        <v>525.400117916667</v>
      </c>
      <c r="ED42" s="91">
        <v>696.0</v>
      </c>
      <c r="EE42" s="91">
        <v>474.4329</v>
      </c>
      <c r="EF42" s="91">
        <v>490.128155555556</v>
      </c>
      <c r="EG42" s="91">
        <v>501.712999999997</v>
      </c>
      <c r="EH42" s="91">
        <v>562.037</v>
      </c>
      <c r="EI42" s="91">
        <v>544.997020833333</v>
      </c>
      <c r="EJ42" s="91">
        <v>570.594020833331</v>
      </c>
      <c r="EK42" s="91">
        <v>533.512979166669</v>
      </c>
      <c r="EL42" s="91">
        <v>563.531000000003</v>
      </c>
      <c r="EM42" s="91">
        <v>556.288</v>
      </c>
      <c r="EN42" s="91">
        <v>429.876</v>
      </c>
      <c r="EO42" s="91">
        <v>380.901</v>
      </c>
      <c r="EP42" s="91">
        <v>427.0878</v>
      </c>
      <c r="EQ42" s="91">
        <v>329.044611111109</v>
      </c>
      <c r="ER42" s="91">
        <v>429.306088888891</v>
      </c>
      <c r="ES42" s="91">
        <v>415.8761</v>
      </c>
      <c r="ET42" s="91">
        <v>450.7404</v>
      </c>
      <c r="EU42" s="91">
        <v>451.647</v>
      </c>
      <c r="EV42" s="91">
        <v>456.2</v>
      </c>
      <c r="EW42" s="91">
        <v>475.1321</v>
      </c>
      <c r="EX42" s="91">
        <v>530.441721759259</v>
      </c>
      <c r="EY42" s="91">
        <v>436.45768888889</v>
      </c>
      <c r="EZ42" s="91">
        <v>406.637316203697</v>
      </c>
      <c r="FA42" s="91">
        <v>348.8134</v>
      </c>
      <c r="FB42" s="91">
        <v>396.0</v>
      </c>
      <c r="FC42" s="91">
        <v>314.189</v>
      </c>
      <c r="FD42" s="91">
        <v>381.937</v>
      </c>
      <c r="FE42" s="91">
        <v>347.661</v>
      </c>
      <c r="FF42" s="91">
        <v>390.902874517379</v>
      </c>
      <c r="FG42" s="91">
        <v>439.921432545098</v>
      </c>
      <c r="FH42" s="91">
        <v>390.009986111115</v>
      </c>
      <c r="FI42" s="91">
        <v>428.64144</v>
      </c>
      <c r="FJ42" s="91">
        <v>468.524021351133</v>
      </c>
      <c r="FK42" s="91">
        <v>475.045083333336</v>
      </c>
      <c r="FL42" s="91">
        <v>491.427316666664</v>
      </c>
      <c r="FM42" s="91">
        <v>467.890283333336</v>
      </c>
      <c r="FN42" s="91">
        <v>532.277</v>
      </c>
      <c r="FO42" s="91">
        <v>401.124611151418</v>
      </c>
      <c r="FP42" s="91">
        <v>460.3881</v>
      </c>
      <c r="FQ42" s="91">
        <v>465.426975066668</v>
      </c>
      <c r="FR42" s="91">
        <v>453.85382175834826</v>
      </c>
      <c r="FS42" s="91">
        <v>394.2182113739764</v>
      </c>
      <c r="FT42" s="92">
        <v>377.8362121058809</v>
      </c>
      <c r="FU42" s="92">
        <v>412.192500056302</v>
      </c>
      <c r="FV42" s="93">
        <v>476.535989400256</v>
      </c>
      <c r="FW42" s="93">
        <v>488.620430708595</v>
      </c>
      <c r="FX42" s="93">
        <v>461.604226722321</v>
      </c>
      <c r="FY42" s="93">
        <v>448.153042069327</v>
      </c>
      <c r="FZ42" s="93">
        <v>516.125181187449</v>
      </c>
      <c r="GA42" s="93">
        <v>346.308568512624</v>
      </c>
      <c r="GB42" s="93">
        <v>475.583195262088</v>
      </c>
      <c r="GC42" s="93">
        <v>425.179813527011</v>
      </c>
      <c r="GD42" s="93">
        <v>486.953684507946</v>
      </c>
      <c r="GE42" s="93">
        <v>418.6695</v>
      </c>
      <c r="GF42" s="93">
        <v>420.424</v>
      </c>
      <c r="GG42" s="93">
        <v>454.2454</v>
      </c>
      <c r="GH42" s="93">
        <v>437.055</v>
      </c>
      <c r="GI42" s="93">
        <v>460.4847</v>
      </c>
      <c r="GJ42" s="82"/>
    </row>
    <row r="43" ht="12.75" customHeight="1">
      <c r="A43" s="30">
        <f t="shared" si="3"/>
        <v>39</v>
      </c>
      <c r="B43" s="86" t="s">
        <v>36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87"/>
      <c r="FX43" s="87"/>
      <c r="FY43" s="87"/>
      <c r="FZ43" s="87"/>
      <c r="GA43" s="87"/>
      <c r="GB43" s="87"/>
      <c r="GC43" s="94"/>
      <c r="GD43" s="94"/>
      <c r="GE43" s="94"/>
      <c r="GF43" s="94"/>
      <c r="GG43" s="94"/>
      <c r="GH43" s="94"/>
      <c r="GI43" s="94"/>
      <c r="GJ43" s="95"/>
    </row>
    <row r="44" ht="12.75" customHeight="1">
      <c r="A44" s="30">
        <f t="shared" si="3"/>
        <v>40</v>
      </c>
      <c r="B44" s="71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7"/>
      <c r="FX44" s="97"/>
      <c r="FY44" s="97"/>
      <c r="FZ44" s="97"/>
      <c r="GA44" s="97"/>
      <c r="GB44" s="97"/>
      <c r="GC44" s="98"/>
      <c r="GD44" s="98"/>
      <c r="GE44" s="98"/>
      <c r="GF44" s="98"/>
      <c r="GG44" s="98"/>
      <c r="GH44" s="98"/>
      <c r="GI44" s="98"/>
      <c r="GJ44" s="38"/>
    </row>
    <row r="45" ht="13.5" customHeight="1">
      <c r="A45" s="30">
        <f t="shared" si="3"/>
        <v>41</v>
      </c>
      <c r="B45" s="89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3"/>
    </row>
    <row r="46" ht="12.75" customHeight="1">
      <c r="A46" s="30">
        <f t="shared" si="3"/>
        <v>42</v>
      </c>
      <c r="B46" s="78" t="s">
        <v>38</v>
      </c>
      <c r="C46" s="79" t="s">
        <v>39</v>
      </c>
      <c r="D46" s="79" t="s">
        <v>39</v>
      </c>
      <c r="E46" s="79" t="s">
        <v>39</v>
      </c>
      <c r="F46" s="79" t="s">
        <v>39</v>
      </c>
      <c r="G46" s="79" t="s">
        <v>39</v>
      </c>
      <c r="H46" s="79" t="s">
        <v>39</v>
      </c>
      <c r="I46" s="79" t="s">
        <v>39</v>
      </c>
      <c r="J46" s="79" t="s">
        <v>39</v>
      </c>
      <c r="K46" s="79" t="s">
        <v>39</v>
      </c>
      <c r="L46" s="79" t="s">
        <v>39</v>
      </c>
      <c r="M46" s="79" t="s">
        <v>39</v>
      </c>
      <c r="N46" s="79" t="s">
        <v>39</v>
      </c>
      <c r="O46" s="79" t="s">
        <v>39</v>
      </c>
      <c r="P46" s="79" t="s">
        <v>39</v>
      </c>
      <c r="Q46" s="79" t="s">
        <v>39</v>
      </c>
      <c r="R46" s="79" t="s">
        <v>39</v>
      </c>
      <c r="S46" s="79" t="s">
        <v>39</v>
      </c>
      <c r="T46" s="79" t="s">
        <v>39</v>
      </c>
      <c r="U46" s="79" t="s">
        <v>39</v>
      </c>
      <c r="V46" s="79" t="s">
        <v>39</v>
      </c>
      <c r="W46" s="79" t="s">
        <v>39</v>
      </c>
      <c r="X46" s="79" t="s">
        <v>39</v>
      </c>
      <c r="Y46" s="79" t="s">
        <v>39</v>
      </c>
      <c r="Z46" s="79" t="s">
        <v>39</v>
      </c>
      <c r="AA46" s="79" t="s">
        <v>39</v>
      </c>
      <c r="AB46" s="79" t="s">
        <v>39</v>
      </c>
      <c r="AC46" s="79" t="s">
        <v>39</v>
      </c>
      <c r="AD46" s="79" t="s">
        <v>39</v>
      </c>
      <c r="AE46" s="79" t="s">
        <v>39</v>
      </c>
      <c r="AF46" s="79" t="s">
        <v>39</v>
      </c>
      <c r="AG46" s="79" t="s">
        <v>39</v>
      </c>
      <c r="AH46" s="79" t="s">
        <v>39</v>
      </c>
      <c r="AI46" s="79" t="s">
        <v>39</v>
      </c>
      <c r="AJ46" s="79" t="s">
        <v>39</v>
      </c>
      <c r="AK46" s="79" t="s">
        <v>39</v>
      </c>
      <c r="AL46" s="79" t="s">
        <v>39</v>
      </c>
      <c r="AM46" s="79" t="s">
        <v>39</v>
      </c>
      <c r="AN46" s="79" t="s">
        <v>39</v>
      </c>
      <c r="AO46" s="79" t="s">
        <v>39</v>
      </c>
      <c r="AP46" s="79" t="s">
        <v>39</v>
      </c>
      <c r="AQ46" s="79" t="s">
        <v>39</v>
      </c>
      <c r="AR46" s="79" t="s">
        <v>39</v>
      </c>
      <c r="AS46" s="79" t="s">
        <v>39</v>
      </c>
      <c r="AT46" s="79" t="s">
        <v>39</v>
      </c>
      <c r="AU46" s="79" t="s">
        <v>39</v>
      </c>
      <c r="AV46" s="79" t="s">
        <v>39</v>
      </c>
      <c r="AW46" s="79" t="s">
        <v>39</v>
      </c>
      <c r="AX46" s="79" t="s">
        <v>39</v>
      </c>
      <c r="AY46" s="79" t="s">
        <v>39</v>
      </c>
      <c r="AZ46" s="79" t="s">
        <v>39</v>
      </c>
      <c r="BA46" s="79" t="s">
        <v>39</v>
      </c>
      <c r="BB46" s="79" t="s">
        <v>39</v>
      </c>
      <c r="BC46" s="79" t="s">
        <v>39</v>
      </c>
      <c r="BD46" s="79" t="s">
        <v>39</v>
      </c>
      <c r="BE46" s="79" t="s">
        <v>39</v>
      </c>
      <c r="BF46" s="79" t="s">
        <v>39</v>
      </c>
      <c r="BG46" s="79" t="s">
        <v>39</v>
      </c>
      <c r="BH46" s="79" t="s">
        <v>39</v>
      </c>
      <c r="BI46" s="79" t="s">
        <v>39</v>
      </c>
      <c r="BJ46" s="79" t="s">
        <v>39</v>
      </c>
      <c r="BK46" s="79">
        <v>191.0</v>
      </c>
      <c r="BL46" s="79">
        <v>192.0</v>
      </c>
      <c r="BM46" s="79">
        <v>180.0</v>
      </c>
      <c r="BN46" s="79">
        <v>201.0</v>
      </c>
      <c r="BO46" s="79">
        <v>194.0</v>
      </c>
      <c r="BP46" s="79">
        <v>212.0</v>
      </c>
      <c r="BQ46" s="79">
        <v>218.0</v>
      </c>
      <c r="BR46" s="79">
        <v>222.0</v>
      </c>
      <c r="BS46" s="79">
        <v>232.0</v>
      </c>
      <c r="BT46" s="79">
        <v>140.0</v>
      </c>
      <c r="BU46" s="79">
        <v>134.0</v>
      </c>
      <c r="BV46" s="79">
        <v>113.0</v>
      </c>
      <c r="BW46" s="79">
        <v>86.0</v>
      </c>
      <c r="BX46" s="79">
        <v>89.0</v>
      </c>
      <c r="BY46" s="79">
        <v>100.0</v>
      </c>
      <c r="BZ46" s="79">
        <v>118.0</v>
      </c>
      <c r="CA46" s="79">
        <v>72.0</v>
      </c>
      <c r="CB46" s="79">
        <v>58.0</v>
      </c>
      <c r="CC46" s="79">
        <v>81.0</v>
      </c>
      <c r="CD46" s="79">
        <v>76.0</v>
      </c>
      <c r="CE46" s="79">
        <v>73.0</v>
      </c>
      <c r="CF46" s="79">
        <v>71.0</v>
      </c>
      <c r="CG46" s="79">
        <v>76.0</v>
      </c>
      <c r="CH46" s="79">
        <v>61.0</v>
      </c>
      <c r="CI46" s="79">
        <v>94.0</v>
      </c>
      <c r="CJ46" s="79">
        <v>110.0</v>
      </c>
      <c r="CK46" s="79">
        <v>89.0</v>
      </c>
      <c r="CL46" s="79">
        <v>121.0</v>
      </c>
      <c r="CM46" s="79">
        <v>125.0</v>
      </c>
      <c r="CN46" s="79">
        <v>113.0</v>
      </c>
      <c r="CO46" s="79">
        <v>138.0</v>
      </c>
      <c r="CP46" s="79">
        <v>137.0</v>
      </c>
      <c r="CQ46" s="79">
        <v>135.0</v>
      </c>
      <c r="CR46" s="79">
        <v>148.0</v>
      </c>
      <c r="CS46" s="79">
        <v>116.0</v>
      </c>
      <c r="CT46" s="79">
        <v>101.0</v>
      </c>
      <c r="CU46" s="79">
        <v>142.0</v>
      </c>
      <c r="CV46" s="79">
        <v>141.0</v>
      </c>
      <c r="CW46" s="79">
        <v>106.0</v>
      </c>
      <c r="CX46" s="79">
        <v>114.0</v>
      </c>
      <c r="CY46" s="79">
        <v>118.0</v>
      </c>
      <c r="CZ46" s="79">
        <v>131.0</v>
      </c>
      <c r="DA46" s="79">
        <v>127.0</v>
      </c>
      <c r="DB46" s="79">
        <v>117.0</v>
      </c>
      <c r="DC46" s="79">
        <v>64.0</v>
      </c>
      <c r="DD46" s="79">
        <v>64.0</v>
      </c>
      <c r="DE46" s="79">
        <v>63.0</v>
      </c>
      <c r="DF46" s="79">
        <v>70.0</v>
      </c>
      <c r="DG46" s="79">
        <v>66.0</v>
      </c>
      <c r="DH46" s="79">
        <v>72.0</v>
      </c>
      <c r="DI46" s="79">
        <v>63.0</v>
      </c>
      <c r="DJ46" s="79">
        <v>59.0</v>
      </c>
      <c r="DK46" s="79">
        <v>70.0</v>
      </c>
      <c r="DL46" s="79">
        <v>81.0</v>
      </c>
      <c r="DM46" s="79">
        <v>77.0</v>
      </c>
      <c r="DN46" s="79">
        <v>59.0</v>
      </c>
      <c r="DO46" s="79">
        <v>71.0</v>
      </c>
      <c r="DP46" s="79">
        <v>80.0</v>
      </c>
      <c r="DQ46" s="79">
        <v>64.0</v>
      </c>
      <c r="DR46" s="79">
        <v>76.0</v>
      </c>
      <c r="DS46" s="79">
        <v>84.0</v>
      </c>
      <c r="DT46" s="79">
        <v>86.0</v>
      </c>
      <c r="DU46" s="79">
        <v>65.0</v>
      </c>
      <c r="DV46" s="79">
        <v>72.0</v>
      </c>
      <c r="DW46" s="79">
        <v>70.0</v>
      </c>
      <c r="DX46" s="79">
        <v>47.0</v>
      </c>
      <c r="DY46" s="79">
        <v>52.0</v>
      </c>
      <c r="DZ46" s="79">
        <v>39.0</v>
      </c>
      <c r="EA46" s="79">
        <v>34.0</v>
      </c>
      <c r="EB46" s="79">
        <v>38.0</v>
      </c>
      <c r="EC46" s="79">
        <v>37.0</v>
      </c>
      <c r="ED46" s="79">
        <v>27.0</v>
      </c>
      <c r="EE46" s="79">
        <v>29.0</v>
      </c>
      <c r="EF46" s="79">
        <v>35.0</v>
      </c>
      <c r="EG46" s="79">
        <v>25.0</v>
      </c>
      <c r="EH46" s="79">
        <v>33.0</v>
      </c>
      <c r="EI46" s="79">
        <v>26.0</v>
      </c>
      <c r="EJ46" s="79">
        <v>30.0</v>
      </c>
      <c r="EK46" s="79">
        <v>30.0</v>
      </c>
      <c r="EL46" s="79">
        <v>31.0</v>
      </c>
      <c r="EM46" s="79">
        <v>32.0</v>
      </c>
      <c r="EN46" s="79">
        <v>37.0</v>
      </c>
      <c r="EO46" s="79">
        <v>37.0</v>
      </c>
      <c r="EP46" s="79">
        <v>49.0</v>
      </c>
      <c r="EQ46" s="79">
        <v>53.0</v>
      </c>
      <c r="ER46" s="79">
        <v>62.0</v>
      </c>
      <c r="ES46" s="79">
        <v>60.0</v>
      </c>
      <c r="ET46" s="79">
        <v>74.0</v>
      </c>
      <c r="EU46" s="79">
        <v>48.0</v>
      </c>
      <c r="EV46" s="79">
        <v>61.0</v>
      </c>
      <c r="EW46" s="79">
        <v>54.0</v>
      </c>
      <c r="EX46" s="79">
        <v>53.0</v>
      </c>
      <c r="EY46" s="79">
        <v>48.0</v>
      </c>
      <c r="EZ46" s="79">
        <v>57.0</v>
      </c>
      <c r="FA46" s="79">
        <v>43.0</v>
      </c>
      <c r="FB46" s="79">
        <v>57.0</v>
      </c>
      <c r="FC46" s="79">
        <v>55.0</v>
      </c>
      <c r="FD46" s="79">
        <v>59.0</v>
      </c>
      <c r="FE46" s="79">
        <v>79.0</v>
      </c>
      <c r="FF46" s="79">
        <v>77.0</v>
      </c>
      <c r="FG46" s="79">
        <v>90.0</v>
      </c>
      <c r="FH46" s="79">
        <v>98.0</v>
      </c>
      <c r="FI46" s="79">
        <v>68.0</v>
      </c>
      <c r="FJ46" s="79">
        <v>61.0</v>
      </c>
      <c r="FK46" s="79">
        <v>50.0</v>
      </c>
      <c r="FL46" s="79">
        <v>48.0</v>
      </c>
      <c r="FM46" s="79">
        <v>33.0</v>
      </c>
      <c r="FN46" s="79">
        <v>44.0</v>
      </c>
      <c r="FO46" s="79">
        <v>55.0</v>
      </c>
      <c r="FP46" s="79">
        <v>82.0</v>
      </c>
      <c r="FQ46" s="99">
        <v>36.0</v>
      </c>
      <c r="FR46" s="99">
        <v>45.0</v>
      </c>
      <c r="FS46" s="79">
        <v>52.0</v>
      </c>
      <c r="FT46" s="81">
        <v>53.0</v>
      </c>
      <c r="FU46" s="81">
        <v>44.0</v>
      </c>
      <c r="FV46" s="81">
        <v>44.0</v>
      </c>
      <c r="FW46" s="81">
        <v>50.0</v>
      </c>
      <c r="FX46" s="81">
        <v>51.0</v>
      </c>
      <c r="FY46" s="81">
        <v>38.0</v>
      </c>
      <c r="FZ46" s="81">
        <v>33.0</v>
      </c>
      <c r="GA46" s="81">
        <v>41.0</v>
      </c>
      <c r="GB46" s="81">
        <v>42.0</v>
      </c>
      <c r="GC46" s="81">
        <v>39.0</v>
      </c>
      <c r="GD46" s="81">
        <v>43.0</v>
      </c>
      <c r="GE46" s="81">
        <v>52.0</v>
      </c>
      <c r="GF46" s="81">
        <v>38.0</v>
      </c>
      <c r="GG46" s="81">
        <v>47.0</v>
      </c>
      <c r="GH46" s="81">
        <v>55.0</v>
      </c>
      <c r="GI46" s="81">
        <v>54.0</v>
      </c>
      <c r="GJ46" s="82"/>
    </row>
    <row r="47" ht="12.75" customHeight="1">
      <c r="A47" s="30">
        <f t="shared" si="3"/>
        <v>43</v>
      </c>
      <c r="B47" s="71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1"/>
    </row>
    <row r="48" ht="13.5" customHeight="1">
      <c r="A48" s="30">
        <f t="shared" si="3"/>
        <v>44</v>
      </c>
      <c r="B48" s="102" t="s">
        <v>40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4"/>
    </row>
    <row r="49" ht="13.5" customHeight="1">
      <c r="A49" s="30">
        <f t="shared" si="3"/>
        <v>45</v>
      </c>
      <c r="B49" s="78" t="s">
        <v>41</v>
      </c>
      <c r="C49" s="105">
        <v>0.0</v>
      </c>
      <c r="D49" s="105">
        <v>0.0</v>
      </c>
      <c r="E49" s="105">
        <v>0.0</v>
      </c>
      <c r="F49" s="105">
        <v>0.0</v>
      </c>
      <c r="G49" s="105">
        <v>0.0</v>
      </c>
      <c r="H49" s="105">
        <v>0.0</v>
      </c>
      <c r="I49" s="105">
        <v>0.0</v>
      </c>
      <c r="J49" s="105">
        <v>0.0</v>
      </c>
      <c r="K49" s="105">
        <v>0.0</v>
      </c>
      <c r="L49" s="105">
        <v>0.0</v>
      </c>
      <c r="M49" s="105">
        <v>0.0</v>
      </c>
      <c r="N49" s="105">
        <v>0.0</v>
      </c>
      <c r="O49" s="105">
        <v>0.0</v>
      </c>
      <c r="P49" s="105">
        <v>0.0</v>
      </c>
      <c r="Q49" s="105">
        <v>1.0</v>
      </c>
      <c r="R49" s="105">
        <v>0.0</v>
      </c>
      <c r="S49" s="105">
        <v>0.0</v>
      </c>
      <c r="T49" s="105">
        <v>0.0</v>
      </c>
      <c r="U49" s="105">
        <v>0.0</v>
      </c>
      <c r="V49" s="105">
        <v>0.0</v>
      </c>
      <c r="W49" s="105">
        <v>0.0</v>
      </c>
      <c r="X49" s="105">
        <v>0.0</v>
      </c>
      <c r="Y49" s="105">
        <v>0.0</v>
      </c>
      <c r="Z49" s="105">
        <v>0.0</v>
      </c>
      <c r="AA49" s="105">
        <v>0.0</v>
      </c>
      <c r="AB49" s="105">
        <v>0.0</v>
      </c>
      <c r="AC49" s="105">
        <v>0.0</v>
      </c>
      <c r="AD49" s="105">
        <v>1.0</v>
      </c>
      <c r="AE49" s="105">
        <v>0.0</v>
      </c>
      <c r="AF49" s="105">
        <v>0.0</v>
      </c>
      <c r="AG49" s="105">
        <v>0.0</v>
      </c>
      <c r="AH49" s="105">
        <v>1.0</v>
      </c>
      <c r="AI49" s="105">
        <v>0.0</v>
      </c>
      <c r="AJ49" s="105">
        <v>0.0</v>
      </c>
      <c r="AK49" s="105">
        <v>0.0</v>
      </c>
      <c r="AL49" s="105">
        <v>0.0</v>
      </c>
      <c r="AM49" s="105">
        <v>0.0</v>
      </c>
      <c r="AN49" s="105">
        <v>0.0</v>
      </c>
      <c r="AO49" s="105">
        <v>1.0</v>
      </c>
      <c r="AP49" s="105">
        <v>0.0</v>
      </c>
      <c r="AQ49" s="105">
        <v>0.0</v>
      </c>
      <c r="AR49" s="105">
        <v>0.0</v>
      </c>
      <c r="AS49" s="105">
        <v>1.0</v>
      </c>
      <c r="AT49" s="105">
        <v>0.0</v>
      </c>
      <c r="AU49" s="105">
        <v>0.0</v>
      </c>
      <c r="AV49" s="105">
        <v>0.0</v>
      </c>
      <c r="AW49" s="105">
        <v>0.0</v>
      </c>
      <c r="AX49" s="105">
        <v>0.0</v>
      </c>
      <c r="AY49" s="105">
        <v>1.0</v>
      </c>
      <c r="AZ49" s="105">
        <v>0.0</v>
      </c>
      <c r="BA49" s="105">
        <v>0.0</v>
      </c>
      <c r="BB49" s="105">
        <v>0.0</v>
      </c>
      <c r="BC49" s="105">
        <v>1.0</v>
      </c>
      <c r="BD49" s="105">
        <v>0.0</v>
      </c>
      <c r="BE49" s="105">
        <v>0.0</v>
      </c>
      <c r="BF49" s="105">
        <v>0.0</v>
      </c>
      <c r="BG49" s="105">
        <v>1.0</v>
      </c>
      <c r="BH49" s="105">
        <v>0.0</v>
      </c>
      <c r="BI49" s="105">
        <v>0.0</v>
      </c>
      <c r="BJ49" s="105">
        <v>0.0</v>
      </c>
      <c r="BK49" s="105">
        <v>0.0</v>
      </c>
      <c r="BL49" s="105">
        <v>0.0</v>
      </c>
      <c r="BM49" s="105">
        <v>1.0</v>
      </c>
      <c r="BN49" s="105">
        <v>0.0</v>
      </c>
      <c r="BO49" s="105">
        <v>0.0</v>
      </c>
      <c r="BP49" s="105">
        <v>0.0</v>
      </c>
      <c r="BQ49" s="105">
        <v>1.0</v>
      </c>
      <c r="BR49" s="105">
        <v>0.0</v>
      </c>
      <c r="BS49" s="105">
        <v>0.0</v>
      </c>
      <c r="BT49" s="105">
        <v>0.0</v>
      </c>
      <c r="BU49" s="105">
        <v>0.0</v>
      </c>
      <c r="BV49" s="105">
        <v>0.0</v>
      </c>
      <c r="BW49" s="105">
        <v>0.0</v>
      </c>
      <c r="BX49" s="105">
        <v>1.0</v>
      </c>
      <c r="BY49" s="105">
        <v>0.0</v>
      </c>
      <c r="BZ49" s="105">
        <v>0.0</v>
      </c>
      <c r="CA49" s="105">
        <v>0.0</v>
      </c>
      <c r="CB49" s="105">
        <v>0.0</v>
      </c>
      <c r="CC49" s="105">
        <v>0.0</v>
      </c>
      <c r="CD49" s="105">
        <v>1.0</v>
      </c>
      <c r="CE49" s="105">
        <v>0.0</v>
      </c>
      <c r="CF49" s="105">
        <v>0.0</v>
      </c>
      <c r="CG49" s="105">
        <v>0.0</v>
      </c>
      <c r="CH49" s="105">
        <v>0.0</v>
      </c>
      <c r="CI49" s="105">
        <v>0.0</v>
      </c>
      <c r="CJ49" s="105">
        <v>0.0</v>
      </c>
      <c r="CK49" s="105">
        <v>1.0</v>
      </c>
      <c r="CL49" s="105">
        <v>0.0</v>
      </c>
      <c r="CM49" s="105">
        <v>0.0</v>
      </c>
      <c r="CN49" s="105">
        <v>0.0</v>
      </c>
      <c r="CO49" s="105">
        <v>0.0</v>
      </c>
      <c r="CP49" s="105">
        <v>0.0</v>
      </c>
      <c r="CQ49" s="105">
        <v>1.0</v>
      </c>
      <c r="CR49" s="105">
        <v>0.0</v>
      </c>
      <c r="CS49" s="105">
        <v>1.0</v>
      </c>
      <c r="CT49" s="105">
        <v>0.0</v>
      </c>
      <c r="CU49" s="105">
        <v>0.0</v>
      </c>
      <c r="CV49" s="105">
        <v>0.0</v>
      </c>
      <c r="CW49" s="105">
        <v>1.0</v>
      </c>
      <c r="CX49" s="105">
        <v>0.0</v>
      </c>
      <c r="CY49" s="105">
        <v>0.0</v>
      </c>
      <c r="CZ49" s="105">
        <v>0.0</v>
      </c>
      <c r="DA49" s="105">
        <v>0.0</v>
      </c>
      <c r="DB49" s="105">
        <v>0.0</v>
      </c>
      <c r="DC49" s="105">
        <v>0.0</v>
      </c>
      <c r="DD49" s="105">
        <v>0.0</v>
      </c>
      <c r="DE49" s="105">
        <v>0.0</v>
      </c>
      <c r="DF49" s="105">
        <v>0.0</v>
      </c>
      <c r="DG49" s="105">
        <v>0.0</v>
      </c>
      <c r="DH49" s="105">
        <v>0.0</v>
      </c>
      <c r="DI49" s="105">
        <v>0.0</v>
      </c>
      <c r="DJ49" s="105">
        <v>0.0</v>
      </c>
      <c r="DK49" s="105">
        <v>0.0</v>
      </c>
      <c r="DL49" s="105">
        <v>0.0</v>
      </c>
      <c r="DM49" s="105">
        <v>0.0</v>
      </c>
      <c r="DN49" s="105">
        <v>0.0</v>
      </c>
      <c r="DO49" s="105">
        <v>0.0</v>
      </c>
      <c r="DP49" s="105">
        <v>0.0</v>
      </c>
      <c r="DQ49" s="105">
        <v>1.0</v>
      </c>
      <c r="DR49" s="105">
        <v>1.0</v>
      </c>
      <c r="DS49" s="105">
        <v>0.0</v>
      </c>
      <c r="DT49" s="105">
        <v>0.0</v>
      </c>
      <c r="DU49" s="105">
        <v>0.0</v>
      </c>
      <c r="DV49" s="105">
        <v>1.0</v>
      </c>
      <c r="DW49" s="105">
        <v>0.0</v>
      </c>
      <c r="DX49" s="105">
        <v>1.0</v>
      </c>
      <c r="DY49" s="105">
        <v>0.0</v>
      </c>
      <c r="DZ49" s="105">
        <v>0.0</v>
      </c>
      <c r="EA49" s="105">
        <v>0.0</v>
      </c>
      <c r="EB49" s="105">
        <v>1.0</v>
      </c>
      <c r="EC49" s="105">
        <v>0.0</v>
      </c>
      <c r="ED49" s="105">
        <v>0.0</v>
      </c>
      <c r="EE49" s="105">
        <v>0.0</v>
      </c>
      <c r="EF49" s="105">
        <v>0.0</v>
      </c>
      <c r="EG49" s="105">
        <v>0.0</v>
      </c>
      <c r="EH49" s="105">
        <v>0.0</v>
      </c>
      <c r="EI49" s="105">
        <v>0.0</v>
      </c>
      <c r="EJ49" s="105">
        <v>0.0</v>
      </c>
      <c r="EK49" s="105">
        <v>0.0</v>
      </c>
      <c r="EL49" s="105">
        <v>0.0</v>
      </c>
      <c r="EM49" s="105">
        <v>0.0</v>
      </c>
      <c r="EN49" s="105">
        <v>0.0</v>
      </c>
      <c r="EO49" s="105">
        <v>0.0</v>
      </c>
      <c r="EP49" s="105">
        <v>0.0</v>
      </c>
      <c r="EQ49" s="105">
        <v>0.0</v>
      </c>
      <c r="ER49" s="105">
        <v>0.0</v>
      </c>
      <c r="ES49" s="105">
        <v>0.0</v>
      </c>
      <c r="ET49" s="105">
        <v>0.0</v>
      </c>
      <c r="EU49" s="105">
        <v>0.0</v>
      </c>
      <c r="EV49" s="105">
        <v>0.0</v>
      </c>
      <c r="EW49" s="105">
        <v>0.0</v>
      </c>
      <c r="EX49" s="105">
        <v>0.0</v>
      </c>
      <c r="EY49" s="105">
        <v>0.0</v>
      </c>
      <c r="EZ49" s="105">
        <v>0.0</v>
      </c>
      <c r="FA49" s="105">
        <v>0.0</v>
      </c>
      <c r="FB49" s="105">
        <v>0.0</v>
      </c>
      <c r="FC49" s="105">
        <v>0.0</v>
      </c>
      <c r="FD49" s="105">
        <v>0.0</v>
      </c>
      <c r="FE49" s="105">
        <v>0.0</v>
      </c>
      <c r="FF49" s="105">
        <v>0.0</v>
      </c>
      <c r="FG49" s="105">
        <v>0.0</v>
      </c>
      <c r="FH49" s="105">
        <v>0.0</v>
      </c>
      <c r="FI49" s="105">
        <v>0.0</v>
      </c>
      <c r="FJ49" s="105">
        <v>0.0</v>
      </c>
      <c r="FK49" s="105">
        <v>0.0</v>
      </c>
      <c r="FL49" s="105">
        <v>0.0</v>
      </c>
      <c r="FM49" s="105">
        <v>0.0</v>
      </c>
      <c r="FN49" s="105">
        <v>0.0</v>
      </c>
      <c r="FO49" s="105">
        <v>0.0</v>
      </c>
      <c r="FP49" s="105">
        <v>0.0</v>
      </c>
      <c r="FQ49" s="105">
        <v>0.0</v>
      </c>
      <c r="FR49" s="105">
        <v>0.0</v>
      </c>
      <c r="FS49" s="105">
        <v>0.0</v>
      </c>
      <c r="FT49" s="105">
        <v>0.0</v>
      </c>
      <c r="FU49" s="105">
        <v>0.0</v>
      </c>
      <c r="FV49" s="105">
        <v>0.0</v>
      </c>
      <c r="FW49" s="105">
        <v>0.0</v>
      </c>
      <c r="FX49" s="105">
        <v>0.0</v>
      </c>
      <c r="FY49" s="105">
        <v>0.0</v>
      </c>
      <c r="FZ49" s="105">
        <v>0.0</v>
      </c>
      <c r="GA49" s="105">
        <v>0.0</v>
      </c>
      <c r="GB49" s="105">
        <v>0.0</v>
      </c>
      <c r="GC49" s="105">
        <v>0.0</v>
      </c>
      <c r="GD49" s="105">
        <v>0.0</v>
      </c>
      <c r="GE49" s="105">
        <v>0.0</v>
      </c>
      <c r="GF49" s="105">
        <v>0.0</v>
      </c>
      <c r="GG49" s="105">
        <v>0.0</v>
      </c>
      <c r="GH49" s="105">
        <v>0.0</v>
      </c>
      <c r="GI49" s="105">
        <v>0.0</v>
      </c>
      <c r="GJ49" s="106"/>
    </row>
    <row r="50" ht="12.75" customHeight="1">
      <c r="A50" s="30">
        <f t="shared" si="3"/>
        <v>46</v>
      </c>
      <c r="B50" s="83" t="s">
        <v>42</v>
      </c>
      <c r="C50" s="107">
        <v>0.0</v>
      </c>
      <c r="D50" s="107">
        <v>0.0</v>
      </c>
      <c r="E50" s="107">
        <v>1.0</v>
      </c>
      <c r="F50" s="107">
        <v>1.0</v>
      </c>
      <c r="G50" s="107">
        <v>0.0</v>
      </c>
      <c r="H50" s="107">
        <v>0.0</v>
      </c>
      <c r="I50" s="107">
        <v>0.0</v>
      </c>
      <c r="J50" s="107">
        <v>0.0</v>
      </c>
      <c r="K50" s="107">
        <v>0.0</v>
      </c>
      <c r="L50" s="107">
        <v>0.0</v>
      </c>
      <c r="M50" s="107">
        <v>0.0</v>
      </c>
      <c r="N50" s="107">
        <v>0.0</v>
      </c>
      <c r="O50" s="107">
        <v>0.0</v>
      </c>
      <c r="P50" s="107">
        <v>0.0</v>
      </c>
      <c r="Q50" s="107">
        <v>0.0</v>
      </c>
      <c r="R50" s="107">
        <v>0.0</v>
      </c>
      <c r="S50" s="107">
        <v>0.0</v>
      </c>
      <c r="T50" s="107">
        <v>0.0</v>
      </c>
      <c r="U50" s="107">
        <v>0.0</v>
      </c>
      <c r="V50" s="107">
        <v>1.0</v>
      </c>
      <c r="W50" s="107">
        <v>0.0</v>
      </c>
      <c r="X50" s="107">
        <v>1.0</v>
      </c>
      <c r="Y50" s="107">
        <v>0.0</v>
      </c>
      <c r="Z50" s="107">
        <v>0.0</v>
      </c>
      <c r="AA50" s="107">
        <v>0.0</v>
      </c>
      <c r="AB50" s="107">
        <v>0.0</v>
      </c>
      <c r="AC50" s="107">
        <v>0.0</v>
      </c>
      <c r="AD50" s="107">
        <v>0.0</v>
      </c>
      <c r="AE50" s="107">
        <v>1.0</v>
      </c>
      <c r="AF50" s="107">
        <v>0.0</v>
      </c>
      <c r="AG50" s="107">
        <v>0.0</v>
      </c>
      <c r="AH50" s="107">
        <v>0.0</v>
      </c>
      <c r="AI50" s="107">
        <v>0.0</v>
      </c>
      <c r="AJ50" s="107">
        <v>0.0</v>
      </c>
      <c r="AK50" s="107">
        <v>0.0</v>
      </c>
      <c r="AL50" s="107">
        <v>1.0</v>
      </c>
      <c r="AM50" s="107">
        <v>0.0</v>
      </c>
      <c r="AN50" s="107">
        <v>0.0</v>
      </c>
      <c r="AO50" s="107">
        <v>1.0</v>
      </c>
      <c r="AP50" s="107">
        <v>0.0</v>
      </c>
      <c r="AQ50" s="107">
        <v>0.0</v>
      </c>
      <c r="AR50" s="107">
        <v>2.0</v>
      </c>
      <c r="AS50" s="107">
        <v>0.0</v>
      </c>
      <c r="AT50" s="107">
        <v>0.0</v>
      </c>
      <c r="AU50" s="107">
        <v>0.0</v>
      </c>
      <c r="AV50" s="107">
        <v>1.0</v>
      </c>
      <c r="AW50" s="107">
        <v>1.0</v>
      </c>
      <c r="AX50" s="107">
        <v>2.0</v>
      </c>
      <c r="AY50" s="107">
        <v>0.0</v>
      </c>
      <c r="AZ50" s="107">
        <v>0.0</v>
      </c>
      <c r="BA50" s="107">
        <v>0.0</v>
      </c>
      <c r="BB50" s="107">
        <v>1.0</v>
      </c>
      <c r="BC50" s="107">
        <v>0.0</v>
      </c>
      <c r="BD50" s="107">
        <v>0.0</v>
      </c>
      <c r="BE50" s="107">
        <v>1.0</v>
      </c>
      <c r="BF50" s="107">
        <v>0.0</v>
      </c>
      <c r="BG50" s="107">
        <v>0.0</v>
      </c>
      <c r="BH50" s="107">
        <v>1.0</v>
      </c>
      <c r="BI50" s="107">
        <v>1.0</v>
      </c>
      <c r="BJ50" s="107">
        <v>1.0</v>
      </c>
      <c r="BK50" s="107">
        <v>0.0</v>
      </c>
      <c r="BL50" s="107">
        <v>0.0</v>
      </c>
      <c r="BM50" s="107">
        <v>0.0</v>
      </c>
      <c r="BN50" s="107">
        <v>0.0</v>
      </c>
      <c r="BO50" s="107">
        <v>1.0</v>
      </c>
      <c r="BP50" s="107">
        <v>0.0</v>
      </c>
      <c r="BQ50" s="107">
        <v>1.0</v>
      </c>
      <c r="BR50" s="107">
        <v>0.0</v>
      </c>
      <c r="BS50" s="107">
        <v>1.0</v>
      </c>
      <c r="BT50" s="107">
        <v>0.0</v>
      </c>
      <c r="BU50" s="107">
        <v>0.0</v>
      </c>
      <c r="BV50" s="107">
        <v>1.0</v>
      </c>
      <c r="BW50" s="107">
        <v>0.0</v>
      </c>
      <c r="BX50" s="107">
        <v>0.0</v>
      </c>
      <c r="BY50" s="107">
        <v>0.0</v>
      </c>
      <c r="BZ50" s="107">
        <v>0.0</v>
      </c>
      <c r="CA50" s="107">
        <v>1.0</v>
      </c>
      <c r="CB50" s="107">
        <v>0.0</v>
      </c>
      <c r="CC50" s="107">
        <v>0.0</v>
      </c>
      <c r="CD50" s="107">
        <v>0.0</v>
      </c>
      <c r="CE50" s="107">
        <v>0.0</v>
      </c>
      <c r="CF50" s="107">
        <v>0.0</v>
      </c>
      <c r="CG50" s="107">
        <v>1.0</v>
      </c>
      <c r="CH50" s="107">
        <v>0.0</v>
      </c>
      <c r="CI50" s="107">
        <v>0.0</v>
      </c>
      <c r="CJ50" s="107">
        <v>0.0</v>
      </c>
      <c r="CK50" s="107">
        <v>0.0</v>
      </c>
      <c r="CL50" s="107">
        <v>1.0</v>
      </c>
      <c r="CM50" s="107">
        <v>0.0</v>
      </c>
      <c r="CN50" s="107">
        <v>0.0</v>
      </c>
      <c r="CO50" s="107">
        <v>0.0</v>
      </c>
      <c r="CP50" s="107">
        <v>0.0</v>
      </c>
      <c r="CQ50" s="107">
        <v>0.0</v>
      </c>
      <c r="CR50" s="107">
        <v>0.0</v>
      </c>
      <c r="CS50" s="107">
        <v>0.0</v>
      </c>
      <c r="CT50" s="107">
        <v>0.0</v>
      </c>
      <c r="CU50" s="107">
        <v>0.0</v>
      </c>
      <c r="CV50" s="107">
        <v>1.0</v>
      </c>
      <c r="CW50" s="107">
        <v>0.0</v>
      </c>
      <c r="CX50" s="107">
        <v>0.0</v>
      </c>
      <c r="CY50" s="107">
        <v>0.0</v>
      </c>
      <c r="CZ50" s="107">
        <v>1.0</v>
      </c>
      <c r="DA50" s="107">
        <v>1.0</v>
      </c>
      <c r="DB50" s="107">
        <v>1.0</v>
      </c>
      <c r="DC50" s="107">
        <v>0.0</v>
      </c>
      <c r="DD50" s="107">
        <v>1.0</v>
      </c>
      <c r="DE50" s="107">
        <v>0.0</v>
      </c>
      <c r="DF50" s="107">
        <v>0.0</v>
      </c>
      <c r="DG50" s="107">
        <v>0.0</v>
      </c>
      <c r="DH50" s="107">
        <v>0.0</v>
      </c>
      <c r="DI50" s="107">
        <v>0.0</v>
      </c>
      <c r="DJ50" s="107">
        <v>0.0</v>
      </c>
      <c r="DK50" s="107">
        <v>0.0</v>
      </c>
      <c r="DL50" s="107">
        <v>0.0</v>
      </c>
      <c r="DM50" s="107">
        <v>0.0</v>
      </c>
      <c r="DN50" s="107">
        <v>0.0</v>
      </c>
      <c r="DO50" s="107">
        <v>0.0</v>
      </c>
      <c r="DP50" s="107">
        <v>0.0</v>
      </c>
      <c r="DQ50" s="107">
        <v>1.0</v>
      </c>
      <c r="DR50" s="107">
        <v>0.0</v>
      </c>
      <c r="DS50" s="107">
        <v>1.0</v>
      </c>
      <c r="DT50" s="107">
        <v>0.0</v>
      </c>
      <c r="DU50" s="107">
        <v>0.0</v>
      </c>
      <c r="DV50" s="107">
        <v>0.0</v>
      </c>
      <c r="DW50" s="107">
        <v>2.0</v>
      </c>
      <c r="DX50" s="107">
        <v>0.0</v>
      </c>
      <c r="DY50" s="107">
        <v>0.0</v>
      </c>
      <c r="DZ50" s="107">
        <v>1.0</v>
      </c>
      <c r="EA50" s="107">
        <v>0.0</v>
      </c>
      <c r="EB50" s="107">
        <v>0.0</v>
      </c>
      <c r="EC50" s="107">
        <v>1.0</v>
      </c>
      <c r="ED50" s="107">
        <v>1.0</v>
      </c>
      <c r="EE50" s="107">
        <v>0.0</v>
      </c>
      <c r="EF50" s="107">
        <v>0.0</v>
      </c>
      <c r="EG50" s="107">
        <v>0.0</v>
      </c>
      <c r="EH50" s="107">
        <v>0.0</v>
      </c>
      <c r="EI50" s="107">
        <v>0.0</v>
      </c>
      <c r="EJ50" s="107">
        <v>0.0</v>
      </c>
      <c r="EK50" s="107">
        <v>1.0</v>
      </c>
      <c r="EL50" s="107">
        <v>0.0</v>
      </c>
      <c r="EM50" s="107">
        <v>0.0</v>
      </c>
      <c r="EN50" s="107">
        <v>1.0</v>
      </c>
      <c r="EO50" s="107">
        <v>0.0</v>
      </c>
      <c r="EP50" s="107">
        <v>0.0</v>
      </c>
      <c r="EQ50" s="107">
        <v>0.0</v>
      </c>
      <c r="ER50" s="107">
        <v>0.0</v>
      </c>
      <c r="ES50" s="107">
        <v>0.0</v>
      </c>
      <c r="ET50" s="107">
        <v>0.0</v>
      </c>
      <c r="EU50" s="107">
        <v>0.0</v>
      </c>
      <c r="EV50" s="107">
        <v>0.0</v>
      </c>
      <c r="EW50" s="107">
        <v>1.0</v>
      </c>
      <c r="EX50" s="107">
        <v>0.0</v>
      </c>
      <c r="EY50" s="107">
        <v>0.0</v>
      </c>
      <c r="EZ50" s="107">
        <v>0.0</v>
      </c>
      <c r="FA50" s="107">
        <v>1.0</v>
      </c>
      <c r="FB50" s="107">
        <v>1.0</v>
      </c>
      <c r="FC50" s="107">
        <v>0.0</v>
      </c>
      <c r="FD50" s="107">
        <v>0.0</v>
      </c>
      <c r="FE50" s="107">
        <v>0.0</v>
      </c>
      <c r="FF50" s="107">
        <v>0.0</v>
      </c>
      <c r="FG50" s="107">
        <v>0.0</v>
      </c>
      <c r="FH50" s="107">
        <v>1.0</v>
      </c>
      <c r="FI50" s="107">
        <v>0.0</v>
      </c>
      <c r="FJ50" s="107">
        <v>0.0</v>
      </c>
      <c r="FK50" s="107">
        <v>0.0</v>
      </c>
      <c r="FL50" s="107">
        <v>0.0</v>
      </c>
      <c r="FM50" s="107">
        <v>0.0</v>
      </c>
      <c r="FN50" s="107">
        <v>0.0</v>
      </c>
      <c r="FO50" s="107">
        <v>0.0</v>
      </c>
      <c r="FP50" s="107">
        <v>0.0</v>
      </c>
      <c r="FQ50" s="107">
        <v>0.0</v>
      </c>
      <c r="FR50" s="107">
        <v>0.0</v>
      </c>
      <c r="FS50" s="107">
        <v>0.0</v>
      </c>
      <c r="FT50" s="107">
        <v>0.0</v>
      </c>
      <c r="FU50" s="107">
        <v>0.0</v>
      </c>
      <c r="FV50" s="107">
        <v>0.0</v>
      </c>
      <c r="FW50" s="107">
        <v>0.0</v>
      </c>
      <c r="FX50" s="107">
        <v>0.0</v>
      </c>
      <c r="FY50" s="107">
        <v>0.0</v>
      </c>
      <c r="FZ50" s="107">
        <v>0.0</v>
      </c>
      <c r="GA50" s="107">
        <v>0.0</v>
      </c>
      <c r="GB50" s="107">
        <v>0.0</v>
      </c>
      <c r="GC50" s="107">
        <v>0.0</v>
      </c>
      <c r="GD50" s="107">
        <v>0.0</v>
      </c>
      <c r="GE50" s="107">
        <v>0.0</v>
      </c>
      <c r="GF50" s="107">
        <v>0.0</v>
      </c>
      <c r="GG50" s="107">
        <v>0.0</v>
      </c>
      <c r="GH50" s="107">
        <v>0.0</v>
      </c>
      <c r="GI50" s="107">
        <v>0.0</v>
      </c>
      <c r="GJ50" s="106"/>
    </row>
    <row r="51" ht="12.75" customHeight="1">
      <c r="A51" s="17"/>
      <c r="B51" s="83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108"/>
    </row>
    <row r="52" ht="12.75" customHeight="1">
      <c r="A52" s="17"/>
      <c r="B52" s="83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108"/>
    </row>
    <row r="53" ht="12.75" customHeight="1">
      <c r="A53" s="17"/>
      <c r="B53" s="83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108"/>
    </row>
    <row r="54" ht="12.75" customHeight="1">
      <c r="A54" s="17"/>
      <c r="B54" s="83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108"/>
    </row>
    <row r="55" ht="12.75" customHeight="1">
      <c r="A55" s="17"/>
      <c r="B55" s="83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108"/>
    </row>
    <row r="56" ht="12.75" customHeight="1">
      <c r="A56" s="17"/>
      <c r="B56" s="83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108"/>
    </row>
    <row r="57" ht="12.75" customHeight="1">
      <c r="A57" s="17"/>
      <c r="B57" s="83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108"/>
    </row>
    <row r="58" ht="12.75" customHeight="1">
      <c r="A58" s="17"/>
      <c r="B58" s="83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108"/>
    </row>
    <row r="59" ht="12.75" customHeight="1">
      <c r="A59" s="17"/>
      <c r="B59" s="83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108"/>
    </row>
    <row r="60" ht="12.75" customHeight="1">
      <c r="A60" s="17"/>
      <c r="B60" s="83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108"/>
    </row>
    <row r="61" ht="12.75" customHeight="1">
      <c r="A61" s="17"/>
      <c r="B61" s="83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108"/>
    </row>
    <row r="62" ht="12.75" customHeight="1">
      <c r="A62" s="17"/>
      <c r="B62" s="83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108"/>
    </row>
    <row r="63" ht="12.75" customHeight="1">
      <c r="A63" s="17"/>
      <c r="B63" s="83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108"/>
    </row>
    <row r="64" ht="12.75" customHeight="1">
      <c r="A64" s="17"/>
      <c r="B64" s="83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108"/>
    </row>
    <row r="65" ht="12.75" customHeight="1">
      <c r="A65" s="17"/>
      <c r="B65" s="83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108"/>
    </row>
    <row r="66" ht="12.75" customHeight="1">
      <c r="A66" s="17"/>
      <c r="B66" s="83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108"/>
    </row>
    <row r="67" ht="12.75" customHeight="1">
      <c r="A67" s="17"/>
      <c r="B67" s="83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108"/>
    </row>
    <row r="68" ht="12.75" customHeight="1">
      <c r="A68" s="17"/>
      <c r="B68" s="83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108"/>
    </row>
    <row r="69" ht="12.75" customHeight="1">
      <c r="A69" s="17"/>
      <c r="B69" s="83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108"/>
    </row>
    <row r="70" ht="12.75" customHeight="1">
      <c r="A70" s="17"/>
      <c r="B70" s="83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108"/>
    </row>
    <row r="71" ht="12.75" customHeight="1">
      <c r="A71" s="17"/>
      <c r="B71" s="83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108"/>
    </row>
    <row r="72" ht="12.75" customHeight="1">
      <c r="A72" s="17"/>
      <c r="B72" s="83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108"/>
    </row>
    <row r="73" ht="12.75" customHeight="1">
      <c r="A73" s="17"/>
      <c r="B73" s="83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108"/>
    </row>
    <row r="74" ht="12.75" customHeight="1">
      <c r="A74" s="17"/>
      <c r="B74" s="83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108"/>
    </row>
    <row r="75" ht="12.75" customHeight="1">
      <c r="A75" s="17"/>
      <c r="B75" s="83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108"/>
    </row>
    <row r="76" ht="12.75" customHeight="1">
      <c r="A76" s="17"/>
      <c r="B76" s="83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108"/>
    </row>
    <row r="77" ht="12.75" customHeight="1">
      <c r="A77" s="17"/>
      <c r="B77" s="83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108"/>
    </row>
    <row r="78" ht="12.75" customHeight="1">
      <c r="A78" s="17"/>
      <c r="B78" s="83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108"/>
    </row>
    <row r="79" ht="12.75" customHeight="1">
      <c r="A79" s="17"/>
      <c r="B79" s="83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108"/>
    </row>
    <row r="80" ht="12.75" customHeight="1">
      <c r="A80" s="17"/>
      <c r="B80" s="83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108"/>
    </row>
    <row r="81" ht="12.75" customHeight="1">
      <c r="A81" s="17"/>
      <c r="B81" s="83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108"/>
    </row>
    <row r="82" ht="12.75" customHeight="1">
      <c r="A82" s="17"/>
      <c r="B82" s="83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108"/>
    </row>
    <row r="83" ht="12.75" customHeight="1">
      <c r="A83" s="17"/>
      <c r="B83" s="83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108"/>
    </row>
    <row r="84" ht="12.75" customHeight="1">
      <c r="A84" s="17"/>
      <c r="B84" s="83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108"/>
    </row>
    <row r="85" ht="12.75" customHeight="1">
      <c r="A85" s="17"/>
      <c r="B85" s="83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108"/>
    </row>
    <row r="86" ht="12.75" customHeight="1">
      <c r="A86" s="17"/>
      <c r="B86" s="83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108"/>
    </row>
    <row r="87" ht="12.75" customHeight="1">
      <c r="A87" s="17"/>
      <c r="B87" s="83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108"/>
    </row>
    <row r="88" ht="12.75" customHeight="1">
      <c r="A88" s="17"/>
      <c r="B88" s="83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108"/>
    </row>
    <row r="89" ht="12.75" customHeight="1">
      <c r="A89" s="17"/>
      <c r="B89" s="83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108"/>
    </row>
    <row r="90" ht="12.75" customHeight="1">
      <c r="A90" s="17"/>
      <c r="B90" s="83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108"/>
    </row>
    <row r="91" ht="12.75" customHeight="1">
      <c r="A91" s="17"/>
      <c r="B91" s="83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108"/>
    </row>
    <row r="92" ht="12.75" customHeight="1">
      <c r="A92" s="17"/>
      <c r="B92" s="83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108"/>
    </row>
    <row r="93" ht="12.75" customHeight="1">
      <c r="A93" s="17"/>
      <c r="B93" s="83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108"/>
    </row>
    <row r="94" ht="12.75" customHeight="1">
      <c r="A94" s="17"/>
      <c r="B94" s="83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108"/>
    </row>
    <row r="95" ht="12.75" customHeight="1">
      <c r="A95" s="17"/>
      <c r="B95" s="83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108"/>
    </row>
    <row r="96" ht="12.75" customHeight="1">
      <c r="A96" s="17"/>
      <c r="B96" s="83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108"/>
    </row>
    <row r="97" ht="12.75" customHeight="1">
      <c r="A97" s="17"/>
      <c r="B97" s="83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108"/>
    </row>
    <row r="98" ht="12.75" customHeight="1">
      <c r="A98" s="17"/>
      <c r="B98" s="83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108"/>
    </row>
    <row r="99" ht="12.75" customHeight="1">
      <c r="A99" s="17"/>
      <c r="B99" s="83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108"/>
    </row>
    <row r="100" ht="12.75" customHeight="1">
      <c r="A100" s="17"/>
      <c r="B100" s="83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108"/>
    </row>
    <row r="101" ht="12.75" customHeight="1">
      <c r="A101" s="17"/>
      <c r="B101" s="83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108"/>
    </row>
    <row r="102" ht="12.75" customHeight="1">
      <c r="A102" s="17"/>
      <c r="B102" s="83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108"/>
    </row>
    <row r="103" ht="12.75" customHeight="1">
      <c r="A103" s="17"/>
      <c r="B103" s="83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108"/>
    </row>
    <row r="104" ht="12.75" customHeight="1">
      <c r="A104" s="17"/>
      <c r="B104" s="83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108"/>
    </row>
    <row r="105" ht="12.75" customHeight="1">
      <c r="A105" s="17"/>
      <c r="B105" s="83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108"/>
    </row>
    <row r="106" ht="12.75" customHeight="1">
      <c r="A106" s="17"/>
      <c r="B106" s="83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108"/>
    </row>
    <row r="107" ht="12.75" customHeight="1">
      <c r="A107" s="17"/>
      <c r="B107" s="83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108"/>
    </row>
    <row r="108" ht="12.75" customHeight="1">
      <c r="A108" s="17"/>
      <c r="B108" s="83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108"/>
    </row>
    <row r="109" ht="12.75" customHeight="1">
      <c r="A109" s="17"/>
      <c r="B109" s="83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108"/>
    </row>
    <row r="110" ht="12.75" customHeight="1">
      <c r="A110" s="17"/>
      <c r="B110" s="83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108"/>
    </row>
    <row r="111" ht="12.75" customHeight="1">
      <c r="A111" s="17"/>
      <c r="B111" s="83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108"/>
    </row>
    <row r="112" ht="12.75" customHeight="1">
      <c r="A112" s="17"/>
      <c r="B112" s="83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108"/>
    </row>
    <row r="113" ht="12.75" customHeight="1">
      <c r="A113" s="17"/>
      <c r="B113" s="83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108"/>
    </row>
    <row r="114" ht="12.75" customHeight="1">
      <c r="A114" s="17"/>
      <c r="B114" s="83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108"/>
    </row>
    <row r="115" ht="12.75" customHeight="1">
      <c r="A115" s="17"/>
      <c r="B115" s="83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108"/>
    </row>
    <row r="116" ht="12.75" customHeight="1">
      <c r="A116" s="17"/>
      <c r="B116" s="83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108"/>
    </row>
    <row r="117" ht="12.75" customHeight="1">
      <c r="A117" s="17"/>
      <c r="B117" s="83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108"/>
    </row>
    <row r="118" ht="12.75" customHeight="1">
      <c r="A118" s="17"/>
      <c r="B118" s="83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108"/>
    </row>
    <row r="119" ht="12.75" customHeight="1">
      <c r="A119" s="17"/>
      <c r="B119" s="83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1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108"/>
    </row>
    <row r="120" ht="12.75" customHeight="1">
      <c r="A120" s="17"/>
      <c r="B120" s="83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108"/>
    </row>
    <row r="121" ht="12.75" customHeight="1">
      <c r="A121" s="17"/>
      <c r="B121" s="83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1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108"/>
    </row>
    <row r="122" ht="12.75" customHeight="1">
      <c r="A122" s="17"/>
      <c r="B122" s="83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108"/>
    </row>
    <row r="123" ht="12.75" customHeight="1">
      <c r="A123" s="17"/>
      <c r="B123" s="83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108"/>
    </row>
    <row r="124" ht="12.75" customHeight="1">
      <c r="A124" s="17"/>
      <c r="B124" s="83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108"/>
    </row>
    <row r="125" ht="12.75" customHeight="1">
      <c r="A125" s="17"/>
      <c r="B125" s="83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108"/>
    </row>
    <row r="126" ht="12.75" customHeight="1">
      <c r="A126" s="17"/>
      <c r="B126" s="83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108"/>
    </row>
    <row r="127" ht="12.75" customHeight="1">
      <c r="A127" s="17"/>
      <c r="B127" s="83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108"/>
    </row>
    <row r="128" ht="12.75" customHeight="1">
      <c r="A128" s="17"/>
      <c r="B128" s="83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108"/>
    </row>
    <row r="129" ht="12.75" customHeight="1">
      <c r="A129" s="17"/>
      <c r="B129" s="83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108"/>
    </row>
    <row r="130" ht="12.75" customHeight="1">
      <c r="A130" s="17"/>
      <c r="B130" s="83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108"/>
    </row>
    <row r="131" ht="12.75" customHeight="1">
      <c r="A131" s="17"/>
      <c r="B131" s="83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108"/>
    </row>
    <row r="132" ht="12.75" customHeight="1">
      <c r="A132" s="17"/>
      <c r="B132" s="83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108"/>
    </row>
    <row r="133" ht="12.75" customHeight="1">
      <c r="A133" s="17"/>
      <c r="B133" s="83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108"/>
    </row>
    <row r="134" ht="12.75" customHeight="1">
      <c r="A134" s="17"/>
      <c r="B134" s="83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108"/>
    </row>
    <row r="135" ht="12.75" customHeight="1">
      <c r="A135" s="17"/>
      <c r="B135" s="83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108"/>
    </row>
    <row r="136" ht="12.75" customHeight="1">
      <c r="A136" s="17"/>
      <c r="B136" s="83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108"/>
    </row>
    <row r="137" ht="12.75" customHeight="1">
      <c r="A137" s="17"/>
      <c r="B137" s="83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108"/>
    </row>
    <row r="138" ht="12.75" customHeight="1">
      <c r="A138" s="17"/>
      <c r="B138" s="83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108"/>
    </row>
    <row r="139" ht="12.75" customHeight="1">
      <c r="A139" s="17"/>
      <c r="B139" s="83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108"/>
    </row>
    <row r="140" ht="12.75" customHeight="1">
      <c r="A140" s="17"/>
      <c r="B140" s="83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108"/>
    </row>
    <row r="141" ht="12.75" customHeight="1">
      <c r="A141" s="17"/>
      <c r="B141" s="83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108"/>
    </row>
    <row r="142" ht="12.75" customHeight="1">
      <c r="A142" s="17"/>
      <c r="B142" s="83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108"/>
    </row>
    <row r="143" ht="12.75" customHeight="1">
      <c r="A143" s="17"/>
      <c r="B143" s="83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108"/>
    </row>
    <row r="144" ht="12.75" customHeight="1">
      <c r="A144" s="17"/>
      <c r="B144" s="83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108"/>
    </row>
    <row r="145" ht="12.75" customHeight="1">
      <c r="A145" s="17"/>
      <c r="B145" s="83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108"/>
    </row>
    <row r="146" ht="12.75" customHeight="1">
      <c r="A146" s="17"/>
      <c r="B146" s="83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108"/>
    </row>
    <row r="147" ht="12.75" customHeight="1">
      <c r="A147" s="17"/>
      <c r="B147" s="83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108"/>
    </row>
    <row r="148" ht="12.75" customHeight="1">
      <c r="A148" s="17"/>
      <c r="B148" s="83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108"/>
    </row>
    <row r="149" ht="12.75" customHeight="1">
      <c r="A149" s="17"/>
      <c r="B149" s="83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108"/>
    </row>
    <row r="150" ht="12.75" customHeight="1">
      <c r="A150" s="17"/>
      <c r="B150" s="83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108"/>
    </row>
    <row r="151" ht="12.75" customHeight="1">
      <c r="A151" s="17"/>
      <c r="B151" s="83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108"/>
    </row>
    <row r="152" ht="12.75" customHeight="1">
      <c r="A152" s="17"/>
      <c r="B152" s="83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108"/>
    </row>
    <row r="153" ht="12.75" customHeight="1">
      <c r="A153" s="17"/>
      <c r="B153" s="83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108"/>
    </row>
    <row r="154" ht="12.75" customHeight="1">
      <c r="A154" s="17"/>
      <c r="B154" s="83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108"/>
    </row>
    <row r="155" ht="12.75" customHeight="1">
      <c r="A155" s="17"/>
      <c r="B155" s="83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108"/>
    </row>
    <row r="156" ht="12.75" customHeight="1">
      <c r="A156" s="17"/>
      <c r="B156" s="83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108"/>
    </row>
    <row r="157" ht="12.75" customHeight="1">
      <c r="A157" s="17"/>
      <c r="B157" s="83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108"/>
    </row>
    <row r="158" ht="12.75" customHeight="1">
      <c r="A158" s="17"/>
      <c r="B158" s="83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108"/>
    </row>
    <row r="159" ht="12.75" customHeight="1">
      <c r="A159" s="17"/>
      <c r="B159" s="83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108"/>
    </row>
    <row r="160" ht="12.75" customHeight="1">
      <c r="A160" s="17"/>
      <c r="B160" s="83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1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108"/>
    </row>
    <row r="161" ht="12.75" customHeight="1">
      <c r="A161" s="17"/>
      <c r="B161" s="83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1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108"/>
    </row>
    <row r="162" ht="12.75" customHeight="1">
      <c r="A162" s="17"/>
      <c r="B162" s="83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1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108"/>
    </row>
    <row r="163" ht="12.75" customHeight="1">
      <c r="A163" s="17"/>
      <c r="B163" s="83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108"/>
    </row>
    <row r="164" ht="12.75" customHeight="1">
      <c r="A164" s="17"/>
      <c r="B164" s="83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108"/>
    </row>
    <row r="165" ht="12.75" customHeight="1">
      <c r="A165" s="17"/>
      <c r="B165" s="83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108"/>
    </row>
    <row r="166" ht="12.75" customHeight="1">
      <c r="A166" s="17"/>
      <c r="B166" s="83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1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108"/>
    </row>
    <row r="167" ht="12.75" customHeight="1">
      <c r="A167" s="17"/>
      <c r="B167" s="83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1"/>
      <c r="DF167" s="91"/>
      <c r="DG167" s="91"/>
      <c r="DH167" s="91"/>
      <c r="DI167" s="91"/>
      <c r="DJ167" s="91"/>
      <c r="DK167" s="91"/>
      <c r="DL167" s="91"/>
      <c r="DM167" s="91"/>
      <c r="DN167" s="91"/>
      <c r="DO167" s="91"/>
      <c r="DP167" s="91"/>
      <c r="DQ167" s="91"/>
      <c r="DR167" s="91"/>
      <c r="DS167" s="91"/>
      <c r="DT167" s="91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91"/>
      <c r="EZ167" s="91"/>
      <c r="FA167" s="91"/>
      <c r="FB167" s="91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108"/>
    </row>
    <row r="168" ht="12.75" customHeight="1">
      <c r="A168" s="17"/>
      <c r="B168" s="83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108"/>
    </row>
    <row r="169" ht="12.75" customHeight="1">
      <c r="A169" s="17"/>
      <c r="B169" s="83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1"/>
      <c r="DF169" s="91"/>
      <c r="DG169" s="91"/>
      <c r="DH169" s="91"/>
      <c r="DI169" s="91"/>
      <c r="DJ169" s="91"/>
      <c r="DK169" s="91"/>
      <c r="DL169" s="91"/>
      <c r="DM169" s="91"/>
      <c r="DN169" s="91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108"/>
    </row>
    <row r="170" ht="12.75" customHeight="1">
      <c r="A170" s="17"/>
      <c r="B170" s="83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108"/>
    </row>
    <row r="171" ht="12.75" customHeight="1">
      <c r="A171" s="17"/>
      <c r="B171" s="83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108"/>
    </row>
    <row r="172" ht="12.75" customHeight="1">
      <c r="A172" s="17"/>
      <c r="B172" s="83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1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108"/>
    </row>
    <row r="173" ht="12.75" customHeight="1">
      <c r="A173" s="17"/>
      <c r="B173" s="83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108"/>
    </row>
    <row r="174" ht="12.75" customHeight="1">
      <c r="A174" s="17"/>
      <c r="B174" s="83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108"/>
    </row>
    <row r="175" ht="12.75" customHeight="1">
      <c r="A175" s="17"/>
      <c r="B175" s="83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108"/>
    </row>
    <row r="176" ht="12.75" customHeight="1">
      <c r="A176" s="17"/>
      <c r="B176" s="83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108"/>
    </row>
    <row r="177" ht="12.75" customHeight="1">
      <c r="A177" s="17"/>
      <c r="B177" s="83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108"/>
    </row>
    <row r="178" ht="12.75" customHeight="1">
      <c r="A178" s="17"/>
      <c r="B178" s="83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108"/>
    </row>
    <row r="179" ht="12.75" customHeight="1">
      <c r="A179" s="17"/>
      <c r="B179" s="83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108"/>
    </row>
    <row r="180" ht="12.75" customHeight="1">
      <c r="A180" s="17"/>
      <c r="B180" s="83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1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  <c r="FE180" s="91"/>
      <c r="FF180" s="91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108"/>
    </row>
    <row r="181" ht="12.75" customHeight="1">
      <c r="A181" s="17"/>
      <c r="B181" s="83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1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  <c r="FE181" s="91"/>
      <c r="FF181" s="91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108"/>
    </row>
    <row r="182" ht="12.75" customHeight="1">
      <c r="A182" s="17"/>
      <c r="B182" s="83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108"/>
    </row>
    <row r="183" ht="12.75" customHeight="1">
      <c r="A183" s="17"/>
      <c r="B183" s="83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108"/>
    </row>
    <row r="184" ht="12.75" customHeight="1">
      <c r="A184" s="17"/>
      <c r="B184" s="83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108"/>
    </row>
    <row r="185" ht="12.75" customHeight="1">
      <c r="A185" s="17"/>
      <c r="B185" s="83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108"/>
    </row>
    <row r="186" ht="12.75" customHeight="1">
      <c r="A186" s="17"/>
      <c r="B186" s="83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108"/>
    </row>
    <row r="187" ht="12.75" customHeight="1">
      <c r="A187" s="17"/>
      <c r="B187" s="83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108"/>
    </row>
    <row r="188" ht="12.75" customHeight="1">
      <c r="A188" s="17"/>
      <c r="B188" s="83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1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108"/>
    </row>
    <row r="189" ht="12.75" customHeight="1">
      <c r="A189" s="17"/>
      <c r="B189" s="83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1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108"/>
    </row>
    <row r="190" ht="12.75" customHeight="1">
      <c r="A190" s="17"/>
      <c r="B190" s="83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108"/>
    </row>
    <row r="191" ht="12.75" customHeight="1">
      <c r="A191" s="17"/>
      <c r="B191" s="83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1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108"/>
    </row>
    <row r="192" ht="12.75" customHeight="1">
      <c r="A192" s="17"/>
      <c r="B192" s="83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1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108"/>
    </row>
    <row r="193" ht="12.75" customHeight="1">
      <c r="A193" s="17"/>
      <c r="B193" s="83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1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108"/>
    </row>
    <row r="194" ht="12.75" customHeight="1">
      <c r="A194" s="17"/>
      <c r="B194" s="83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1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108"/>
    </row>
    <row r="195" ht="12.75" customHeight="1">
      <c r="A195" s="17"/>
      <c r="B195" s="83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1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108"/>
    </row>
    <row r="196" ht="12.75" customHeight="1">
      <c r="A196" s="17"/>
      <c r="B196" s="83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1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108"/>
    </row>
    <row r="197" ht="12.75" customHeight="1">
      <c r="A197" s="17"/>
      <c r="B197" s="83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108"/>
    </row>
    <row r="198" ht="12.75" customHeight="1">
      <c r="A198" s="17"/>
      <c r="B198" s="83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1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108"/>
    </row>
    <row r="199" ht="12.75" customHeight="1">
      <c r="A199" s="17"/>
      <c r="B199" s="83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  <c r="FE199" s="91"/>
      <c r="FF199" s="91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108"/>
    </row>
    <row r="200" ht="12.75" customHeight="1">
      <c r="A200" s="17"/>
      <c r="B200" s="83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  <c r="FE200" s="91"/>
      <c r="FF200" s="91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108"/>
    </row>
    <row r="201" ht="12.75" customHeight="1">
      <c r="A201" s="17"/>
      <c r="B201" s="83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1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  <c r="FE201" s="91"/>
      <c r="FF201" s="91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108"/>
    </row>
    <row r="202" ht="12.75" customHeight="1">
      <c r="A202" s="17"/>
      <c r="B202" s="83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  <c r="FE202" s="91"/>
      <c r="FF202" s="91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108"/>
    </row>
    <row r="203" ht="12.75" customHeight="1">
      <c r="A203" s="17"/>
      <c r="B203" s="83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1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  <c r="FE203" s="91"/>
      <c r="FF203" s="91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108"/>
    </row>
    <row r="204" ht="12.75" customHeight="1">
      <c r="A204" s="17"/>
      <c r="B204" s="83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1"/>
      <c r="DF204" s="91"/>
      <c r="DG204" s="91"/>
      <c r="DH204" s="91"/>
      <c r="DI204" s="91"/>
      <c r="DJ204" s="91"/>
      <c r="DK204" s="91"/>
      <c r="DL204" s="91"/>
      <c r="DM204" s="91"/>
      <c r="DN204" s="91"/>
      <c r="DO204" s="91"/>
      <c r="DP204" s="91"/>
      <c r="DQ204" s="91"/>
      <c r="DR204" s="91"/>
      <c r="DS204" s="91"/>
      <c r="DT204" s="91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91"/>
      <c r="EZ204" s="91"/>
      <c r="FA204" s="91"/>
      <c r="FB204" s="91"/>
      <c r="FC204" s="91"/>
      <c r="FD204" s="91"/>
      <c r="FE204" s="91"/>
      <c r="FF204" s="91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108"/>
    </row>
    <row r="205" ht="12.75" customHeight="1">
      <c r="A205" s="17"/>
      <c r="B205" s="83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  <c r="FE205" s="91"/>
      <c r="FF205" s="91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108"/>
    </row>
    <row r="206" ht="12.75" customHeight="1">
      <c r="A206" s="17"/>
      <c r="B206" s="83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91"/>
      <c r="EZ206" s="91"/>
      <c r="FA206" s="91"/>
      <c r="FB206" s="91"/>
      <c r="FC206" s="91"/>
      <c r="FD206" s="91"/>
      <c r="FE206" s="91"/>
      <c r="FF206" s="91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108"/>
    </row>
    <row r="207" ht="12.75" customHeight="1">
      <c r="A207" s="17"/>
      <c r="B207" s="83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1"/>
      <c r="DF207" s="91"/>
      <c r="DG207" s="91"/>
      <c r="DH207" s="91"/>
      <c r="DI207" s="91"/>
      <c r="DJ207" s="91"/>
      <c r="DK207" s="91"/>
      <c r="DL207" s="91"/>
      <c r="DM207" s="91"/>
      <c r="DN207" s="91"/>
      <c r="DO207" s="91"/>
      <c r="DP207" s="91"/>
      <c r="DQ207" s="91"/>
      <c r="DR207" s="91"/>
      <c r="DS207" s="91"/>
      <c r="DT207" s="91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91"/>
      <c r="EZ207" s="91"/>
      <c r="FA207" s="91"/>
      <c r="FB207" s="91"/>
      <c r="FC207" s="91"/>
      <c r="FD207" s="91"/>
      <c r="FE207" s="91"/>
      <c r="FF207" s="91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108"/>
    </row>
    <row r="208" ht="12.75" customHeight="1">
      <c r="A208" s="17"/>
      <c r="B208" s="83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1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  <c r="FE208" s="91"/>
      <c r="FF208" s="91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108"/>
    </row>
    <row r="209" ht="12.75" customHeight="1">
      <c r="A209" s="17"/>
      <c r="B209" s="83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1"/>
      <c r="DF209" s="91"/>
      <c r="DG209" s="91"/>
      <c r="DH209" s="91"/>
      <c r="DI209" s="91"/>
      <c r="DJ209" s="91"/>
      <c r="DK209" s="91"/>
      <c r="DL209" s="91"/>
      <c r="DM209" s="91"/>
      <c r="DN209" s="91"/>
      <c r="DO209" s="91"/>
      <c r="DP209" s="91"/>
      <c r="DQ209" s="91"/>
      <c r="DR209" s="91"/>
      <c r="DS209" s="91"/>
      <c r="DT209" s="91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91"/>
      <c r="EZ209" s="91"/>
      <c r="FA209" s="91"/>
      <c r="FB209" s="91"/>
      <c r="FC209" s="91"/>
      <c r="FD209" s="91"/>
      <c r="FE209" s="91"/>
      <c r="FF209" s="91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108"/>
    </row>
    <row r="210" ht="12.75" customHeight="1">
      <c r="A210" s="17"/>
      <c r="B210" s="83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91"/>
      <c r="EZ210" s="91"/>
      <c r="FA210" s="91"/>
      <c r="FB210" s="91"/>
      <c r="FC210" s="91"/>
      <c r="FD210" s="91"/>
      <c r="FE210" s="91"/>
      <c r="FF210" s="91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108"/>
    </row>
    <row r="211" ht="12.75" customHeight="1">
      <c r="A211" s="17"/>
      <c r="B211" s="83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1"/>
      <c r="DF211" s="91"/>
      <c r="DG211" s="91"/>
      <c r="DH211" s="91"/>
      <c r="DI211" s="91"/>
      <c r="DJ211" s="91"/>
      <c r="DK211" s="91"/>
      <c r="DL211" s="91"/>
      <c r="DM211" s="91"/>
      <c r="DN211" s="91"/>
      <c r="DO211" s="91"/>
      <c r="DP211" s="91"/>
      <c r="DQ211" s="91"/>
      <c r="DR211" s="91"/>
      <c r="DS211" s="91"/>
      <c r="DT211" s="91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91"/>
      <c r="EZ211" s="91"/>
      <c r="FA211" s="91"/>
      <c r="FB211" s="91"/>
      <c r="FC211" s="91"/>
      <c r="FD211" s="91"/>
      <c r="FE211" s="91"/>
      <c r="FF211" s="91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108"/>
    </row>
    <row r="212" ht="12.75" customHeight="1">
      <c r="A212" s="17"/>
      <c r="B212" s="83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1"/>
      <c r="DF212" s="91"/>
      <c r="DG212" s="91"/>
      <c r="DH212" s="91"/>
      <c r="DI212" s="91"/>
      <c r="DJ212" s="91"/>
      <c r="DK212" s="91"/>
      <c r="DL212" s="91"/>
      <c r="DM212" s="91"/>
      <c r="DN212" s="91"/>
      <c r="DO212" s="91"/>
      <c r="DP212" s="91"/>
      <c r="DQ212" s="91"/>
      <c r="DR212" s="91"/>
      <c r="DS212" s="91"/>
      <c r="DT212" s="91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91"/>
      <c r="EZ212" s="91"/>
      <c r="FA212" s="91"/>
      <c r="FB212" s="91"/>
      <c r="FC212" s="91"/>
      <c r="FD212" s="91"/>
      <c r="FE212" s="91"/>
      <c r="FF212" s="91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108"/>
    </row>
    <row r="213" ht="12.75" customHeight="1">
      <c r="A213" s="17"/>
      <c r="B213" s="83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1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  <c r="FE213" s="91"/>
      <c r="FF213" s="91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108"/>
    </row>
    <row r="214" ht="12.75" customHeight="1">
      <c r="A214" s="17"/>
      <c r="B214" s="83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91"/>
      <c r="DH214" s="91"/>
      <c r="DI214" s="91"/>
      <c r="DJ214" s="91"/>
      <c r="DK214" s="91"/>
      <c r="DL214" s="91"/>
      <c r="DM214" s="91"/>
      <c r="DN214" s="91"/>
      <c r="DO214" s="91"/>
      <c r="DP214" s="91"/>
      <c r="DQ214" s="91"/>
      <c r="DR214" s="91"/>
      <c r="DS214" s="91"/>
      <c r="DT214" s="91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91"/>
      <c r="EZ214" s="91"/>
      <c r="FA214" s="91"/>
      <c r="FB214" s="91"/>
      <c r="FC214" s="91"/>
      <c r="FD214" s="91"/>
      <c r="FE214" s="91"/>
      <c r="FF214" s="91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108"/>
    </row>
    <row r="215" ht="12.75" customHeight="1">
      <c r="A215" s="17"/>
      <c r="B215" s="83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1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Q215" s="91"/>
      <c r="DR215" s="91"/>
      <c r="DS215" s="91"/>
      <c r="DT215" s="91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91"/>
      <c r="EZ215" s="91"/>
      <c r="FA215" s="91"/>
      <c r="FB215" s="91"/>
      <c r="FC215" s="91"/>
      <c r="FD215" s="91"/>
      <c r="FE215" s="91"/>
      <c r="FF215" s="91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108"/>
    </row>
    <row r="216" ht="12.75" customHeight="1">
      <c r="A216" s="17"/>
      <c r="B216" s="83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  <c r="DO216" s="91"/>
      <c r="DP216" s="91"/>
      <c r="DQ216" s="91"/>
      <c r="DR216" s="91"/>
      <c r="DS216" s="91"/>
      <c r="DT216" s="91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91"/>
      <c r="EZ216" s="91"/>
      <c r="FA216" s="91"/>
      <c r="FB216" s="91"/>
      <c r="FC216" s="91"/>
      <c r="FD216" s="91"/>
      <c r="FE216" s="91"/>
      <c r="FF216" s="91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108"/>
    </row>
    <row r="217" ht="12.75" customHeight="1">
      <c r="A217" s="17"/>
      <c r="B217" s="83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1"/>
      <c r="DF217" s="91"/>
      <c r="DG217" s="91"/>
      <c r="DH217" s="91"/>
      <c r="DI217" s="91"/>
      <c r="DJ217" s="91"/>
      <c r="DK217" s="91"/>
      <c r="DL217" s="91"/>
      <c r="DM217" s="91"/>
      <c r="DN217" s="91"/>
      <c r="DO217" s="91"/>
      <c r="DP217" s="91"/>
      <c r="DQ217" s="91"/>
      <c r="DR217" s="91"/>
      <c r="DS217" s="91"/>
      <c r="DT217" s="91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91"/>
      <c r="EZ217" s="91"/>
      <c r="FA217" s="91"/>
      <c r="FB217" s="91"/>
      <c r="FC217" s="91"/>
      <c r="FD217" s="91"/>
      <c r="FE217" s="91"/>
      <c r="FF217" s="91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108"/>
    </row>
    <row r="218" ht="12.75" customHeight="1">
      <c r="A218" s="17"/>
      <c r="B218" s="83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  <c r="FE218" s="91"/>
      <c r="FF218" s="91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108"/>
    </row>
    <row r="219" ht="12.75" customHeight="1">
      <c r="A219" s="17"/>
      <c r="B219" s="83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1"/>
      <c r="DF219" s="91"/>
      <c r="DG219" s="91"/>
      <c r="DH219" s="91"/>
      <c r="DI219" s="91"/>
      <c r="DJ219" s="91"/>
      <c r="DK219" s="91"/>
      <c r="DL219" s="91"/>
      <c r="DM219" s="91"/>
      <c r="DN219" s="91"/>
      <c r="DO219" s="91"/>
      <c r="DP219" s="91"/>
      <c r="DQ219" s="91"/>
      <c r="DR219" s="91"/>
      <c r="DS219" s="91"/>
      <c r="DT219" s="91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91"/>
      <c r="EZ219" s="91"/>
      <c r="FA219" s="91"/>
      <c r="FB219" s="91"/>
      <c r="FC219" s="91"/>
      <c r="FD219" s="91"/>
      <c r="FE219" s="91"/>
      <c r="FF219" s="91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108"/>
    </row>
    <row r="220" ht="12.75" customHeight="1">
      <c r="A220" s="17"/>
      <c r="B220" s="83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1"/>
      <c r="DF220" s="91"/>
      <c r="DG220" s="91"/>
      <c r="DH220" s="91"/>
      <c r="DI220" s="91"/>
      <c r="DJ220" s="91"/>
      <c r="DK220" s="91"/>
      <c r="DL220" s="91"/>
      <c r="DM220" s="91"/>
      <c r="DN220" s="91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  <c r="FE220" s="91"/>
      <c r="FF220" s="91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108"/>
    </row>
    <row r="221" ht="12.75" customHeight="1">
      <c r="A221" s="17"/>
      <c r="B221" s="83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1"/>
      <c r="DF221" s="91"/>
      <c r="DG221" s="91"/>
      <c r="DH221" s="91"/>
      <c r="DI221" s="91"/>
      <c r="DJ221" s="91"/>
      <c r="DK221" s="91"/>
      <c r="DL221" s="91"/>
      <c r="DM221" s="91"/>
      <c r="DN221" s="91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  <c r="FE221" s="91"/>
      <c r="FF221" s="91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108"/>
    </row>
    <row r="222" ht="12.75" customHeight="1">
      <c r="A222" s="17"/>
      <c r="B222" s="83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1"/>
      <c r="DF222" s="91"/>
      <c r="DG222" s="91"/>
      <c r="DH222" s="91"/>
      <c r="DI222" s="91"/>
      <c r="DJ222" s="91"/>
      <c r="DK222" s="91"/>
      <c r="DL222" s="91"/>
      <c r="DM222" s="91"/>
      <c r="DN222" s="91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  <c r="FE222" s="91"/>
      <c r="FF222" s="91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108"/>
    </row>
    <row r="223" ht="12.75" customHeight="1">
      <c r="A223" s="17"/>
      <c r="B223" s="83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1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108"/>
    </row>
    <row r="224" ht="12.75" customHeight="1">
      <c r="A224" s="17"/>
      <c r="B224" s="83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1"/>
      <c r="DF224" s="91"/>
      <c r="DG224" s="91"/>
      <c r="DH224" s="91"/>
      <c r="DI224" s="91"/>
      <c r="DJ224" s="91"/>
      <c r="DK224" s="91"/>
      <c r="DL224" s="91"/>
      <c r="DM224" s="91"/>
      <c r="DN224" s="91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  <c r="FE224" s="91"/>
      <c r="FF224" s="91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108"/>
    </row>
    <row r="225" ht="12.75" customHeight="1">
      <c r="A225" s="17"/>
      <c r="B225" s="83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1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  <c r="FE225" s="91"/>
      <c r="FF225" s="91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108"/>
    </row>
    <row r="226" ht="12.75" customHeight="1">
      <c r="A226" s="17"/>
      <c r="B226" s="83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1"/>
      <c r="DF226" s="91"/>
      <c r="DG226" s="91"/>
      <c r="DH226" s="91"/>
      <c r="DI226" s="91"/>
      <c r="DJ226" s="91"/>
      <c r="DK226" s="91"/>
      <c r="DL226" s="91"/>
      <c r="DM226" s="91"/>
      <c r="DN226" s="91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  <c r="FE226" s="91"/>
      <c r="FF226" s="91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108"/>
    </row>
    <row r="227" ht="12.75" customHeight="1">
      <c r="A227" s="17"/>
      <c r="B227" s="83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  <c r="FE227" s="91"/>
      <c r="FF227" s="91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108"/>
    </row>
    <row r="228" ht="12.75" customHeight="1">
      <c r="A228" s="17"/>
      <c r="B228" s="83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108"/>
    </row>
    <row r="229" ht="12.75" customHeight="1">
      <c r="A229" s="17"/>
      <c r="B229" s="83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108"/>
    </row>
    <row r="230" ht="12.75" customHeight="1">
      <c r="A230" s="17"/>
      <c r="B230" s="83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  <c r="FE230" s="91"/>
      <c r="FF230" s="91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108"/>
    </row>
    <row r="231" ht="12.75" customHeight="1">
      <c r="A231" s="17"/>
      <c r="B231" s="83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108"/>
    </row>
    <row r="232" ht="12.75" customHeight="1">
      <c r="A232" s="17"/>
      <c r="B232" s="83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108"/>
    </row>
    <row r="233" ht="12.75" customHeight="1">
      <c r="A233" s="17"/>
      <c r="B233" s="83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108"/>
    </row>
    <row r="234" ht="12.75" customHeight="1">
      <c r="A234" s="17"/>
      <c r="B234" s="83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108"/>
    </row>
    <row r="235" ht="12.75" customHeight="1">
      <c r="A235" s="17"/>
      <c r="B235" s="83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1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108"/>
    </row>
    <row r="236" ht="12.75" customHeight="1">
      <c r="A236" s="17"/>
      <c r="B236" s="83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1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108"/>
    </row>
    <row r="237" ht="12.75" customHeight="1">
      <c r="A237" s="17"/>
      <c r="B237" s="83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1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108"/>
    </row>
    <row r="238" ht="12.75" customHeight="1">
      <c r="A238" s="17"/>
      <c r="B238" s="83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1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108"/>
    </row>
    <row r="239" ht="12.75" customHeight="1">
      <c r="A239" s="17"/>
      <c r="B239" s="83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1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108"/>
    </row>
    <row r="240" ht="12.75" customHeight="1">
      <c r="A240" s="17"/>
      <c r="B240" s="83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1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108"/>
    </row>
    <row r="241" ht="12.75" customHeight="1">
      <c r="A241" s="17"/>
      <c r="B241" s="83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1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108"/>
    </row>
    <row r="242" ht="12.75" customHeight="1">
      <c r="A242" s="17"/>
      <c r="B242" s="83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1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108"/>
    </row>
    <row r="243" ht="12.75" customHeight="1">
      <c r="A243" s="17"/>
      <c r="B243" s="83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108"/>
    </row>
    <row r="244" ht="12.75" customHeight="1">
      <c r="A244" s="17"/>
      <c r="B244" s="83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108"/>
    </row>
    <row r="245" ht="12.75" customHeight="1">
      <c r="A245" s="17"/>
      <c r="B245" s="83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1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108"/>
    </row>
    <row r="246" ht="12.75" customHeight="1">
      <c r="A246" s="17"/>
      <c r="B246" s="83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108"/>
    </row>
    <row r="247" ht="12.75" customHeight="1">
      <c r="A247" s="17"/>
      <c r="B247" s="83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1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108"/>
    </row>
    <row r="248" ht="12.75" customHeight="1">
      <c r="A248" s="17"/>
      <c r="B248" s="83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1"/>
      <c r="DF248" s="91"/>
      <c r="DG248" s="91"/>
      <c r="DH248" s="91"/>
      <c r="DI248" s="91"/>
      <c r="DJ248" s="91"/>
      <c r="DK248" s="91"/>
      <c r="DL248" s="91"/>
      <c r="DM248" s="91"/>
      <c r="DN248" s="91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  <c r="FE248" s="91"/>
      <c r="FF248" s="91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108"/>
    </row>
    <row r="249" ht="12.75" customHeight="1">
      <c r="A249" s="17"/>
      <c r="B249" s="83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1"/>
      <c r="DF249" s="91"/>
      <c r="DG249" s="91"/>
      <c r="DH249" s="91"/>
      <c r="DI249" s="91"/>
      <c r="DJ249" s="91"/>
      <c r="DK249" s="91"/>
      <c r="DL249" s="91"/>
      <c r="DM249" s="91"/>
      <c r="DN249" s="91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  <c r="FE249" s="91"/>
      <c r="FF249" s="91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108"/>
    </row>
    <row r="250" ht="12.75" customHeight="1">
      <c r="A250" s="17"/>
      <c r="B250" s="83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1"/>
      <c r="DF250" s="91"/>
      <c r="DG250" s="91"/>
      <c r="DH250" s="91"/>
      <c r="DI250" s="91"/>
      <c r="DJ250" s="91"/>
      <c r="DK250" s="91"/>
      <c r="DL250" s="91"/>
      <c r="DM250" s="91"/>
      <c r="DN250" s="91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  <c r="FE250" s="91"/>
      <c r="FF250" s="91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108"/>
    </row>
  </sheetData>
  <mergeCells count="1">
    <mergeCell ref="B2:B3"/>
  </mergeCells>
  <conditionalFormatting sqref="C3">
    <cfRule type="expression" dxfId="0" priority="1">
      <formula>#REF!&gt;=TODAY()</formula>
    </cfRule>
  </conditionalFormatting>
  <conditionalFormatting sqref="C3">
    <cfRule type="expression" dxfId="0" priority="2">
      <formula>#REF!&gt;=TODAY()</formula>
    </cfRule>
  </conditionalFormatting>
  <conditionalFormatting sqref="C6">
    <cfRule type="expression" dxfId="0" priority="3">
      <formula>#REF!&gt;=TODAY()</formula>
    </cfRule>
  </conditionalFormatting>
  <conditionalFormatting sqref="C6">
    <cfRule type="expression" dxfId="0" priority="4">
      <formula>#REF!&gt;=TODAY()</formula>
    </cfRule>
  </conditionalFormatting>
  <conditionalFormatting sqref="C36">
    <cfRule type="expression" dxfId="0" priority="5">
      <formula>#REF!&gt;=TODAY()</formula>
    </cfRule>
  </conditionalFormatting>
  <conditionalFormatting sqref="C36">
    <cfRule type="expression" dxfId="0" priority="6">
      <formula>#REF!&gt;=TODAY()</formula>
    </cfRule>
  </conditionalFormatting>
  <conditionalFormatting sqref="C36">
    <cfRule type="expression" dxfId="0" priority="7">
      <formula>#REF!&gt;=TODAY()</formula>
    </cfRule>
  </conditionalFormatting>
  <conditionalFormatting sqref="C36">
    <cfRule type="expression" dxfId="0" priority="8">
      <formula>#REF!&gt;=TODAY()</formula>
    </cfRule>
  </conditionalFormatting>
  <conditionalFormatting sqref="C40">
    <cfRule type="expression" dxfId="0" priority="9">
      <formula>#REF!&gt;=TODAY()</formula>
    </cfRule>
  </conditionalFormatting>
  <conditionalFormatting sqref="C40">
    <cfRule type="expression" dxfId="0" priority="10">
      <formula>#REF!&gt;=TODAY()</formula>
    </cfRule>
  </conditionalFormatting>
  <conditionalFormatting sqref="C40">
    <cfRule type="expression" dxfId="0" priority="11">
      <formula>#REF!&gt;=TODAY()</formula>
    </cfRule>
  </conditionalFormatting>
  <conditionalFormatting sqref="C40">
    <cfRule type="expression" dxfId="0" priority="12">
      <formula>#REF!&gt;=TODAY()</formula>
    </cfRule>
  </conditionalFormatting>
  <conditionalFormatting sqref="C40">
    <cfRule type="expression" dxfId="0" priority="13">
      <formula>#REF!&gt;=TODAY()</formula>
    </cfRule>
  </conditionalFormatting>
  <conditionalFormatting sqref="C40">
    <cfRule type="expression" dxfId="0" priority="14">
      <formula>#REF!&gt;=TODAY()</formula>
    </cfRule>
  </conditionalFormatting>
  <conditionalFormatting sqref="C40">
    <cfRule type="expression" dxfId="0" priority="15">
      <formula>#REF!&gt;=TODAY()</formula>
    </cfRule>
  </conditionalFormatting>
  <conditionalFormatting sqref="C40">
    <cfRule type="expression" dxfId="0" priority="16">
      <formula>#REF!&gt;=TODAY()</formula>
    </cfRule>
  </conditionalFormatting>
  <conditionalFormatting sqref="C40">
    <cfRule type="expression" dxfId="0" priority="17">
      <formula>#REF!&gt;=TODAY()</formula>
    </cfRule>
  </conditionalFormatting>
  <conditionalFormatting sqref="C40">
    <cfRule type="expression" dxfId="0" priority="18">
      <formula>#REF!&gt;=TODAY()</formula>
    </cfRule>
  </conditionalFormatting>
  <conditionalFormatting sqref="C40">
    <cfRule type="expression" dxfId="0" priority="19">
      <formula>#REF!&gt;=TODAY()</formula>
    </cfRule>
  </conditionalFormatting>
  <conditionalFormatting sqref="C40">
    <cfRule type="expression" dxfId="0" priority="20">
      <formula>#REF!&gt;=TODAY()</formula>
    </cfRule>
  </conditionalFormatting>
  <conditionalFormatting sqref="C45">
    <cfRule type="expression" dxfId="0" priority="21">
      <formula>#REF!&gt;=TODAY()</formula>
    </cfRule>
  </conditionalFormatting>
  <conditionalFormatting sqref="C45">
    <cfRule type="expression" dxfId="0" priority="22">
      <formula>#REF!&gt;=TODAY()</formula>
    </cfRule>
  </conditionalFormatting>
  <conditionalFormatting sqref="C45">
    <cfRule type="expression" dxfId="0" priority="23">
      <formula>#REF!&gt;=TODAY()</formula>
    </cfRule>
  </conditionalFormatting>
  <conditionalFormatting sqref="C45">
    <cfRule type="expression" dxfId="0" priority="24">
      <formula>#REF!&gt;=TODAY()</formula>
    </cfRule>
  </conditionalFormatting>
  <conditionalFormatting sqref="C45">
    <cfRule type="expression" dxfId="0" priority="25">
      <formula>#REF!&gt;=TODAY()</formula>
    </cfRule>
  </conditionalFormatting>
  <conditionalFormatting sqref="C45">
    <cfRule type="expression" dxfId="0" priority="26">
      <formula>#REF!&gt;=TODAY()</formula>
    </cfRule>
  </conditionalFormatting>
  <conditionalFormatting sqref="C45">
    <cfRule type="expression" dxfId="0" priority="27">
      <formula>#REF!&gt;=TODAY()</formula>
    </cfRule>
  </conditionalFormatting>
  <conditionalFormatting sqref="C45">
    <cfRule type="expression" dxfId="0" priority="28">
      <formula>#REF!&gt;=TODAY()</formula>
    </cfRule>
  </conditionalFormatting>
  <conditionalFormatting sqref="C45">
    <cfRule type="expression" dxfId="0" priority="29">
      <formula>#REF!&gt;=TODAY()</formula>
    </cfRule>
  </conditionalFormatting>
  <conditionalFormatting sqref="C45">
    <cfRule type="expression" dxfId="0" priority="30">
      <formula>#REF!&gt;=TODAY()</formula>
    </cfRule>
  </conditionalFormatting>
  <conditionalFormatting sqref="C45">
    <cfRule type="expression" dxfId="0" priority="31">
      <formula>#REF!&gt;=TODAY()</formula>
    </cfRule>
  </conditionalFormatting>
  <conditionalFormatting sqref="C45">
    <cfRule type="expression" dxfId="0" priority="32">
      <formula>#REF!&gt;=TODAY()</formula>
    </cfRule>
  </conditionalFormatting>
  <conditionalFormatting sqref="C45">
    <cfRule type="expression" dxfId="0" priority="33">
      <formula>#REF!&gt;=TODAY()</formula>
    </cfRule>
  </conditionalFormatting>
  <conditionalFormatting sqref="C45">
    <cfRule type="expression" dxfId="0" priority="34">
      <formula>#REF!&gt;=TODAY()</formula>
    </cfRule>
  </conditionalFormatting>
  <conditionalFormatting sqref="C45">
    <cfRule type="expression" dxfId="0" priority="35">
      <formula>#REF!&gt;=TODAY()</formula>
    </cfRule>
  </conditionalFormatting>
  <conditionalFormatting sqref="C45">
    <cfRule type="expression" dxfId="0" priority="36">
      <formula>#REF!&gt;=TODAY()</formula>
    </cfRule>
  </conditionalFormatting>
  <conditionalFormatting sqref="C45">
    <cfRule type="expression" dxfId="0" priority="37">
      <formula>#REF!&gt;=TODAY()</formula>
    </cfRule>
  </conditionalFormatting>
  <conditionalFormatting sqref="C45">
    <cfRule type="expression" dxfId="0" priority="38">
      <formula>#REF!&gt;=TODAY()</formula>
    </cfRule>
  </conditionalFormatting>
  <conditionalFormatting sqref="C45">
    <cfRule type="expression" dxfId="0" priority="39">
      <formula>#REF!&gt;=TODAY()</formula>
    </cfRule>
  </conditionalFormatting>
  <conditionalFormatting sqref="C45">
    <cfRule type="expression" dxfId="0" priority="40">
      <formula>#REF!&gt;=TODAY()</formula>
    </cfRule>
  </conditionalFormatting>
  <conditionalFormatting sqref="C45">
    <cfRule type="expression" dxfId="0" priority="41">
      <formula>#REF!&gt;=TODAY()</formula>
    </cfRule>
  </conditionalFormatting>
  <conditionalFormatting sqref="C45">
    <cfRule type="expression" dxfId="0" priority="42">
      <formula>#REF!&gt;=TODAY()</formula>
    </cfRule>
  </conditionalFormatting>
  <conditionalFormatting sqref="C45">
    <cfRule type="expression" dxfId="0" priority="43">
      <formula>#REF!&gt;=TODAY()</formula>
    </cfRule>
  </conditionalFormatting>
  <conditionalFormatting sqref="C45">
    <cfRule type="expression" dxfId="0" priority="44">
      <formula>#REF!&gt;=TODAY()</formula>
    </cfRule>
  </conditionalFormatting>
  <conditionalFormatting sqref="C45">
    <cfRule type="expression" dxfId="0" priority="45">
      <formula>#REF!&gt;=TODAY()</formula>
    </cfRule>
  </conditionalFormatting>
  <conditionalFormatting sqref="C45">
    <cfRule type="expression" dxfId="0" priority="46">
      <formula>#REF!&gt;=TODAY()</formula>
    </cfRule>
  </conditionalFormatting>
  <conditionalFormatting sqref="C45">
    <cfRule type="expression" dxfId="0" priority="47">
      <formula>#REF!&gt;=TODAY()</formula>
    </cfRule>
  </conditionalFormatting>
  <conditionalFormatting sqref="C45">
    <cfRule type="expression" dxfId="0" priority="48">
      <formula>#REF!&gt;=TODAY()</formula>
    </cfRule>
  </conditionalFormatting>
  <conditionalFormatting sqref="C45">
    <cfRule type="expression" dxfId="0" priority="49">
      <formula>#REF!&gt;=TODAY()</formula>
    </cfRule>
  </conditionalFormatting>
  <conditionalFormatting sqref="C45">
    <cfRule type="expression" dxfId="0" priority="50">
      <formula>#REF!&gt;=TODAY()</formula>
    </cfRule>
  </conditionalFormatting>
  <conditionalFormatting sqref="C45">
    <cfRule type="expression" dxfId="0" priority="51">
      <formula>#REF!&gt;=TODAY()</formula>
    </cfRule>
  </conditionalFormatting>
  <conditionalFormatting sqref="C45">
    <cfRule type="expression" dxfId="0" priority="52">
      <formula>#REF!&gt;=TODAY()</formula>
    </cfRule>
  </conditionalFormatting>
  <conditionalFormatting sqref="C45">
    <cfRule type="expression" dxfId="0" priority="53">
      <formula>#REF!&gt;=TODAY()</formula>
    </cfRule>
  </conditionalFormatting>
  <conditionalFormatting sqref="C45">
    <cfRule type="expression" dxfId="0" priority="54">
      <formula>#REF!&gt;=TODAY()</formula>
    </cfRule>
  </conditionalFormatting>
  <conditionalFormatting sqref="C45">
    <cfRule type="expression" dxfId="0" priority="55">
      <formula>#REF!&gt;=TODAY()</formula>
    </cfRule>
  </conditionalFormatting>
  <conditionalFormatting sqref="C45">
    <cfRule type="expression" dxfId="0" priority="56">
      <formula>#REF!&gt;=TODAY()</formula>
    </cfRule>
  </conditionalFormatting>
  <conditionalFormatting sqref="C45">
    <cfRule type="expression" dxfId="0" priority="57">
      <formula>#REF!&gt;=TODAY()</formula>
    </cfRule>
  </conditionalFormatting>
  <conditionalFormatting sqref="C45">
    <cfRule type="expression" dxfId="0" priority="58">
      <formula>#REF!&gt;=TODAY()</formula>
    </cfRule>
  </conditionalFormatting>
  <conditionalFormatting sqref="C45">
    <cfRule type="expression" dxfId="0" priority="59">
      <formula>#REF!&gt;=TODAY()</formula>
    </cfRule>
  </conditionalFormatting>
  <conditionalFormatting sqref="C45">
    <cfRule type="expression" dxfId="0" priority="60">
      <formula>#REF!&gt;=TODAY()</formula>
    </cfRule>
  </conditionalFormatting>
  <conditionalFormatting sqref="C45">
    <cfRule type="expression" dxfId="0" priority="61">
      <formula>#REF!&gt;=TODAY()</formula>
    </cfRule>
  </conditionalFormatting>
  <conditionalFormatting sqref="C45">
    <cfRule type="expression" dxfId="0" priority="62">
      <formula>#REF!&gt;=TODAY()</formula>
    </cfRule>
  </conditionalFormatting>
  <conditionalFormatting sqref="C5:GJ5">
    <cfRule type="expression" dxfId="0" priority="63">
      <formula>#REF!&gt;=TODAY()</formula>
    </cfRule>
  </conditionalFormatting>
  <conditionalFormatting sqref="C5:GJ5">
    <cfRule type="expression" dxfId="0" priority="64">
      <formula>#REF!&gt;=TODAY()</formula>
    </cfRule>
  </conditionalFormatting>
  <conditionalFormatting sqref="C5:GJ5">
    <cfRule type="expression" dxfId="0" priority="65">
      <formula>#REF!&gt;=TODAY()</formula>
    </cfRule>
  </conditionalFormatting>
  <conditionalFormatting sqref="C5:GJ5">
    <cfRule type="expression" dxfId="0" priority="66">
      <formula>#REF!&gt;=TODAY()</formula>
    </cfRule>
  </conditionalFormatting>
  <conditionalFormatting sqref="C5:GJ5">
    <cfRule type="expression" dxfId="0" priority="67">
      <formula>#REF!&gt;=TODAY()</formula>
    </cfRule>
  </conditionalFormatting>
  <conditionalFormatting sqref="C5:GJ5">
    <cfRule type="expression" dxfId="0" priority="68">
      <formula>#REF!&gt;=TODAY()</formula>
    </cfRule>
  </conditionalFormatting>
  <conditionalFormatting sqref="C5:GJ5">
    <cfRule type="expression" dxfId="0" priority="69">
      <formula>#REF!&gt;=TODAY()</formula>
    </cfRule>
  </conditionalFormatting>
  <conditionalFormatting sqref="C5:GJ5">
    <cfRule type="expression" dxfId="0" priority="70">
      <formula>#REF!&gt;=TODAY()</formula>
    </cfRule>
  </conditionalFormatting>
  <conditionalFormatting sqref="C5:GJ5">
    <cfRule type="expression" dxfId="0" priority="71">
      <formula>#REF!&gt;=TODAY()</formula>
    </cfRule>
  </conditionalFormatting>
  <conditionalFormatting sqref="C5:GJ5">
    <cfRule type="expression" dxfId="0" priority="72">
      <formula>#REF!&gt;=TODAY()</formula>
    </cfRule>
  </conditionalFormatting>
  <conditionalFormatting sqref="C5:GJ5">
    <cfRule type="expression" dxfId="0" priority="73">
      <formula>#REF!&gt;=TODAY()</formula>
    </cfRule>
  </conditionalFormatting>
  <conditionalFormatting sqref="C5:GJ5">
    <cfRule type="expression" dxfId="0" priority="74">
      <formula>#REF!&gt;=TODAY()</formula>
    </cfRule>
  </conditionalFormatting>
  <conditionalFormatting sqref="C5:GJ5">
    <cfRule type="expression" dxfId="0" priority="75">
      <formula>#REF!&gt;=TODAY()</formula>
    </cfRule>
  </conditionalFormatting>
  <conditionalFormatting sqref="C5:GJ5">
    <cfRule type="expression" dxfId="0" priority="76">
      <formula>#REF!&gt;=TODAY()</formula>
    </cfRule>
  </conditionalFormatting>
  <conditionalFormatting sqref="C5:GJ5">
    <cfRule type="expression" dxfId="0" priority="77">
      <formula>#REF!&gt;=TODAY()</formula>
    </cfRule>
  </conditionalFormatting>
  <conditionalFormatting sqref="C5:GJ5">
    <cfRule type="expression" dxfId="0" priority="78">
      <formula>#REF!&gt;=TODAY()</formula>
    </cfRule>
  </conditionalFormatting>
  <conditionalFormatting sqref="C5:GJ5">
    <cfRule type="expression" dxfId="0" priority="79">
      <formula>#REF!&gt;=TODAY()</formula>
    </cfRule>
  </conditionalFormatting>
  <conditionalFormatting sqref="C5:GJ5">
    <cfRule type="expression" dxfId="0" priority="80">
      <formula>#REF!&gt;=TODAY()</formula>
    </cfRule>
  </conditionalFormatting>
  <conditionalFormatting sqref="C5:GJ5">
    <cfRule type="expression" dxfId="0" priority="81">
      <formula>#REF!&gt;=TODAY()</formula>
    </cfRule>
  </conditionalFormatting>
  <conditionalFormatting sqref="C5:GJ5">
    <cfRule type="expression" dxfId="0" priority="82">
      <formula>#REF!&gt;=TODAY()</formula>
    </cfRule>
  </conditionalFormatting>
  <conditionalFormatting sqref="C5:GJ5">
    <cfRule type="expression" dxfId="0" priority="83">
      <formula>#REF!&gt;=TODAY()</formula>
    </cfRule>
  </conditionalFormatting>
  <conditionalFormatting sqref="C5:GJ5">
    <cfRule type="expression" dxfId="0" priority="84">
      <formula>#REF!&gt;=TODAY()</formula>
    </cfRule>
  </conditionalFormatting>
  <conditionalFormatting sqref="C5:GJ5">
    <cfRule type="expression" dxfId="0" priority="85">
      <formula>#REF!&gt;=TODAY()</formula>
    </cfRule>
  </conditionalFormatting>
  <conditionalFormatting sqref="C5:GJ5">
    <cfRule type="expression" dxfId="0" priority="86">
      <formula>#REF!&gt;=TODAY()</formula>
    </cfRule>
  </conditionalFormatting>
  <conditionalFormatting sqref="C6">
    <cfRule type="expression" dxfId="0" priority="87">
      <formula>#REF!&gt;=TODAY()</formula>
    </cfRule>
  </conditionalFormatting>
  <conditionalFormatting sqref="C6">
    <cfRule type="expression" dxfId="0" priority="88">
      <formula>#REF!&gt;=TODAY()</formula>
    </cfRule>
  </conditionalFormatting>
  <conditionalFormatting sqref="C6">
    <cfRule type="expression" dxfId="0" priority="89">
      <formula>#REF!&gt;=TODAY()</formula>
    </cfRule>
  </conditionalFormatting>
  <conditionalFormatting sqref="C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C6">
    <cfRule type="expression" dxfId="0" priority="97">
      <formula>#REF!&gt;=TODAY()</formula>
    </cfRule>
  </conditionalFormatting>
  <conditionalFormatting sqref="C6">
    <cfRule type="expression" dxfId="0" priority="98">
      <formula>#REF!&gt;=TODAY()</formula>
    </cfRule>
  </conditionalFormatting>
  <conditionalFormatting sqref="C6">
    <cfRule type="expression" dxfId="0" priority="99">
      <formula>#REF!&gt;=TODAY()</formula>
    </cfRule>
  </conditionalFormatting>
  <conditionalFormatting sqref="C6">
    <cfRule type="expression" dxfId="0" priority="100">
      <formula>#REF!&gt;=TODAY()</formula>
    </cfRule>
  </conditionalFormatting>
  <conditionalFormatting sqref="C6">
    <cfRule type="expression" dxfId="0" priority="101">
      <formula>#REF!&gt;=TODAY()</formula>
    </cfRule>
  </conditionalFormatting>
  <conditionalFormatting sqref="C6">
    <cfRule type="expression" dxfId="0" priority="102">
      <formula>#REF!&gt;=TODAY()</formula>
    </cfRule>
  </conditionalFormatting>
  <conditionalFormatting sqref="C36">
    <cfRule type="expression" dxfId="0" priority="103">
      <formula>#REF!&gt;=TODAY()</formula>
    </cfRule>
  </conditionalFormatting>
  <conditionalFormatting sqref="C36">
    <cfRule type="expression" dxfId="0" priority="104">
      <formula>#REF!&gt;=TODAY()</formula>
    </cfRule>
  </conditionalFormatting>
  <conditionalFormatting sqref="C36">
    <cfRule type="expression" dxfId="0" priority="105">
      <formula>#REF!&gt;=TODAY()</formula>
    </cfRule>
  </conditionalFormatting>
  <conditionalFormatting sqref="C36">
    <cfRule type="expression" dxfId="0" priority="106">
      <formula>#REF!&gt;=TODAY()</formula>
    </cfRule>
  </conditionalFormatting>
  <conditionalFormatting sqref="C36">
    <cfRule type="expression" dxfId="0" priority="107">
      <formula>#REF!&gt;=TODAY()</formula>
    </cfRule>
  </conditionalFormatting>
  <conditionalFormatting sqref="C36">
    <cfRule type="expression" dxfId="0" priority="108">
      <formula>#REF!&gt;=TODAY()</formula>
    </cfRule>
  </conditionalFormatting>
  <conditionalFormatting sqref="C36">
    <cfRule type="expression" dxfId="0" priority="109">
      <formula>#REF!&gt;=TODAY()</formula>
    </cfRule>
  </conditionalFormatting>
  <conditionalFormatting sqref="C36">
    <cfRule type="expression" dxfId="0" priority="110">
      <formula>#REF!&gt;=TODAY()</formula>
    </cfRule>
  </conditionalFormatting>
  <conditionalFormatting sqref="C36">
    <cfRule type="expression" dxfId="0" priority="111">
      <formula>#REF!&gt;=TODAY()</formula>
    </cfRule>
  </conditionalFormatting>
  <conditionalFormatting sqref="C36">
    <cfRule type="expression" dxfId="0" priority="112">
      <formula>#REF!&gt;=TODAY()</formula>
    </cfRule>
  </conditionalFormatting>
  <conditionalFormatting sqref="C36">
    <cfRule type="expression" dxfId="0" priority="113">
      <formula>#REF!&gt;=TODAY()</formula>
    </cfRule>
  </conditionalFormatting>
  <conditionalFormatting sqref="C36">
    <cfRule type="expression" dxfId="0" priority="114">
      <formula>#REF!&gt;=TODAY()</formula>
    </cfRule>
  </conditionalFormatting>
  <conditionalFormatting sqref="C36">
    <cfRule type="expression" dxfId="0" priority="115">
      <formula>#REF!&gt;=TODAY()</formula>
    </cfRule>
  </conditionalFormatting>
  <conditionalFormatting sqref="C36">
    <cfRule type="expression" dxfId="0" priority="116">
      <formula>#REF!&gt;=TODAY()</formula>
    </cfRule>
  </conditionalFormatting>
  <conditionalFormatting sqref="C36">
    <cfRule type="expression" dxfId="0" priority="117">
      <formula>#REF!&gt;=TODAY()</formula>
    </cfRule>
  </conditionalFormatting>
  <conditionalFormatting sqref="C36">
    <cfRule type="expression" dxfId="0" priority="118">
      <formula>#REF!&gt;=TODAY()</formula>
    </cfRule>
  </conditionalFormatting>
  <conditionalFormatting sqref="C36">
    <cfRule type="expression" dxfId="0" priority="119">
      <formula>#REF!&gt;=TODAY()</formula>
    </cfRule>
  </conditionalFormatting>
  <conditionalFormatting sqref="C36">
    <cfRule type="expression" dxfId="0" priority="120">
      <formula>#REF!&gt;=TODAY()</formula>
    </cfRule>
  </conditionalFormatting>
  <conditionalFormatting sqref="C36">
    <cfRule type="expression" dxfId="0" priority="121">
      <formula>#REF!&gt;=TODAY()</formula>
    </cfRule>
  </conditionalFormatting>
  <conditionalFormatting sqref="C36">
    <cfRule type="expression" dxfId="0" priority="122">
      <formula>#REF!&gt;=TODAY()</formula>
    </cfRule>
  </conditionalFormatting>
  <conditionalFormatting sqref="C36">
    <cfRule type="expression" dxfId="0" priority="123">
      <formula>#REF!&gt;=TODAY()</formula>
    </cfRule>
  </conditionalFormatting>
  <conditionalFormatting sqref="C36">
    <cfRule type="expression" dxfId="0" priority="124">
      <formula>#REF!&gt;=TODAY()</formula>
    </cfRule>
  </conditionalFormatting>
  <conditionalFormatting sqref="C36">
    <cfRule type="expression" dxfId="0" priority="125">
      <formula>#REF!&gt;=TODAY()</formula>
    </cfRule>
  </conditionalFormatting>
  <conditionalFormatting sqref="C36">
    <cfRule type="expression" dxfId="0" priority="126">
      <formula>#REF!&gt;=TODAY()</formula>
    </cfRule>
  </conditionalFormatting>
  <conditionalFormatting sqref="C36">
    <cfRule type="expression" dxfId="0" priority="127">
      <formula>#REF!&gt;=TODAY()</formula>
    </cfRule>
  </conditionalFormatting>
  <conditionalFormatting sqref="C36">
    <cfRule type="expression" dxfId="0" priority="128">
      <formula>#REF!&gt;=TODAY()</formula>
    </cfRule>
  </conditionalFormatting>
  <conditionalFormatting sqref="C36">
    <cfRule type="expression" dxfId="0" priority="129">
      <formula>#REF!&gt;=TODAY()</formula>
    </cfRule>
  </conditionalFormatting>
  <conditionalFormatting sqref="C36">
    <cfRule type="expression" dxfId="0" priority="130">
      <formula>#REF!&gt;=TODAY()</formula>
    </cfRule>
  </conditionalFormatting>
  <conditionalFormatting sqref="C36">
    <cfRule type="expression" dxfId="0" priority="131">
      <formula>#REF!&gt;=TODAY()</formula>
    </cfRule>
  </conditionalFormatting>
  <conditionalFormatting sqref="C36">
    <cfRule type="expression" dxfId="0" priority="132">
      <formula>#REF!&gt;=TODAY()</formula>
    </cfRule>
  </conditionalFormatting>
  <conditionalFormatting sqref="C36">
    <cfRule type="expression" dxfId="0" priority="133">
      <formula>#REF!&gt;=TODAY()</formula>
    </cfRule>
  </conditionalFormatting>
  <conditionalFormatting sqref="C36">
    <cfRule type="expression" dxfId="0" priority="134">
      <formula>#REF!&gt;=TODAY()</formula>
    </cfRule>
  </conditionalFormatting>
  <conditionalFormatting sqref="C36">
    <cfRule type="expression" dxfId="0" priority="135">
      <formula>#REF!&gt;=TODAY()</formula>
    </cfRule>
  </conditionalFormatting>
  <conditionalFormatting sqref="C36">
    <cfRule type="expression" dxfId="0" priority="136">
      <formula>#REF!&gt;=TODAY()</formula>
    </cfRule>
  </conditionalFormatting>
  <conditionalFormatting sqref="C36">
    <cfRule type="expression" dxfId="0" priority="137">
      <formula>#REF!&gt;=TODAY()</formula>
    </cfRule>
  </conditionalFormatting>
  <conditionalFormatting sqref="C36">
    <cfRule type="expression" dxfId="0" priority="138">
      <formula>#REF!&gt;=TODAY()</formula>
    </cfRule>
  </conditionalFormatting>
  <conditionalFormatting sqref="C36">
    <cfRule type="expression" dxfId="0" priority="139">
      <formula>#REF!&gt;=TODAY()</formula>
    </cfRule>
  </conditionalFormatting>
  <conditionalFormatting sqref="C36">
    <cfRule type="expression" dxfId="0" priority="140">
      <formula>#REF!&gt;=TODAY()</formula>
    </cfRule>
  </conditionalFormatting>
  <conditionalFormatting sqref="C40">
    <cfRule type="expression" dxfId="0" priority="141">
      <formula>#REF!&gt;=TODAY()</formula>
    </cfRule>
  </conditionalFormatting>
  <conditionalFormatting sqref="C40">
    <cfRule type="expression" dxfId="0" priority="142">
      <formula>#REF!&gt;=TODAY()</formula>
    </cfRule>
  </conditionalFormatting>
  <conditionalFormatting sqref="C40">
    <cfRule type="expression" dxfId="0" priority="143">
      <formula>#REF!&gt;=TODAY()</formula>
    </cfRule>
  </conditionalFormatting>
  <conditionalFormatting sqref="C40">
    <cfRule type="expression" dxfId="0" priority="144">
      <formula>#REF!&gt;=TODAY()</formula>
    </cfRule>
  </conditionalFormatting>
  <conditionalFormatting sqref="C40">
    <cfRule type="expression" dxfId="0" priority="145">
      <formula>#REF!&gt;=TODAY()</formula>
    </cfRule>
  </conditionalFormatting>
  <conditionalFormatting sqref="C40">
    <cfRule type="expression" dxfId="0" priority="146">
      <formula>#REF!&gt;=TODAY()</formula>
    </cfRule>
  </conditionalFormatting>
  <conditionalFormatting sqref="C40">
    <cfRule type="expression" dxfId="0" priority="147">
      <formula>#REF!&gt;=TODAY()</formula>
    </cfRule>
  </conditionalFormatting>
  <conditionalFormatting sqref="C40">
    <cfRule type="expression" dxfId="0" priority="148">
      <formula>#REF!&gt;=TODAY()</formula>
    </cfRule>
  </conditionalFormatting>
  <conditionalFormatting sqref="C40">
    <cfRule type="expression" dxfId="0" priority="149">
      <formula>#REF!&gt;=TODAY()</formula>
    </cfRule>
  </conditionalFormatting>
  <conditionalFormatting sqref="C40">
    <cfRule type="expression" dxfId="0" priority="150">
      <formula>#REF!&gt;=TODAY()</formula>
    </cfRule>
  </conditionalFormatting>
  <conditionalFormatting sqref="C40">
    <cfRule type="expression" dxfId="0" priority="151">
      <formula>#REF!&gt;=TODAY()</formula>
    </cfRule>
  </conditionalFormatting>
  <conditionalFormatting sqref="C40">
    <cfRule type="expression" dxfId="0" priority="152">
      <formula>#REF!&gt;=TODAY()</formula>
    </cfRule>
  </conditionalFormatting>
  <conditionalFormatting sqref="C40">
    <cfRule type="expression" dxfId="0" priority="153">
      <formula>#REF!&gt;=TODAY()</formula>
    </cfRule>
  </conditionalFormatting>
  <conditionalFormatting sqref="C40">
    <cfRule type="expression" dxfId="0" priority="154">
      <formula>#REF!&gt;=TODAY()</formula>
    </cfRule>
  </conditionalFormatting>
  <conditionalFormatting sqref="C40">
    <cfRule type="expression" dxfId="0" priority="155">
      <formula>#REF!&gt;=TODAY()</formula>
    </cfRule>
  </conditionalFormatting>
  <conditionalFormatting sqref="C40">
    <cfRule type="expression" dxfId="0" priority="156">
      <formula>#REF!&gt;=TODAY()</formula>
    </cfRule>
  </conditionalFormatting>
  <conditionalFormatting sqref="C40">
    <cfRule type="expression" dxfId="0" priority="157">
      <formula>#REF!&gt;=TODAY()</formula>
    </cfRule>
  </conditionalFormatting>
  <conditionalFormatting sqref="C40">
    <cfRule type="expression" dxfId="0" priority="158">
      <formula>#REF!&gt;=TODAY()</formula>
    </cfRule>
  </conditionalFormatting>
  <conditionalFormatting sqref="C40">
    <cfRule type="expression" dxfId="0" priority="159">
      <formula>#REF!&gt;=TODAY()</formula>
    </cfRule>
  </conditionalFormatting>
  <conditionalFormatting sqref="C40">
    <cfRule type="expression" dxfId="0" priority="160">
      <formula>#REF!&gt;=TODAY()</formula>
    </cfRule>
  </conditionalFormatting>
  <conditionalFormatting sqref="C40">
    <cfRule type="expression" dxfId="0" priority="161">
      <formula>#REF!&gt;=TODAY()</formula>
    </cfRule>
  </conditionalFormatting>
  <conditionalFormatting sqref="C40">
    <cfRule type="expression" dxfId="0" priority="162">
      <formula>#REF!&gt;=TODAY()</formula>
    </cfRule>
  </conditionalFormatting>
  <conditionalFormatting sqref="C40">
    <cfRule type="expression" dxfId="0" priority="163">
      <formula>#REF!&gt;=TODAY()</formula>
    </cfRule>
  </conditionalFormatting>
  <conditionalFormatting sqref="C40">
    <cfRule type="expression" dxfId="0" priority="164">
      <formula>#REF!&gt;=TODAY()</formula>
    </cfRule>
  </conditionalFormatting>
  <conditionalFormatting sqref="C40">
    <cfRule type="expression" dxfId="0" priority="165">
      <formula>#REF!&gt;=TODAY()</formula>
    </cfRule>
  </conditionalFormatting>
  <conditionalFormatting sqref="C40">
    <cfRule type="expression" dxfId="0" priority="166">
      <formula>#REF!&gt;=TODAY()</formula>
    </cfRule>
  </conditionalFormatting>
  <conditionalFormatting sqref="C40">
    <cfRule type="expression" dxfId="0" priority="167">
      <formula>#REF!&gt;=TODAY()</formula>
    </cfRule>
  </conditionalFormatting>
  <conditionalFormatting sqref="C40">
    <cfRule type="expression" dxfId="0" priority="168">
      <formula>#REF!&gt;=TODAY()</formula>
    </cfRule>
  </conditionalFormatting>
  <conditionalFormatting sqref="C40">
    <cfRule type="expression" dxfId="0" priority="169">
      <formula>#REF!&gt;=TODAY()</formula>
    </cfRule>
  </conditionalFormatting>
  <conditionalFormatting sqref="C40">
    <cfRule type="expression" dxfId="0" priority="170">
      <formula>#REF!&gt;=TODAY()</formula>
    </cfRule>
  </conditionalFormatting>
  <conditionalFormatting sqref="D3:FL3">
    <cfRule type="expression" dxfId="0" priority="171">
      <formula>#REF!&gt;=TODAY()</formula>
    </cfRule>
  </conditionalFormatting>
  <conditionalFormatting sqref="D3:FL3">
    <cfRule type="expression" dxfId="0" priority="172">
      <formula>#REF!&gt;=TODAY()</formula>
    </cfRule>
  </conditionalFormatting>
  <conditionalFormatting sqref="D6:FL6">
    <cfRule type="expression" dxfId="0" priority="173">
      <formula>#REF!&gt;=TODAY()</formula>
    </cfRule>
  </conditionalFormatting>
  <conditionalFormatting sqref="D6:FL6">
    <cfRule type="expression" dxfId="0" priority="174">
      <formula>#REF!&gt;=TODAY()</formula>
    </cfRule>
  </conditionalFormatting>
  <conditionalFormatting sqref="D36:FL36">
    <cfRule type="expression" dxfId="0" priority="175">
      <formula>#REF!&gt;=TODAY()</formula>
    </cfRule>
  </conditionalFormatting>
  <conditionalFormatting sqref="D36:FL36">
    <cfRule type="expression" dxfId="0" priority="176">
      <formula>#REF!&gt;=TODAY()</formula>
    </cfRule>
  </conditionalFormatting>
  <conditionalFormatting sqref="D36:FL36">
    <cfRule type="expression" dxfId="0" priority="177">
      <formula>#REF!&gt;=TODAY()</formula>
    </cfRule>
  </conditionalFormatting>
  <conditionalFormatting sqref="D36:FL36">
    <cfRule type="expression" dxfId="0" priority="178">
      <formula>#REF!&gt;=TODAY()</formula>
    </cfRule>
  </conditionalFormatting>
  <conditionalFormatting sqref="D40:FL40">
    <cfRule type="expression" dxfId="0" priority="179">
      <formula>#REF!&gt;=TODAY()</formula>
    </cfRule>
  </conditionalFormatting>
  <conditionalFormatting sqref="D40:FL40">
    <cfRule type="expression" dxfId="0" priority="180">
      <formula>#REF!&gt;=TODAY()</formula>
    </cfRule>
  </conditionalFormatting>
  <conditionalFormatting sqref="D40:FL40">
    <cfRule type="expression" dxfId="0" priority="181">
      <formula>#REF!&gt;=TODAY()</formula>
    </cfRule>
  </conditionalFormatting>
  <conditionalFormatting sqref="D40:FL40">
    <cfRule type="expression" dxfId="0" priority="182">
      <formula>#REF!&gt;=TODAY()</formula>
    </cfRule>
  </conditionalFormatting>
  <conditionalFormatting sqref="D40:FL40">
    <cfRule type="expression" dxfId="0" priority="183">
      <formula>#REF!&gt;=TODAY()</formula>
    </cfRule>
  </conditionalFormatting>
  <conditionalFormatting sqref="D40:FL40">
    <cfRule type="expression" dxfId="0" priority="184">
      <formula>#REF!&gt;=TODAY()</formula>
    </cfRule>
  </conditionalFormatting>
  <conditionalFormatting sqref="D40:FL40">
    <cfRule type="expression" dxfId="0" priority="185">
      <formula>#REF!&gt;=TODAY()</formula>
    </cfRule>
  </conditionalFormatting>
  <conditionalFormatting sqref="D40:FL40">
    <cfRule type="expression" dxfId="0" priority="186">
      <formula>#REF!&gt;=TODAY()</formula>
    </cfRule>
  </conditionalFormatting>
  <conditionalFormatting sqref="D40:FL40">
    <cfRule type="expression" dxfId="0" priority="187">
      <formula>#REF!&gt;=TODAY()</formula>
    </cfRule>
  </conditionalFormatting>
  <conditionalFormatting sqref="D40:FL40">
    <cfRule type="expression" dxfId="0" priority="188">
      <formula>#REF!&gt;=TODAY()</formula>
    </cfRule>
  </conditionalFormatting>
  <conditionalFormatting sqref="D40:FL40">
    <cfRule type="expression" dxfId="0" priority="189">
      <formula>#REF!&gt;=TODAY()</formula>
    </cfRule>
  </conditionalFormatting>
  <conditionalFormatting sqref="D40:FL40">
    <cfRule type="expression" dxfId="0" priority="190">
      <formula>#REF!&gt;=TODAY()</formula>
    </cfRule>
  </conditionalFormatting>
  <conditionalFormatting sqref="D45:FL45">
    <cfRule type="expression" dxfId="0" priority="191">
      <formula>#REF!&gt;=TODAY()</formula>
    </cfRule>
  </conditionalFormatting>
  <conditionalFormatting sqref="D45:FL45">
    <cfRule type="expression" dxfId="0" priority="192">
      <formula>#REF!&gt;=TODAY()</formula>
    </cfRule>
  </conditionalFormatting>
  <conditionalFormatting sqref="D45:FL45">
    <cfRule type="expression" dxfId="0" priority="193">
      <formula>#REF!&gt;=TODAY()</formula>
    </cfRule>
  </conditionalFormatting>
  <conditionalFormatting sqref="D45:FL45">
    <cfRule type="expression" dxfId="0" priority="194">
      <formula>#REF!&gt;=TODAY()</formula>
    </cfRule>
  </conditionalFormatting>
  <conditionalFormatting sqref="D45:FL45">
    <cfRule type="expression" dxfId="0" priority="195">
      <formula>#REF!&gt;=TODAY()</formula>
    </cfRule>
  </conditionalFormatting>
  <conditionalFormatting sqref="D45:FL45">
    <cfRule type="expression" dxfId="0" priority="196">
      <formula>#REF!&gt;=TODAY()</formula>
    </cfRule>
  </conditionalFormatting>
  <conditionalFormatting sqref="D45:FL45">
    <cfRule type="expression" dxfId="0" priority="197">
      <formula>#REF!&gt;=TODAY()</formula>
    </cfRule>
  </conditionalFormatting>
  <conditionalFormatting sqref="D45:FL45">
    <cfRule type="expression" dxfId="0" priority="198">
      <formula>#REF!&gt;=TODAY()</formula>
    </cfRule>
  </conditionalFormatting>
  <conditionalFormatting sqref="D45:FL45">
    <cfRule type="expression" dxfId="0" priority="199">
      <formula>#REF!&gt;=TODAY()</formula>
    </cfRule>
  </conditionalFormatting>
  <conditionalFormatting sqref="D45:FL45">
    <cfRule type="expression" dxfId="0" priority="200">
      <formula>#REF!&gt;=TODAY()</formula>
    </cfRule>
  </conditionalFormatting>
  <conditionalFormatting sqref="D45:FL45">
    <cfRule type="expression" dxfId="0" priority="201">
      <formula>#REF!&gt;=TODAY()</formula>
    </cfRule>
  </conditionalFormatting>
  <conditionalFormatting sqref="D45:FL45">
    <cfRule type="expression" dxfId="0" priority="202">
      <formula>#REF!&gt;=TODAY()</formula>
    </cfRule>
  </conditionalFormatting>
  <conditionalFormatting sqref="D45:FL45">
    <cfRule type="expression" dxfId="0" priority="203">
      <formula>#REF!&gt;=TODAY()</formula>
    </cfRule>
  </conditionalFormatting>
  <conditionalFormatting sqref="D45:FL45">
    <cfRule type="expression" dxfId="0" priority="204">
      <formula>#REF!&gt;=TODAY()</formula>
    </cfRule>
  </conditionalFormatting>
  <conditionalFormatting sqref="D45:FL45">
    <cfRule type="expression" dxfId="0" priority="205">
      <formula>#REF!&gt;=TODAY()</formula>
    </cfRule>
  </conditionalFormatting>
  <conditionalFormatting sqref="D45:FL45">
    <cfRule type="expression" dxfId="0" priority="206">
      <formula>#REF!&gt;=TODAY()</formula>
    </cfRule>
  </conditionalFormatting>
  <conditionalFormatting sqref="D45:FL45">
    <cfRule type="expression" dxfId="0" priority="207">
      <formula>#REF!&gt;=TODAY()</formula>
    </cfRule>
  </conditionalFormatting>
  <conditionalFormatting sqref="D45:FL45">
    <cfRule type="expression" dxfId="0" priority="208">
      <formula>#REF!&gt;=TODAY()</formula>
    </cfRule>
  </conditionalFormatting>
  <conditionalFormatting sqref="D45:FL45">
    <cfRule type="expression" dxfId="0" priority="209">
      <formula>#REF!&gt;=TODAY()</formula>
    </cfRule>
  </conditionalFormatting>
  <conditionalFormatting sqref="D45:FL45">
    <cfRule type="expression" dxfId="0" priority="210">
      <formula>#REF!&gt;=TODAY()</formula>
    </cfRule>
  </conditionalFormatting>
  <conditionalFormatting sqref="D45:FL45">
    <cfRule type="expression" dxfId="0" priority="211">
      <formula>#REF!&gt;=TODAY()</formula>
    </cfRule>
  </conditionalFormatting>
  <conditionalFormatting sqref="D45:FL45">
    <cfRule type="expression" dxfId="0" priority="212">
      <formula>#REF!&gt;=TODAY()</formula>
    </cfRule>
  </conditionalFormatting>
  <conditionalFormatting sqref="D45:FL45">
    <cfRule type="expression" dxfId="0" priority="213">
      <formula>#REF!&gt;=TODAY()</formula>
    </cfRule>
  </conditionalFormatting>
  <conditionalFormatting sqref="D45:FL45">
    <cfRule type="expression" dxfId="0" priority="214">
      <formula>#REF!&gt;=TODAY()</formula>
    </cfRule>
  </conditionalFormatting>
  <conditionalFormatting sqref="D45:FL45">
    <cfRule type="expression" dxfId="0" priority="215">
      <formula>#REF!&gt;=TODAY()</formula>
    </cfRule>
  </conditionalFormatting>
  <conditionalFormatting sqref="D45:FL45">
    <cfRule type="expression" dxfId="0" priority="216">
      <formula>#REF!&gt;=TODAY()</formula>
    </cfRule>
  </conditionalFormatting>
  <conditionalFormatting sqref="D45:FL45">
    <cfRule type="expression" dxfId="0" priority="217">
      <formula>#REF!&gt;=TODAY()</formula>
    </cfRule>
  </conditionalFormatting>
  <conditionalFormatting sqref="D45:FL45">
    <cfRule type="expression" dxfId="0" priority="218">
      <formula>#REF!&gt;=TODAY()</formula>
    </cfRule>
  </conditionalFormatting>
  <conditionalFormatting sqref="D45:FL45">
    <cfRule type="expression" dxfId="0" priority="219">
      <formula>#REF!&gt;=TODAY()</formula>
    </cfRule>
  </conditionalFormatting>
  <conditionalFormatting sqref="D45:FL45">
    <cfRule type="expression" dxfId="0" priority="220">
      <formula>#REF!&gt;=TODAY()</formula>
    </cfRule>
  </conditionalFormatting>
  <conditionalFormatting sqref="D45:FL45">
    <cfRule type="expression" dxfId="0" priority="221">
      <formula>#REF!&gt;=TODAY()</formula>
    </cfRule>
  </conditionalFormatting>
  <conditionalFormatting sqref="D45:FL45">
    <cfRule type="expression" dxfId="0" priority="222">
      <formula>#REF!&gt;=TODAY()</formula>
    </cfRule>
  </conditionalFormatting>
  <conditionalFormatting sqref="D45:FL45">
    <cfRule type="expression" dxfId="0" priority="223">
      <formula>#REF!&gt;=TODAY()</formula>
    </cfRule>
  </conditionalFormatting>
  <conditionalFormatting sqref="D45:FL45">
    <cfRule type="expression" dxfId="0" priority="224">
      <formula>#REF!&gt;=TODAY()</formula>
    </cfRule>
  </conditionalFormatting>
  <conditionalFormatting sqref="D45:FL45">
    <cfRule type="expression" dxfId="0" priority="225">
      <formula>#REF!&gt;=TODAY()</formula>
    </cfRule>
  </conditionalFormatting>
  <conditionalFormatting sqref="D45:FL45">
    <cfRule type="expression" dxfId="0" priority="226">
      <formula>#REF!&gt;=TODAY()</formula>
    </cfRule>
  </conditionalFormatting>
  <conditionalFormatting sqref="D45:FL45">
    <cfRule type="expression" dxfId="0" priority="227">
      <formula>#REF!&gt;=TODAY()</formula>
    </cfRule>
  </conditionalFormatting>
  <conditionalFormatting sqref="D45:FL45">
    <cfRule type="expression" dxfId="0" priority="228">
      <formula>#REF!&gt;=TODAY()</formula>
    </cfRule>
  </conditionalFormatting>
  <conditionalFormatting sqref="D45:FL45">
    <cfRule type="expression" dxfId="0" priority="229">
      <formula>#REF!&gt;=TODAY()</formula>
    </cfRule>
  </conditionalFormatting>
  <conditionalFormatting sqref="D45:FL45">
    <cfRule type="expression" dxfId="0" priority="230">
      <formula>#REF!&gt;=TODAY()</formula>
    </cfRule>
  </conditionalFormatting>
  <conditionalFormatting sqref="D45:FL45">
    <cfRule type="expression" dxfId="0" priority="231">
      <formula>#REF!&gt;=TODAY()</formula>
    </cfRule>
  </conditionalFormatting>
  <conditionalFormatting sqref="D45:FL45">
    <cfRule type="expression" dxfId="0" priority="232">
      <formula>#REF!&gt;=TODAY()</formula>
    </cfRule>
  </conditionalFormatting>
  <conditionalFormatting sqref="D5:FL5">
    <cfRule type="expression" dxfId="0" priority="233">
      <formula>#REF!&gt;=TODAY()</formula>
    </cfRule>
  </conditionalFormatting>
  <conditionalFormatting sqref="D5:FL5">
    <cfRule type="expression" dxfId="0" priority="234">
      <formula>#REF!&gt;=TODAY()</formula>
    </cfRule>
  </conditionalFormatting>
  <conditionalFormatting sqref="D5:FL5">
    <cfRule type="expression" dxfId="0" priority="235">
      <formula>#REF!&gt;=TODAY()</formula>
    </cfRule>
  </conditionalFormatting>
  <conditionalFormatting sqref="D5:FL5">
    <cfRule type="expression" dxfId="0" priority="236">
      <formula>#REF!&gt;=TODAY()</formula>
    </cfRule>
  </conditionalFormatting>
  <conditionalFormatting sqref="D5:FL5">
    <cfRule type="expression" dxfId="0" priority="237">
      <formula>#REF!&gt;=TODAY()</formula>
    </cfRule>
  </conditionalFormatting>
  <conditionalFormatting sqref="D5:FL5">
    <cfRule type="expression" dxfId="0" priority="238">
      <formula>#REF!&gt;=TODAY()</formula>
    </cfRule>
  </conditionalFormatting>
  <conditionalFormatting sqref="D5:FL5">
    <cfRule type="expression" dxfId="0" priority="239">
      <formula>#REF!&gt;=TODAY()</formula>
    </cfRule>
  </conditionalFormatting>
  <conditionalFormatting sqref="D5:FL5">
    <cfRule type="expression" dxfId="0" priority="240">
      <formula>#REF!&gt;=TODAY()</formula>
    </cfRule>
  </conditionalFormatting>
  <conditionalFormatting sqref="D5:FL5">
    <cfRule type="expression" dxfId="0" priority="241">
      <formula>#REF!&gt;=TODAY()</formula>
    </cfRule>
  </conditionalFormatting>
  <conditionalFormatting sqref="D5:FL5">
    <cfRule type="expression" dxfId="0" priority="242">
      <formula>#REF!&gt;=TODAY()</formula>
    </cfRule>
  </conditionalFormatting>
  <conditionalFormatting sqref="D5:FL5">
    <cfRule type="expression" dxfId="0" priority="243">
      <formula>#REF!&gt;=TODAY()</formula>
    </cfRule>
  </conditionalFormatting>
  <conditionalFormatting sqref="D5:FL5">
    <cfRule type="expression" dxfId="0" priority="244">
      <formula>#REF!&gt;=TODAY()</formula>
    </cfRule>
  </conditionalFormatting>
  <conditionalFormatting sqref="D5:FL5">
    <cfRule type="expression" dxfId="0" priority="245">
      <formula>#REF!&gt;=TODAY()</formula>
    </cfRule>
  </conditionalFormatting>
  <conditionalFormatting sqref="D5:FL5">
    <cfRule type="expression" dxfId="0" priority="246">
      <formula>#REF!&gt;=TODAY()</formula>
    </cfRule>
  </conditionalFormatting>
  <conditionalFormatting sqref="D5:FL5">
    <cfRule type="expression" dxfId="0" priority="247">
      <formula>#REF!&gt;=TODAY()</formula>
    </cfRule>
  </conditionalFormatting>
  <conditionalFormatting sqref="D5:FL5">
    <cfRule type="expression" dxfId="0" priority="248">
      <formula>#REF!&gt;=TODAY()</formula>
    </cfRule>
  </conditionalFormatting>
  <conditionalFormatting sqref="D5:FL5">
    <cfRule type="expression" dxfId="0" priority="249">
      <formula>#REF!&gt;=TODAY()</formula>
    </cfRule>
  </conditionalFormatting>
  <conditionalFormatting sqref="D5:FL5">
    <cfRule type="expression" dxfId="0" priority="250">
      <formula>#REF!&gt;=TODAY()</formula>
    </cfRule>
  </conditionalFormatting>
  <conditionalFormatting sqref="D5:FL5">
    <cfRule type="expression" dxfId="0" priority="251">
      <formula>#REF!&gt;=TODAY()</formula>
    </cfRule>
  </conditionalFormatting>
  <conditionalFormatting sqref="D5:FL5">
    <cfRule type="expression" dxfId="0" priority="252">
      <formula>#REF!&gt;=TODAY()</formula>
    </cfRule>
  </conditionalFormatting>
  <conditionalFormatting sqref="D5:FL5">
    <cfRule type="expression" dxfId="0" priority="253">
      <formula>#REF!&gt;=TODAY()</formula>
    </cfRule>
  </conditionalFormatting>
  <conditionalFormatting sqref="D5:FL5">
    <cfRule type="expression" dxfId="0" priority="254">
      <formula>#REF!&gt;=TODAY()</formula>
    </cfRule>
  </conditionalFormatting>
  <conditionalFormatting sqref="D5:FL5">
    <cfRule type="expression" dxfId="0" priority="255">
      <formula>#REF!&gt;=TODAY()</formula>
    </cfRule>
  </conditionalFormatting>
  <conditionalFormatting sqref="D5:FL5">
    <cfRule type="expression" dxfId="0" priority="256">
      <formula>#REF!&gt;=TODAY()</formula>
    </cfRule>
  </conditionalFormatting>
  <conditionalFormatting sqref="D6:FL6">
    <cfRule type="expression" dxfId="0" priority="257">
      <formula>#REF!&gt;=TODAY()</formula>
    </cfRule>
  </conditionalFormatting>
  <conditionalFormatting sqref="D6:FL6">
    <cfRule type="expression" dxfId="0" priority="258">
      <formula>#REF!&gt;=TODAY()</formula>
    </cfRule>
  </conditionalFormatting>
  <conditionalFormatting sqref="D6:FL6">
    <cfRule type="expression" dxfId="0" priority="259">
      <formula>#REF!&gt;=TODAY()</formula>
    </cfRule>
  </conditionalFormatting>
  <conditionalFormatting sqref="D6:FL6">
    <cfRule type="expression" dxfId="0" priority="260">
      <formula>#REF!&gt;=TODAY()</formula>
    </cfRule>
  </conditionalFormatting>
  <conditionalFormatting sqref="D6:FL6">
    <cfRule type="expression" dxfId="0" priority="261">
      <formula>#REF!&gt;=TODAY()</formula>
    </cfRule>
  </conditionalFormatting>
  <conditionalFormatting sqref="D6:FL6">
    <cfRule type="expression" dxfId="0" priority="262">
      <formula>#REF!&gt;=TODAY()</formula>
    </cfRule>
  </conditionalFormatting>
  <conditionalFormatting sqref="D6:FL6">
    <cfRule type="expression" dxfId="0" priority="263">
      <formula>#REF!&gt;=TODAY()</formula>
    </cfRule>
  </conditionalFormatting>
  <conditionalFormatting sqref="D6:FL6">
    <cfRule type="expression" dxfId="0" priority="264">
      <formula>#REF!&gt;=TODAY()</formula>
    </cfRule>
  </conditionalFormatting>
  <conditionalFormatting sqref="D6:FL6">
    <cfRule type="expression" dxfId="0" priority="265">
      <formula>#REF!&gt;=TODAY()</formula>
    </cfRule>
  </conditionalFormatting>
  <conditionalFormatting sqref="D6:FL6">
    <cfRule type="expression" dxfId="0" priority="266">
      <formula>#REF!&gt;=TODAY()</formula>
    </cfRule>
  </conditionalFormatting>
  <conditionalFormatting sqref="D6:FL6">
    <cfRule type="expression" dxfId="0" priority="267">
      <formula>#REF!&gt;=TODAY()</formula>
    </cfRule>
  </conditionalFormatting>
  <conditionalFormatting sqref="D6:FL6">
    <cfRule type="expression" dxfId="0" priority="268">
      <formula>#REF!&gt;=TODAY()</formula>
    </cfRule>
  </conditionalFormatting>
  <conditionalFormatting sqref="D6:FL6">
    <cfRule type="expression" dxfId="0" priority="269">
      <formula>#REF!&gt;=TODAY()</formula>
    </cfRule>
  </conditionalFormatting>
  <conditionalFormatting sqref="D6:FL6">
    <cfRule type="expression" dxfId="0" priority="270">
      <formula>#REF!&gt;=TODAY()</formula>
    </cfRule>
  </conditionalFormatting>
  <conditionalFormatting sqref="D6:FL6">
    <cfRule type="expression" dxfId="0" priority="271">
      <formula>#REF!&gt;=TODAY()</formula>
    </cfRule>
  </conditionalFormatting>
  <conditionalFormatting sqref="D6:FL6">
    <cfRule type="expression" dxfId="0" priority="272">
      <formula>#REF!&gt;=TODAY()</formula>
    </cfRule>
  </conditionalFormatting>
  <conditionalFormatting sqref="D36:FL36">
    <cfRule type="expression" dxfId="0" priority="273">
      <formula>#REF!&gt;=TODAY()</formula>
    </cfRule>
  </conditionalFormatting>
  <conditionalFormatting sqref="D36:FL36">
    <cfRule type="expression" dxfId="0" priority="274">
      <formula>#REF!&gt;=TODAY()</formula>
    </cfRule>
  </conditionalFormatting>
  <conditionalFormatting sqref="D36:FL36">
    <cfRule type="expression" dxfId="0" priority="275">
      <formula>#REF!&gt;=TODAY()</formula>
    </cfRule>
  </conditionalFormatting>
  <conditionalFormatting sqref="D36:FL36">
    <cfRule type="expression" dxfId="0" priority="276">
      <formula>#REF!&gt;=TODAY()</formula>
    </cfRule>
  </conditionalFormatting>
  <conditionalFormatting sqref="D36:FL36">
    <cfRule type="expression" dxfId="0" priority="277">
      <formula>#REF!&gt;=TODAY()</formula>
    </cfRule>
  </conditionalFormatting>
  <conditionalFormatting sqref="D36:FL36">
    <cfRule type="expression" dxfId="0" priority="278">
      <formula>#REF!&gt;=TODAY()</formula>
    </cfRule>
  </conditionalFormatting>
  <conditionalFormatting sqref="D36:FL36">
    <cfRule type="expression" dxfId="0" priority="279">
      <formula>#REF!&gt;=TODAY()</formula>
    </cfRule>
  </conditionalFormatting>
  <conditionalFormatting sqref="D36:FL36">
    <cfRule type="expression" dxfId="0" priority="280">
      <formula>#REF!&gt;=TODAY()</formula>
    </cfRule>
  </conditionalFormatting>
  <conditionalFormatting sqref="D36:FL36">
    <cfRule type="expression" dxfId="0" priority="281">
      <formula>#REF!&gt;=TODAY()</formula>
    </cfRule>
  </conditionalFormatting>
  <conditionalFormatting sqref="D36:FL36">
    <cfRule type="expression" dxfId="0" priority="282">
      <formula>#REF!&gt;=TODAY()</formula>
    </cfRule>
  </conditionalFormatting>
  <conditionalFormatting sqref="D36:FL36">
    <cfRule type="expression" dxfId="0" priority="283">
      <formula>#REF!&gt;=TODAY()</formula>
    </cfRule>
  </conditionalFormatting>
  <conditionalFormatting sqref="D36:FL36">
    <cfRule type="expression" dxfId="0" priority="284">
      <formula>#REF!&gt;=TODAY()</formula>
    </cfRule>
  </conditionalFormatting>
  <conditionalFormatting sqref="D36:FL36">
    <cfRule type="expression" dxfId="0" priority="285">
      <formula>#REF!&gt;=TODAY()</formula>
    </cfRule>
  </conditionalFormatting>
  <conditionalFormatting sqref="D36:FL36">
    <cfRule type="expression" dxfId="0" priority="286">
      <formula>#REF!&gt;=TODAY()</formula>
    </cfRule>
  </conditionalFormatting>
  <conditionalFormatting sqref="D36:FL36">
    <cfRule type="expression" dxfId="0" priority="287">
      <formula>#REF!&gt;=TODAY()</formula>
    </cfRule>
  </conditionalFormatting>
  <conditionalFormatting sqref="D36:FL36">
    <cfRule type="expression" dxfId="0" priority="288">
      <formula>#REF!&gt;=TODAY()</formula>
    </cfRule>
  </conditionalFormatting>
  <conditionalFormatting sqref="D36:FL36">
    <cfRule type="expression" dxfId="0" priority="289">
      <formula>#REF!&gt;=TODAY()</formula>
    </cfRule>
  </conditionalFormatting>
  <conditionalFormatting sqref="D36:FL36">
    <cfRule type="expression" dxfId="0" priority="290">
      <formula>#REF!&gt;=TODAY()</formula>
    </cfRule>
  </conditionalFormatting>
  <conditionalFormatting sqref="D36:FL36">
    <cfRule type="expression" dxfId="0" priority="291">
      <formula>#REF!&gt;=TODAY()</formula>
    </cfRule>
  </conditionalFormatting>
  <conditionalFormatting sqref="D36:FL36">
    <cfRule type="expression" dxfId="0" priority="292">
      <formula>#REF!&gt;=TODAY()</formula>
    </cfRule>
  </conditionalFormatting>
  <conditionalFormatting sqref="D36:FL36">
    <cfRule type="expression" dxfId="0" priority="293">
      <formula>#REF!&gt;=TODAY()</formula>
    </cfRule>
  </conditionalFormatting>
  <conditionalFormatting sqref="D36:FL36">
    <cfRule type="expression" dxfId="0" priority="294">
      <formula>#REF!&gt;=TODAY()</formula>
    </cfRule>
  </conditionalFormatting>
  <conditionalFormatting sqref="D36:FL36">
    <cfRule type="expression" dxfId="0" priority="295">
      <formula>#REF!&gt;=TODAY()</formula>
    </cfRule>
  </conditionalFormatting>
  <conditionalFormatting sqref="D36:FL36">
    <cfRule type="expression" dxfId="0" priority="296">
      <formula>#REF!&gt;=TODAY()</formula>
    </cfRule>
  </conditionalFormatting>
  <conditionalFormatting sqref="D36:FL36">
    <cfRule type="expression" dxfId="0" priority="297">
      <formula>#REF!&gt;=TODAY()</formula>
    </cfRule>
  </conditionalFormatting>
  <conditionalFormatting sqref="D36:FL36">
    <cfRule type="expression" dxfId="0" priority="298">
      <formula>#REF!&gt;=TODAY()</formula>
    </cfRule>
  </conditionalFormatting>
  <conditionalFormatting sqref="D36:FL36">
    <cfRule type="expression" dxfId="0" priority="299">
      <formula>#REF!&gt;=TODAY()</formula>
    </cfRule>
  </conditionalFormatting>
  <conditionalFormatting sqref="D36:FL36">
    <cfRule type="expression" dxfId="0" priority="300">
      <formula>#REF!&gt;=TODAY()</formula>
    </cfRule>
  </conditionalFormatting>
  <conditionalFormatting sqref="D36:FL36">
    <cfRule type="expression" dxfId="0" priority="301">
      <formula>#REF!&gt;=TODAY()</formula>
    </cfRule>
  </conditionalFormatting>
  <conditionalFormatting sqref="D36:FL36">
    <cfRule type="expression" dxfId="0" priority="302">
      <formula>#REF!&gt;=TODAY()</formula>
    </cfRule>
  </conditionalFormatting>
  <conditionalFormatting sqref="D36:FL36">
    <cfRule type="expression" dxfId="0" priority="303">
      <formula>#REF!&gt;=TODAY()</formula>
    </cfRule>
  </conditionalFormatting>
  <conditionalFormatting sqref="D36:FL36">
    <cfRule type="expression" dxfId="0" priority="304">
      <formula>#REF!&gt;=TODAY()</formula>
    </cfRule>
  </conditionalFormatting>
  <conditionalFormatting sqref="D36:FL36">
    <cfRule type="expression" dxfId="0" priority="305">
      <formula>#REF!&gt;=TODAY()</formula>
    </cfRule>
  </conditionalFormatting>
  <conditionalFormatting sqref="D36:FL36">
    <cfRule type="expression" dxfId="0" priority="306">
      <formula>#REF!&gt;=TODAY()</formula>
    </cfRule>
  </conditionalFormatting>
  <conditionalFormatting sqref="D36:FL36">
    <cfRule type="expression" dxfId="0" priority="307">
      <formula>#REF!&gt;=TODAY()</formula>
    </cfRule>
  </conditionalFormatting>
  <conditionalFormatting sqref="D36:FL36">
    <cfRule type="expression" dxfId="0" priority="308">
      <formula>#REF!&gt;=TODAY()</formula>
    </cfRule>
  </conditionalFormatting>
  <conditionalFormatting sqref="D36:FL36">
    <cfRule type="expression" dxfId="0" priority="309">
      <formula>#REF!&gt;=TODAY()</formula>
    </cfRule>
  </conditionalFormatting>
  <conditionalFormatting sqref="D36:FL36">
    <cfRule type="expression" dxfId="0" priority="310">
      <formula>#REF!&gt;=TODAY()</formula>
    </cfRule>
  </conditionalFormatting>
  <conditionalFormatting sqref="D40:FL40">
    <cfRule type="expression" dxfId="0" priority="311">
      <formula>#REF!&gt;=TODAY()</formula>
    </cfRule>
  </conditionalFormatting>
  <conditionalFormatting sqref="D40:FL40">
    <cfRule type="expression" dxfId="0" priority="312">
      <formula>#REF!&gt;=TODAY()</formula>
    </cfRule>
  </conditionalFormatting>
  <conditionalFormatting sqref="D40:FL40">
    <cfRule type="expression" dxfId="0" priority="313">
      <formula>#REF!&gt;=TODAY()</formula>
    </cfRule>
  </conditionalFormatting>
  <conditionalFormatting sqref="D40:FL40">
    <cfRule type="expression" dxfId="0" priority="314">
      <formula>#REF!&gt;=TODAY()</formula>
    </cfRule>
  </conditionalFormatting>
  <conditionalFormatting sqref="D40:FL40">
    <cfRule type="expression" dxfId="0" priority="315">
      <formula>#REF!&gt;=TODAY()</formula>
    </cfRule>
  </conditionalFormatting>
  <conditionalFormatting sqref="D40:FL40">
    <cfRule type="expression" dxfId="0" priority="316">
      <formula>#REF!&gt;=TODAY()</formula>
    </cfRule>
  </conditionalFormatting>
  <conditionalFormatting sqref="D40:FL40">
    <cfRule type="expression" dxfId="0" priority="317">
      <formula>#REF!&gt;=TODAY()</formula>
    </cfRule>
  </conditionalFormatting>
  <conditionalFormatting sqref="D40:FL40">
    <cfRule type="expression" dxfId="0" priority="318">
      <formula>#REF!&gt;=TODAY()</formula>
    </cfRule>
  </conditionalFormatting>
  <conditionalFormatting sqref="D40:FL40">
    <cfRule type="expression" dxfId="0" priority="319">
      <formula>#REF!&gt;=TODAY()</formula>
    </cfRule>
  </conditionalFormatting>
  <conditionalFormatting sqref="D40:FL40">
    <cfRule type="expression" dxfId="0" priority="320">
      <formula>#REF!&gt;=TODAY()</formula>
    </cfRule>
  </conditionalFormatting>
  <conditionalFormatting sqref="D40:FL40">
    <cfRule type="expression" dxfId="0" priority="321">
      <formula>#REF!&gt;=TODAY()</formula>
    </cfRule>
  </conditionalFormatting>
  <conditionalFormatting sqref="D40:FL40">
    <cfRule type="expression" dxfId="0" priority="322">
      <formula>#REF!&gt;=TODAY()</formula>
    </cfRule>
  </conditionalFormatting>
  <conditionalFormatting sqref="D40:FL40">
    <cfRule type="expression" dxfId="0" priority="323">
      <formula>#REF!&gt;=TODAY()</formula>
    </cfRule>
  </conditionalFormatting>
  <conditionalFormatting sqref="D40:FL40">
    <cfRule type="expression" dxfId="0" priority="324">
      <formula>#REF!&gt;=TODAY()</formula>
    </cfRule>
  </conditionalFormatting>
  <conditionalFormatting sqref="D40:FL40">
    <cfRule type="expression" dxfId="0" priority="325">
      <formula>#REF!&gt;=TODAY()</formula>
    </cfRule>
  </conditionalFormatting>
  <conditionalFormatting sqref="D40:FL40">
    <cfRule type="expression" dxfId="0" priority="326">
      <formula>#REF!&gt;=TODAY()</formula>
    </cfRule>
  </conditionalFormatting>
  <conditionalFormatting sqref="D40:FL40">
    <cfRule type="expression" dxfId="0" priority="327">
      <formula>#REF!&gt;=TODAY()</formula>
    </cfRule>
  </conditionalFormatting>
  <conditionalFormatting sqref="D40:FL40">
    <cfRule type="expression" dxfId="0" priority="328">
      <formula>#REF!&gt;=TODAY()</formula>
    </cfRule>
  </conditionalFormatting>
  <conditionalFormatting sqref="D40:FL40">
    <cfRule type="expression" dxfId="0" priority="329">
      <formula>#REF!&gt;=TODAY()</formula>
    </cfRule>
  </conditionalFormatting>
  <conditionalFormatting sqref="D40:FL40">
    <cfRule type="expression" dxfId="0" priority="330">
      <formula>#REF!&gt;=TODAY()</formula>
    </cfRule>
  </conditionalFormatting>
  <conditionalFormatting sqref="D40:FL40">
    <cfRule type="expression" dxfId="0" priority="331">
      <formula>#REF!&gt;=TODAY()</formula>
    </cfRule>
  </conditionalFormatting>
  <conditionalFormatting sqref="D40:FL40">
    <cfRule type="expression" dxfId="0" priority="332">
      <formula>#REF!&gt;=TODAY()</formula>
    </cfRule>
  </conditionalFormatting>
  <conditionalFormatting sqref="D40:FL40">
    <cfRule type="expression" dxfId="0" priority="333">
      <formula>#REF!&gt;=TODAY()</formula>
    </cfRule>
  </conditionalFormatting>
  <conditionalFormatting sqref="D40:FL40">
    <cfRule type="expression" dxfId="0" priority="334">
      <formula>#REF!&gt;=TODAY()</formula>
    </cfRule>
  </conditionalFormatting>
  <conditionalFormatting sqref="D40:FL40">
    <cfRule type="expression" dxfId="0" priority="335">
      <formula>#REF!&gt;=TODAY()</formula>
    </cfRule>
  </conditionalFormatting>
  <conditionalFormatting sqref="D40:FL40">
    <cfRule type="expression" dxfId="0" priority="336">
      <formula>#REF!&gt;=TODAY()</formula>
    </cfRule>
  </conditionalFormatting>
  <conditionalFormatting sqref="D40:FL40">
    <cfRule type="expression" dxfId="0" priority="337">
      <formula>#REF!&gt;=TODAY()</formula>
    </cfRule>
  </conditionalFormatting>
  <conditionalFormatting sqref="D40:FL40">
    <cfRule type="expression" dxfId="0" priority="338">
      <formula>#REF!&gt;=TODAY()</formula>
    </cfRule>
  </conditionalFormatting>
  <conditionalFormatting sqref="D40:FL40">
    <cfRule type="expression" dxfId="0" priority="339">
      <formula>#REF!&gt;=TODAY()</formula>
    </cfRule>
  </conditionalFormatting>
  <conditionalFormatting sqref="D40:FL40">
    <cfRule type="expression" dxfId="0" priority="340">
      <formula>#REF!&gt;=TODAY()</formula>
    </cfRule>
  </conditionalFormatting>
  <conditionalFormatting sqref="FM3">
    <cfRule type="expression" dxfId="0" priority="341">
      <formula>#REF!&gt;=TODAY()</formula>
    </cfRule>
  </conditionalFormatting>
  <conditionalFormatting sqref="FM3">
    <cfRule type="expression" dxfId="0" priority="342">
      <formula>#REF!&gt;=TODAY()</formula>
    </cfRule>
  </conditionalFormatting>
  <conditionalFormatting sqref="FM6">
    <cfRule type="expression" dxfId="0" priority="343">
      <formula>#REF!&gt;=TODAY()</formula>
    </cfRule>
  </conditionalFormatting>
  <conditionalFormatting sqref="FM6">
    <cfRule type="expression" dxfId="0" priority="344">
      <formula>#REF!&gt;=TODAY()</formula>
    </cfRule>
  </conditionalFormatting>
  <conditionalFormatting sqref="FM36">
    <cfRule type="expression" dxfId="0" priority="345">
      <formula>#REF!&gt;=TODAY()</formula>
    </cfRule>
  </conditionalFormatting>
  <conditionalFormatting sqref="FM36">
    <cfRule type="expression" dxfId="0" priority="346">
      <formula>#REF!&gt;=TODAY()</formula>
    </cfRule>
  </conditionalFormatting>
  <conditionalFormatting sqref="FM36">
    <cfRule type="expression" dxfId="0" priority="347">
      <formula>#REF!&gt;=TODAY()</formula>
    </cfRule>
  </conditionalFormatting>
  <conditionalFormatting sqref="FM36">
    <cfRule type="expression" dxfId="0" priority="348">
      <formula>#REF!&gt;=TODAY()</formula>
    </cfRule>
  </conditionalFormatting>
  <conditionalFormatting sqref="FM40">
    <cfRule type="expression" dxfId="0" priority="349">
      <formula>#REF!&gt;=TODAY()</formula>
    </cfRule>
  </conditionalFormatting>
  <conditionalFormatting sqref="FM40">
    <cfRule type="expression" dxfId="0" priority="350">
      <formula>#REF!&gt;=TODAY()</formula>
    </cfRule>
  </conditionalFormatting>
  <conditionalFormatting sqref="FM40">
    <cfRule type="expression" dxfId="0" priority="351">
      <formula>#REF!&gt;=TODAY()</formula>
    </cfRule>
  </conditionalFormatting>
  <conditionalFormatting sqref="FM40">
    <cfRule type="expression" dxfId="0" priority="352">
      <formula>#REF!&gt;=TODAY()</formula>
    </cfRule>
  </conditionalFormatting>
  <conditionalFormatting sqref="FM40">
    <cfRule type="expression" dxfId="0" priority="353">
      <formula>#REF!&gt;=TODAY()</formula>
    </cfRule>
  </conditionalFormatting>
  <conditionalFormatting sqref="FM40">
    <cfRule type="expression" dxfId="0" priority="354">
      <formula>#REF!&gt;=TODAY()</formula>
    </cfRule>
  </conditionalFormatting>
  <conditionalFormatting sqref="FM40">
    <cfRule type="expression" dxfId="0" priority="355">
      <formula>#REF!&gt;=TODAY()</formula>
    </cfRule>
  </conditionalFormatting>
  <conditionalFormatting sqref="FM40">
    <cfRule type="expression" dxfId="0" priority="356">
      <formula>#REF!&gt;=TODAY()</formula>
    </cfRule>
  </conditionalFormatting>
  <conditionalFormatting sqref="FM40">
    <cfRule type="expression" dxfId="0" priority="357">
      <formula>#REF!&gt;=TODAY()</formula>
    </cfRule>
  </conditionalFormatting>
  <conditionalFormatting sqref="FM40">
    <cfRule type="expression" dxfId="0" priority="358">
      <formula>#REF!&gt;=TODAY()</formula>
    </cfRule>
  </conditionalFormatting>
  <conditionalFormatting sqref="FM40">
    <cfRule type="expression" dxfId="0" priority="359">
      <formula>#REF!&gt;=TODAY()</formula>
    </cfRule>
  </conditionalFormatting>
  <conditionalFormatting sqref="FM40">
    <cfRule type="expression" dxfId="0" priority="360">
      <formula>#REF!&gt;=TODAY()</formula>
    </cfRule>
  </conditionalFormatting>
  <conditionalFormatting sqref="FM45">
    <cfRule type="expression" dxfId="0" priority="361">
      <formula>#REF!&gt;=TODAY()</formula>
    </cfRule>
  </conditionalFormatting>
  <conditionalFormatting sqref="FM45">
    <cfRule type="expression" dxfId="0" priority="362">
      <formula>#REF!&gt;=TODAY()</formula>
    </cfRule>
  </conditionalFormatting>
  <conditionalFormatting sqref="FM45">
    <cfRule type="expression" dxfId="0" priority="363">
      <formula>#REF!&gt;=TODAY()</formula>
    </cfRule>
  </conditionalFormatting>
  <conditionalFormatting sqref="FM45">
    <cfRule type="expression" dxfId="0" priority="364">
      <formula>#REF!&gt;=TODAY()</formula>
    </cfRule>
  </conditionalFormatting>
  <conditionalFormatting sqref="FM45">
    <cfRule type="expression" dxfId="0" priority="365">
      <formula>#REF!&gt;=TODAY()</formula>
    </cfRule>
  </conditionalFormatting>
  <conditionalFormatting sqref="FM45">
    <cfRule type="expression" dxfId="0" priority="366">
      <formula>#REF!&gt;=TODAY()</formula>
    </cfRule>
  </conditionalFormatting>
  <conditionalFormatting sqref="FM45">
    <cfRule type="expression" dxfId="0" priority="367">
      <formula>#REF!&gt;=TODAY()</formula>
    </cfRule>
  </conditionalFormatting>
  <conditionalFormatting sqref="FM45">
    <cfRule type="expression" dxfId="0" priority="368">
      <formula>#REF!&gt;=TODAY()</formula>
    </cfRule>
  </conditionalFormatting>
  <conditionalFormatting sqref="FM45">
    <cfRule type="expression" dxfId="0" priority="369">
      <formula>#REF!&gt;=TODAY()</formula>
    </cfRule>
  </conditionalFormatting>
  <conditionalFormatting sqref="FM45">
    <cfRule type="expression" dxfId="0" priority="370">
      <formula>#REF!&gt;=TODAY()</formula>
    </cfRule>
  </conditionalFormatting>
  <conditionalFormatting sqref="FM45">
    <cfRule type="expression" dxfId="0" priority="371">
      <formula>#REF!&gt;=TODAY()</formula>
    </cfRule>
  </conditionalFormatting>
  <conditionalFormatting sqref="FM45">
    <cfRule type="expression" dxfId="0" priority="372">
      <formula>#REF!&gt;=TODAY()</formula>
    </cfRule>
  </conditionalFormatting>
  <conditionalFormatting sqref="FM45">
    <cfRule type="expression" dxfId="0" priority="373">
      <formula>#REF!&gt;=TODAY()</formula>
    </cfRule>
  </conditionalFormatting>
  <conditionalFormatting sqref="FM45">
    <cfRule type="expression" dxfId="0" priority="374">
      <formula>#REF!&gt;=TODAY()</formula>
    </cfRule>
  </conditionalFormatting>
  <conditionalFormatting sqref="FM45">
    <cfRule type="expression" dxfId="0" priority="375">
      <formula>#REF!&gt;=TODAY()</formula>
    </cfRule>
  </conditionalFormatting>
  <conditionalFormatting sqref="FM45">
    <cfRule type="expression" dxfId="0" priority="376">
      <formula>#REF!&gt;=TODAY()</formula>
    </cfRule>
  </conditionalFormatting>
  <conditionalFormatting sqref="FM45">
    <cfRule type="expression" dxfId="0" priority="377">
      <formula>#REF!&gt;=TODAY()</formula>
    </cfRule>
  </conditionalFormatting>
  <conditionalFormatting sqref="FM45">
    <cfRule type="expression" dxfId="0" priority="378">
      <formula>#REF!&gt;=TODAY()</formula>
    </cfRule>
  </conditionalFormatting>
  <conditionalFormatting sqref="FM45">
    <cfRule type="expression" dxfId="0" priority="379">
      <formula>#REF!&gt;=TODAY()</formula>
    </cfRule>
  </conditionalFormatting>
  <conditionalFormatting sqref="FM45">
    <cfRule type="expression" dxfId="0" priority="380">
      <formula>#REF!&gt;=TODAY()</formula>
    </cfRule>
  </conditionalFormatting>
  <conditionalFormatting sqref="FM45">
    <cfRule type="expression" dxfId="0" priority="381">
      <formula>#REF!&gt;=TODAY()</formula>
    </cfRule>
  </conditionalFormatting>
  <conditionalFormatting sqref="FM45">
    <cfRule type="expression" dxfId="0" priority="382">
      <formula>#REF!&gt;=TODAY()</formula>
    </cfRule>
  </conditionalFormatting>
  <conditionalFormatting sqref="FM45">
    <cfRule type="expression" dxfId="0" priority="383">
      <formula>#REF!&gt;=TODAY()</formula>
    </cfRule>
  </conditionalFormatting>
  <conditionalFormatting sqref="FM45">
    <cfRule type="expression" dxfId="0" priority="384">
      <formula>#REF!&gt;=TODAY()</formula>
    </cfRule>
  </conditionalFormatting>
  <conditionalFormatting sqref="FM45">
    <cfRule type="expression" dxfId="0" priority="385">
      <formula>#REF!&gt;=TODAY()</formula>
    </cfRule>
  </conditionalFormatting>
  <conditionalFormatting sqref="FM45">
    <cfRule type="expression" dxfId="0" priority="386">
      <formula>#REF!&gt;=TODAY()</formula>
    </cfRule>
  </conditionalFormatting>
  <conditionalFormatting sqref="FM45">
    <cfRule type="expression" dxfId="0" priority="387">
      <formula>#REF!&gt;=TODAY()</formula>
    </cfRule>
  </conditionalFormatting>
  <conditionalFormatting sqref="FM45">
    <cfRule type="expression" dxfId="0" priority="388">
      <formula>#REF!&gt;=TODAY()</formula>
    </cfRule>
  </conditionalFormatting>
  <conditionalFormatting sqref="FM45">
    <cfRule type="expression" dxfId="0" priority="389">
      <formula>#REF!&gt;=TODAY()</formula>
    </cfRule>
  </conditionalFormatting>
  <conditionalFormatting sqref="FM45">
    <cfRule type="expression" dxfId="0" priority="390">
      <formula>#REF!&gt;=TODAY()</formula>
    </cfRule>
  </conditionalFormatting>
  <conditionalFormatting sqref="FM45">
    <cfRule type="expression" dxfId="0" priority="391">
      <formula>#REF!&gt;=TODAY()</formula>
    </cfRule>
  </conditionalFormatting>
  <conditionalFormatting sqref="FM45">
    <cfRule type="expression" dxfId="0" priority="392">
      <formula>#REF!&gt;=TODAY()</formula>
    </cfRule>
  </conditionalFormatting>
  <conditionalFormatting sqref="FM45">
    <cfRule type="expression" dxfId="0" priority="393">
      <formula>#REF!&gt;=TODAY()</formula>
    </cfRule>
  </conditionalFormatting>
  <conditionalFormatting sqref="FM45">
    <cfRule type="expression" dxfId="0" priority="394">
      <formula>#REF!&gt;=TODAY()</formula>
    </cfRule>
  </conditionalFormatting>
  <conditionalFormatting sqref="FM45">
    <cfRule type="expression" dxfId="0" priority="395">
      <formula>#REF!&gt;=TODAY()</formula>
    </cfRule>
  </conditionalFormatting>
  <conditionalFormatting sqref="FM45">
    <cfRule type="expression" dxfId="0" priority="396">
      <formula>#REF!&gt;=TODAY()</formula>
    </cfRule>
  </conditionalFormatting>
  <conditionalFormatting sqref="FM45">
    <cfRule type="expression" dxfId="0" priority="397">
      <formula>#REF!&gt;=TODAY()</formula>
    </cfRule>
  </conditionalFormatting>
  <conditionalFormatting sqref="FM45">
    <cfRule type="expression" dxfId="0" priority="398">
      <formula>#REF!&gt;=TODAY()</formula>
    </cfRule>
  </conditionalFormatting>
  <conditionalFormatting sqref="FM45">
    <cfRule type="expression" dxfId="0" priority="399">
      <formula>#REF!&gt;=TODAY()</formula>
    </cfRule>
  </conditionalFormatting>
  <conditionalFormatting sqref="FM45">
    <cfRule type="expression" dxfId="0" priority="400">
      <formula>#REF!&gt;=TODAY()</formula>
    </cfRule>
  </conditionalFormatting>
  <conditionalFormatting sqref="FM45">
    <cfRule type="expression" dxfId="0" priority="401">
      <formula>#REF!&gt;=TODAY()</formula>
    </cfRule>
  </conditionalFormatting>
  <conditionalFormatting sqref="FM45">
    <cfRule type="expression" dxfId="0" priority="402">
      <formula>#REF!&gt;=TODAY()</formula>
    </cfRule>
  </conditionalFormatting>
  <conditionalFormatting sqref="FM5">
    <cfRule type="expression" dxfId="0" priority="403">
      <formula>#REF!&gt;=TODAY()</formula>
    </cfRule>
  </conditionalFormatting>
  <conditionalFormatting sqref="FM5">
    <cfRule type="expression" dxfId="0" priority="404">
      <formula>#REF!&gt;=TODAY()</formula>
    </cfRule>
  </conditionalFormatting>
  <conditionalFormatting sqref="FM5">
    <cfRule type="expression" dxfId="0" priority="405">
      <formula>#REF!&gt;=TODAY()</formula>
    </cfRule>
  </conditionalFormatting>
  <conditionalFormatting sqref="FM5">
    <cfRule type="expression" dxfId="0" priority="406">
      <formula>#REF!&gt;=TODAY()</formula>
    </cfRule>
  </conditionalFormatting>
  <conditionalFormatting sqref="FM5">
    <cfRule type="expression" dxfId="0" priority="407">
      <formula>#REF!&gt;=TODAY()</formula>
    </cfRule>
  </conditionalFormatting>
  <conditionalFormatting sqref="FM5">
    <cfRule type="expression" dxfId="0" priority="408">
      <formula>#REF!&gt;=TODAY()</formula>
    </cfRule>
  </conditionalFormatting>
  <conditionalFormatting sqref="FM5">
    <cfRule type="expression" dxfId="0" priority="409">
      <formula>#REF!&gt;=TODAY()</formula>
    </cfRule>
  </conditionalFormatting>
  <conditionalFormatting sqref="FM5">
    <cfRule type="expression" dxfId="0" priority="410">
      <formula>#REF!&gt;=TODAY()</formula>
    </cfRule>
  </conditionalFormatting>
  <conditionalFormatting sqref="FM5">
    <cfRule type="expression" dxfId="0" priority="411">
      <formula>#REF!&gt;=TODAY()</formula>
    </cfRule>
  </conditionalFormatting>
  <conditionalFormatting sqref="FM5">
    <cfRule type="expression" dxfId="0" priority="412">
      <formula>#REF!&gt;=TODAY()</formula>
    </cfRule>
  </conditionalFormatting>
  <conditionalFormatting sqref="FM5">
    <cfRule type="expression" dxfId="0" priority="413">
      <formula>#REF!&gt;=TODAY()</formula>
    </cfRule>
  </conditionalFormatting>
  <conditionalFormatting sqref="FM5">
    <cfRule type="expression" dxfId="0" priority="414">
      <formula>#REF!&gt;=TODAY()</formula>
    </cfRule>
  </conditionalFormatting>
  <conditionalFormatting sqref="FM5">
    <cfRule type="expression" dxfId="0" priority="415">
      <formula>#REF!&gt;=TODAY()</formula>
    </cfRule>
  </conditionalFormatting>
  <conditionalFormatting sqref="FM5">
    <cfRule type="expression" dxfId="0" priority="416">
      <formula>#REF!&gt;=TODAY()</formula>
    </cfRule>
  </conditionalFormatting>
  <conditionalFormatting sqref="FM5">
    <cfRule type="expression" dxfId="0" priority="417">
      <formula>#REF!&gt;=TODAY()</formula>
    </cfRule>
  </conditionalFormatting>
  <conditionalFormatting sqref="FM5">
    <cfRule type="expression" dxfId="0" priority="418">
      <formula>#REF!&gt;=TODAY()</formula>
    </cfRule>
  </conditionalFormatting>
  <conditionalFormatting sqref="FM5">
    <cfRule type="expression" dxfId="0" priority="419">
      <formula>#REF!&gt;=TODAY()</formula>
    </cfRule>
  </conditionalFormatting>
  <conditionalFormatting sqref="FM5">
    <cfRule type="expression" dxfId="0" priority="420">
      <formula>#REF!&gt;=TODAY()</formula>
    </cfRule>
  </conditionalFormatting>
  <conditionalFormatting sqref="FM5">
    <cfRule type="expression" dxfId="0" priority="421">
      <formula>#REF!&gt;=TODAY()</formula>
    </cfRule>
  </conditionalFormatting>
  <conditionalFormatting sqref="FM5">
    <cfRule type="expression" dxfId="0" priority="422">
      <formula>#REF!&gt;=TODAY()</formula>
    </cfRule>
  </conditionalFormatting>
  <conditionalFormatting sqref="FM5">
    <cfRule type="expression" dxfId="0" priority="423">
      <formula>#REF!&gt;=TODAY()</formula>
    </cfRule>
  </conditionalFormatting>
  <conditionalFormatting sqref="FM5">
    <cfRule type="expression" dxfId="0" priority="424">
      <formula>#REF!&gt;=TODAY()</formula>
    </cfRule>
  </conditionalFormatting>
  <conditionalFormatting sqref="FM5">
    <cfRule type="expression" dxfId="0" priority="425">
      <formula>#REF!&gt;=TODAY()</formula>
    </cfRule>
  </conditionalFormatting>
  <conditionalFormatting sqref="FM5">
    <cfRule type="expression" dxfId="0" priority="426">
      <formula>#REF!&gt;=TODAY()</formula>
    </cfRule>
  </conditionalFormatting>
  <conditionalFormatting sqref="FM6">
    <cfRule type="expression" dxfId="0" priority="427">
      <formula>#REF!&gt;=TODAY()</formula>
    </cfRule>
  </conditionalFormatting>
  <conditionalFormatting sqref="FM6">
    <cfRule type="expression" dxfId="0" priority="428">
      <formula>#REF!&gt;=TODAY()</formula>
    </cfRule>
  </conditionalFormatting>
  <conditionalFormatting sqref="FM6">
    <cfRule type="expression" dxfId="0" priority="429">
      <formula>#REF!&gt;=TODAY()</formula>
    </cfRule>
  </conditionalFormatting>
  <conditionalFormatting sqref="FM6">
    <cfRule type="expression" dxfId="0" priority="430">
      <formula>#REF!&gt;=TODAY()</formula>
    </cfRule>
  </conditionalFormatting>
  <conditionalFormatting sqref="FM6">
    <cfRule type="expression" dxfId="0" priority="431">
      <formula>#REF!&gt;=TODAY()</formula>
    </cfRule>
  </conditionalFormatting>
  <conditionalFormatting sqref="FM6">
    <cfRule type="expression" dxfId="0" priority="432">
      <formula>#REF!&gt;=TODAY()</formula>
    </cfRule>
  </conditionalFormatting>
  <conditionalFormatting sqref="FM6">
    <cfRule type="expression" dxfId="0" priority="433">
      <formula>#REF!&gt;=TODAY()</formula>
    </cfRule>
  </conditionalFormatting>
  <conditionalFormatting sqref="FM6">
    <cfRule type="expression" dxfId="0" priority="434">
      <formula>#REF!&gt;=TODAY()</formula>
    </cfRule>
  </conditionalFormatting>
  <conditionalFormatting sqref="FM6">
    <cfRule type="expression" dxfId="0" priority="435">
      <formula>#REF!&gt;=TODAY()</formula>
    </cfRule>
  </conditionalFormatting>
  <conditionalFormatting sqref="FM6">
    <cfRule type="expression" dxfId="0" priority="436">
      <formula>#REF!&gt;=TODAY()</formula>
    </cfRule>
  </conditionalFormatting>
  <conditionalFormatting sqref="FM6">
    <cfRule type="expression" dxfId="0" priority="437">
      <formula>#REF!&gt;=TODAY()</formula>
    </cfRule>
  </conditionalFormatting>
  <conditionalFormatting sqref="FM6">
    <cfRule type="expression" dxfId="0" priority="438">
      <formula>#REF!&gt;=TODAY()</formula>
    </cfRule>
  </conditionalFormatting>
  <conditionalFormatting sqref="FM6">
    <cfRule type="expression" dxfId="0" priority="439">
      <formula>#REF!&gt;=TODAY()</formula>
    </cfRule>
  </conditionalFormatting>
  <conditionalFormatting sqref="FM6">
    <cfRule type="expression" dxfId="0" priority="440">
      <formula>#REF!&gt;=TODAY()</formula>
    </cfRule>
  </conditionalFormatting>
  <conditionalFormatting sqref="FM6">
    <cfRule type="expression" dxfId="0" priority="441">
      <formula>#REF!&gt;=TODAY()</formula>
    </cfRule>
  </conditionalFormatting>
  <conditionalFormatting sqref="FM6">
    <cfRule type="expression" dxfId="0" priority="442">
      <formula>#REF!&gt;=TODAY()</formula>
    </cfRule>
  </conditionalFormatting>
  <conditionalFormatting sqref="FM36">
    <cfRule type="expression" dxfId="0" priority="443">
      <formula>#REF!&gt;=TODAY()</formula>
    </cfRule>
  </conditionalFormatting>
  <conditionalFormatting sqref="FM36">
    <cfRule type="expression" dxfId="0" priority="444">
      <formula>#REF!&gt;=TODAY()</formula>
    </cfRule>
  </conditionalFormatting>
  <conditionalFormatting sqref="FM36">
    <cfRule type="expression" dxfId="0" priority="445">
      <formula>#REF!&gt;=TODAY()</formula>
    </cfRule>
  </conditionalFormatting>
  <conditionalFormatting sqref="FM36">
    <cfRule type="expression" dxfId="0" priority="446">
      <formula>#REF!&gt;=TODAY()</formula>
    </cfRule>
  </conditionalFormatting>
  <conditionalFormatting sqref="FM36">
    <cfRule type="expression" dxfId="0" priority="447">
      <formula>#REF!&gt;=TODAY()</formula>
    </cfRule>
  </conditionalFormatting>
  <conditionalFormatting sqref="FM36">
    <cfRule type="expression" dxfId="0" priority="448">
      <formula>#REF!&gt;=TODAY()</formula>
    </cfRule>
  </conditionalFormatting>
  <conditionalFormatting sqref="FM36">
    <cfRule type="expression" dxfId="0" priority="449">
      <formula>#REF!&gt;=TODAY()</formula>
    </cfRule>
  </conditionalFormatting>
  <conditionalFormatting sqref="FM36">
    <cfRule type="expression" dxfId="0" priority="450">
      <formula>#REF!&gt;=TODAY()</formula>
    </cfRule>
  </conditionalFormatting>
  <conditionalFormatting sqref="FM36">
    <cfRule type="expression" dxfId="0" priority="451">
      <formula>#REF!&gt;=TODAY()</formula>
    </cfRule>
  </conditionalFormatting>
  <conditionalFormatting sqref="FM36">
    <cfRule type="expression" dxfId="0" priority="452">
      <formula>#REF!&gt;=TODAY()</formula>
    </cfRule>
  </conditionalFormatting>
  <conditionalFormatting sqref="FM36">
    <cfRule type="expression" dxfId="0" priority="453">
      <formula>#REF!&gt;=TODAY()</formula>
    </cfRule>
  </conditionalFormatting>
  <conditionalFormatting sqref="FM36">
    <cfRule type="expression" dxfId="0" priority="454">
      <formula>#REF!&gt;=TODAY()</formula>
    </cfRule>
  </conditionalFormatting>
  <conditionalFormatting sqref="FM36">
    <cfRule type="expression" dxfId="0" priority="455">
      <formula>#REF!&gt;=TODAY()</formula>
    </cfRule>
  </conditionalFormatting>
  <conditionalFormatting sqref="FM36">
    <cfRule type="expression" dxfId="0" priority="456">
      <formula>#REF!&gt;=TODAY()</formula>
    </cfRule>
  </conditionalFormatting>
  <conditionalFormatting sqref="FM36">
    <cfRule type="expression" dxfId="0" priority="457">
      <formula>#REF!&gt;=TODAY()</formula>
    </cfRule>
  </conditionalFormatting>
  <conditionalFormatting sqref="FM36">
    <cfRule type="expression" dxfId="0" priority="458">
      <formula>#REF!&gt;=TODAY()</formula>
    </cfRule>
  </conditionalFormatting>
  <conditionalFormatting sqref="FM36">
    <cfRule type="expression" dxfId="0" priority="459">
      <formula>#REF!&gt;=TODAY()</formula>
    </cfRule>
  </conditionalFormatting>
  <conditionalFormatting sqref="FM36">
    <cfRule type="expression" dxfId="0" priority="460">
      <formula>#REF!&gt;=TODAY()</formula>
    </cfRule>
  </conditionalFormatting>
  <conditionalFormatting sqref="FM36">
    <cfRule type="expression" dxfId="0" priority="461">
      <formula>#REF!&gt;=TODAY()</formula>
    </cfRule>
  </conditionalFormatting>
  <conditionalFormatting sqref="FM36">
    <cfRule type="expression" dxfId="0" priority="462">
      <formula>#REF!&gt;=TODAY()</formula>
    </cfRule>
  </conditionalFormatting>
  <conditionalFormatting sqref="FM36">
    <cfRule type="expression" dxfId="0" priority="463">
      <formula>#REF!&gt;=TODAY()</formula>
    </cfRule>
  </conditionalFormatting>
  <conditionalFormatting sqref="FM36">
    <cfRule type="expression" dxfId="0" priority="464">
      <formula>#REF!&gt;=TODAY()</formula>
    </cfRule>
  </conditionalFormatting>
  <conditionalFormatting sqref="FM36">
    <cfRule type="expression" dxfId="0" priority="465">
      <formula>#REF!&gt;=TODAY()</formula>
    </cfRule>
  </conditionalFormatting>
  <conditionalFormatting sqref="FM36">
    <cfRule type="expression" dxfId="0" priority="466">
      <formula>#REF!&gt;=TODAY()</formula>
    </cfRule>
  </conditionalFormatting>
  <conditionalFormatting sqref="FM36">
    <cfRule type="expression" dxfId="0" priority="467">
      <formula>#REF!&gt;=TODAY()</formula>
    </cfRule>
  </conditionalFormatting>
  <conditionalFormatting sqref="FM36">
    <cfRule type="expression" dxfId="0" priority="468">
      <formula>#REF!&gt;=TODAY()</formula>
    </cfRule>
  </conditionalFormatting>
  <conditionalFormatting sqref="FM36">
    <cfRule type="expression" dxfId="0" priority="469">
      <formula>#REF!&gt;=TODAY()</formula>
    </cfRule>
  </conditionalFormatting>
  <conditionalFormatting sqref="FM36">
    <cfRule type="expression" dxfId="0" priority="470">
      <formula>#REF!&gt;=TODAY()</formula>
    </cfRule>
  </conditionalFormatting>
  <conditionalFormatting sqref="FM36">
    <cfRule type="expression" dxfId="0" priority="471">
      <formula>#REF!&gt;=TODAY()</formula>
    </cfRule>
  </conditionalFormatting>
  <conditionalFormatting sqref="FM36">
    <cfRule type="expression" dxfId="0" priority="472">
      <formula>#REF!&gt;=TODAY()</formula>
    </cfRule>
  </conditionalFormatting>
  <conditionalFormatting sqref="FM36">
    <cfRule type="expression" dxfId="0" priority="473">
      <formula>#REF!&gt;=TODAY()</formula>
    </cfRule>
  </conditionalFormatting>
  <conditionalFormatting sqref="FM36">
    <cfRule type="expression" dxfId="0" priority="474">
      <formula>#REF!&gt;=TODAY()</formula>
    </cfRule>
  </conditionalFormatting>
  <conditionalFormatting sqref="FM36">
    <cfRule type="expression" dxfId="0" priority="475">
      <formula>#REF!&gt;=TODAY()</formula>
    </cfRule>
  </conditionalFormatting>
  <conditionalFormatting sqref="FM36">
    <cfRule type="expression" dxfId="0" priority="476">
      <formula>#REF!&gt;=TODAY()</formula>
    </cfRule>
  </conditionalFormatting>
  <conditionalFormatting sqref="FM36">
    <cfRule type="expression" dxfId="0" priority="477">
      <formula>#REF!&gt;=TODAY()</formula>
    </cfRule>
  </conditionalFormatting>
  <conditionalFormatting sqref="FM36">
    <cfRule type="expression" dxfId="0" priority="478">
      <formula>#REF!&gt;=TODAY()</formula>
    </cfRule>
  </conditionalFormatting>
  <conditionalFormatting sqref="FM36">
    <cfRule type="expression" dxfId="0" priority="479">
      <formula>#REF!&gt;=TODAY()</formula>
    </cfRule>
  </conditionalFormatting>
  <conditionalFormatting sqref="FM36">
    <cfRule type="expression" dxfId="0" priority="480">
      <formula>#REF!&gt;=TODAY()</formula>
    </cfRule>
  </conditionalFormatting>
  <conditionalFormatting sqref="FM40">
    <cfRule type="expression" dxfId="0" priority="481">
      <formula>#REF!&gt;=TODAY()</formula>
    </cfRule>
  </conditionalFormatting>
  <conditionalFormatting sqref="FM40">
    <cfRule type="expression" dxfId="0" priority="482">
      <formula>#REF!&gt;=TODAY()</formula>
    </cfRule>
  </conditionalFormatting>
  <conditionalFormatting sqref="FM40">
    <cfRule type="expression" dxfId="0" priority="483">
      <formula>#REF!&gt;=TODAY()</formula>
    </cfRule>
  </conditionalFormatting>
  <conditionalFormatting sqref="FM40">
    <cfRule type="expression" dxfId="0" priority="484">
      <formula>#REF!&gt;=TODAY()</formula>
    </cfRule>
  </conditionalFormatting>
  <conditionalFormatting sqref="FM40">
    <cfRule type="expression" dxfId="0" priority="485">
      <formula>#REF!&gt;=TODAY()</formula>
    </cfRule>
  </conditionalFormatting>
  <conditionalFormatting sqref="FM40">
    <cfRule type="expression" dxfId="0" priority="486">
      <formula>#REF!&gt;=TODAY()</formula>
    </cfRule>
  </conditionalFormatting>
  <conditionalFormatting sqref="FM40">
    <cfRule type="expression" dxfId="0" priority="487">
      <formula>#REF!&gt;=TODAY()</formula>
    </cfRule>
  </conditionalFormatting>
  <conditionalFormatting sqref="FM40">
    <cfRule type="expression" dxfId="0" priority="488">
      <formula>#REF!&gt;=TODAY()</formula>
    </cfRule>
  </conditionalFormatting>
  <conditionalFormatting sqref="FM40">
    <cfRule type="expression" dxfId="0" priority="489">
      <formula>#REF!&gt;=TODAY()</formula>
    </cfRule>
  </conditionalFormatting>
  <conditionalFormatting sqref="FM40">
    <cfRule type="expression" dxfId="0" priority="490">
      <formula>#REF!&gt;=TODAY()</formula>
    </cfRule>
  </conditionalFormatting>
  <conditionalFormatting sqref="FM40">
    <cfRule type="expression" dxfId="0" priority="491">
      <formula>#REF!&gt;=TODAY()</formula>
    </cfRule>
  </conditionalFormatting>
  <conditionalFormatting sqref="FM40">
    <cfRule type="expression" dxfId="0" priority="492">
      <formula>#REF!&gt;=TODAY()</formula>
    </cfRule>
  </conditionalFormatting>
  <conditionalFormatting sqref="FM40">
    <cfRule type="expression" dxfId="0" priority="493">
      <formula>#REF!&gt;=TODAY()</formula>
    </cfRule>
  </conditionalFormatting>
  <conditionalFormatting sqref="FM40">
    <cfRule type="expression" dxfId="0" priority="494">
      <formula>#REF!&gt;=TODAY()</formula>
    </cfRule>
  </conditionalFormatting>
  <conditionalFormatting sqref="FM40">
    <cfRule type="expression" dxfId="0" priority="495">
      <formula>#REF!&gt;=TODAY()</formula>
    </cfRule>
  </conditionalFormatting>
  <conditionalFormatting sqref="FM40">
    <cfRule type="expression" dxfId="0" priority="496">
      <formula>#REF!&gt;=TODAY()</formula>
    </cfRule>
  </conditionalFormatting>
  <conditionalFormatting sqref="FM40">
    <cfRule type="expression" dxfId="0" priority="497">
      <formula>#REF!&gt;=TODAY()</formula>
    </cfRule>
  </conditionalFormatting>
  <conditionalFormatting sqref="FM40">
    <cfRule type="expression" dxfId="0" priority="498">
      <formula>#REF!&gt;=TODAY()</formula>
    </cfRule>
  </conditionalFormatting>
  <conditionalFormatting sqref="FM40">
    <cfRule type="expression" dxfId="0" priority="499">
      <formula>#REF!&gt;=TODAY()</formula>
    </cfRule>
  </conditionalFormatting>
  <conditionalFormatting sqref="FM40">
    <cfRule type="expression" dxfId="0" priority="500">
      <formula>#REF!&gt;=TODAY()</formula>
    </cfRule>
  </conditionalFormatting>
  <conditionalFormatting sqref="FM40">
    <cfRule type="expression" dxfId="0" priority="501">
      <formula>#REF!&gt;=TODAY()</formula>
    </cfRule>
  </conditionalFormatting>
  <conditionalFormatting sqref="FM40">
    <cfRule type="expression" dxfId="0" priority="502">
      <formula>#REF!&gt;=TODAY()</formula>
    </cfRule>
  </conditionalFormatting>
  <conditionalFormatting sqref="FM40">
    <cfRule type="expression" dxfId="0" priority="503">
      <formula>#REF!&gt;=TODAY()</formula>
    </cfRule>
  </conditionalFormatting>
  <conditionalFormatting sqref="FM40">
    <cfRule type="expression" dxfId="0" priority="504">
      <formula>#REF!&gt;=TODAY()</formula>
    </cfRule>
  </conditionalFormatting>
  <conditionalFormatting sqref="FM40">
    <cfRule type="expression" dxfId="0" priority="505">
      <formula>#REF!&gt;=TODAY()</formula>
    </cfRule>
  </conditionalFormatting>
  <conditionalFormatting sqref="FM40">
    <cfRule type="expression" dxfId="0" priority="506">
      <formula>#REF!&gt;=TODAY()</formula>
    </cfRule>
  </conditionalFormatting>
  <conditionalFormatting sqref="FM40">
    <cfRule type="expression" dxfId="0" priority="507">
      <formula>#REF!&gt;=TODAY()</formula>
    </cfRule>
  </conditionalFormatting>
  <conditionalFormatting sqref="FM40">
    <cfRule type="expression" dxfId="0" priority="508">
      <formula>#REF!&gt;=TODAY()</formula>
    </cfRule>
  </conditionalFormatting>
  <conditionalFormatting sqref="FM40">
    <cfRule type="expression" dxfId="0" priority="509">
      <formula>#REF!&gt;=TODAY()</formula>
    </cfRule>
  </conditionalFormatting>
  <conditionalFormatting sqref="FM40">
    <cfRule type="expression" dxfId="0" priority="510">
      <formula>#REF!&gt;=TODAY()</formula>
    </cfRule>
  </conditionalFormatting>
  <conditionalFormatting sqref="FN3 FP3 FS3">
    <cfRule type="expression" dxfId="0" priority="511">
      <formula>#REF!&gt;=TODAY()</formula>
    </cfRule>
  </conditionalFormatting>
  <conditionalFormatting sqref="FN3 FP3 FS3">
    <cfRule type="expression" dxfId="0" priority="512">
      <formula>#REF!&gt;=TODAY()</formula>
    </cfRule>
  </conditionalFormatting>
  <conditionalFormatting sqref="FN6">
    <cfRule type="expression" dxfId="0" priority="513">
      <formula>#REF!&gt;=TODAY()</formula>
    </cfRule>
  </conditionalFormatting>
  <conditionalFormatting sqref="FN6">
    <cfRule type="expression" dxfId="0" priority="514">
      <formula>#REF!&gt;=TODAY()</formula>
    </cfRule>
  </conditionalFormatting>
  <conditionalFormatting sqref="FN36">
    <cfRule type="expression" dxfId="0" priority="515">
      <formula>#REF!&gt;=TODAY()</formula>
    </cfRule>
  </conditionalFormatting>
  <conditionalFormatting sqref="FN36">
    <cfRule type="expression" dxfId="0" priority="516">
      <formula>#REF!&gt;=TODAY()</formula>
    </cfRule>
  </conditionalFormatting>
  <conditionalFormatting sqref="FN36">
    <cfRule type="expression" dxfId="0" priority="517">
      <formula>#REF!&gt;=TODAY()</formula>
    </cfRule>
  </conditionalFormatting>
  <conditionalFormatting sqref="FN36">
    <cfRule type="expression" dxfId="0" priority="518">
      <formula>#REF!&gt;=TODAY()</formula>
    </cfRule>
  </conditionalFormatting>
  <conditionalFormatting sqref="FN40">
    <cfRule type="expression" dxfId="0" priority="519">
      <formula>#REF!&gt;=TODAY()</formula>
    </cfRule>
  </conditionalFormatting>
  <conditionalFormatting sqref="FN40">
    <cfRule type="expression" dxfId="0" priority="520">
      <formula>#REF!&gt;=TODAY()</formula>
    </cfRule>
  </conditionalFormatting>
  <conditionalFormatting sqref="FN40">
    <cfRule type="expression" dxfId="0" priority="521">
      <formula>#REF!&gt;=TODAY()</formula>
    </cfRule>
  </conditionalFormatting>
  <conditionalFormatting sqref="FN40">
    <cfRule type="expression" dxfId="0" priority="522">
      <formula>#REF!&gt;=TODAY()</formula>
    </cfRule>
  </conditionalFormatting>
  <conditionalFormatting sqref="FN40">
    <cfRule type="expression" dxfId="0" priority="523">
      <formula>#REF!&gt;=TODAY()</formula>
    </cfRule>
  </conditionalFormatting>
  <conditionalFormatting sqref="FN40">
    <cfRule type="expression" dxfId="0" priority="524">
      <formula>#REF!&gt;=TODAY()</formula>
    </cfRule>
  </conditionalFormatting>
  <conditionalFormatting sqref="FN40">
    <cfRule type="expression" dxfId="0" priority="525">
      <formula>#REF!&gt;=TODAY()</formula>
    </cfRule>
  </conditionalFormatting>
  <conditionalFormatting sqref="FN40">
    <cfRule type="expression" dxfId="0" priority="526">
      <formula>#REF!&gt;=TODAY()</formula>
    </cfRule>
  </conditionalFormatting>
  <conditionalFormatting sqref="FN40">
    <cfRule type="expression" dxfId="0" priority="527">
      <formula>#REF!&gt;=TODAY()</formula>
    </cfRule>
  </conditionalFormatting>
  <conditionalFormatting sqref="FN40">
    <cfRule type="expression" dxfId="0" priority="528">
      <formula>#REF!&gt;=TODAY()</formula>
    </cfRule>
  </conditionalFormatting>
  <conditionalFormatting sqref="FN40">
    <cfRule type="expression" dxfId="0" priority="529">
      <formula>#REF!&gt;=TODAY()</formula>
    </cfRule>
  </conditionalFormatting>
  <conditionalFormatting sqref="FN40">
    <cfRule type="expression" dxfId="0" priority="530">
      <formula>#REF!&gt;=TODAY()</formula>
    </cfRule>
  </conditionalFormatting>
  <conditionalFormatting sqref="FN45">
    <cfRule type="expression" dxfId="0" priority="531">
      <formula>#REF!&gt;=TODAY()</formula>
    </cfRule>
  </conditionalFormatting>
  <conditionalFormatting sqref="FN45">
    <cfRule type="expression" dxfId="0" priority="532">
      <formula>#REF!&gt;=TODAY()</formula>
    </cfRule>
  </conditionalFormatting>
  <conditionalFormatting sqref="FN45">
    <cfRule type="expression" dxfId="0" priority="533">
      <formula>#REF!&gt;=TODAY()</formula>
    </cfRule>
  </conditionalFormatting>
  <conditionalFormatting sqref="FN45">
    <cfRule type="expression" dxfId="0" priority="534">
      <formula>#REF!&gt;=TODAY()</formula>
    </cfRule>
  </conditionalFormatting>
  <conditionalFormatting sqref="FN45">
    <cfRule type="expression" dxfId="0" priority="535">
      <formula>#REF!&gt;=TODAY()</formula>
    </cfRule>
  </conditionalFormatting>
  <conditionalFormatting sqref="FN45">
    <cfRule type="expression" dxfId="0" priority="536">
      <formula>#REF!&gt;=TODAY()</formula>
    </cfRule>
  </conditionalFormatting>
  <conditionalFormatting sqref="FN45">
    <cfRule type="expression" dxfId="0" priority="537">
      <formula>#REF!&gt;=TODAY()</formula>
    </cfRule>
  </conditionalFormatting>
  <conditionalFormatting sqref="FN45">
    <cfRule type="expression" dxfId="0" priority="538">
      <formula>#REF!&gt;=TODAY()</formula>
    </cfRule>
  </conditionalFormatting>
  <conditionalFormatting sqref="FN45">
    <cfRule type="expression" dxfId="0" priority="539">
      <formula>#REF!&gt;=TODAY()</formula>
    </cfRule>
  </conditionalFormatting>
  <conditionalFormatting sqref="FN45">
    <cfRule type="expression" dxfId="0" priority="540">
      <formula>#REF!&gt;=TODAY()</formula>
    </cfRule>
  </conditionalFormatting>
  <conditionalFormatting sqref="FN45">
    <cfRule type="expression" dxfId="0" priority="541">
      <formula>#REF!&gt;=TODAY()</formula>
    </cfRule>
  </conditionalFormatting>
  <conditionalFormatting sqref="FN45">
    <cfRule type="expression" dxfId="0" priority="542">
      <formula>#REF!&gt;=TODAY()</formula>
    </cfRule>
  </conditionalFormatting>
  <conditionalFormatting sqref="FN45">
    <cfRule type="expression" dxfId="0" priority="543">
      <formula>#REF!&gt;=TODAY()</formula>
    </cfRule>
  </conditionalFormatting>
  <conditionalFormatting sqref="FN45">
    <cfRule type="expression" dxfId="0" priority="544">
      <formula>#REF!&gt;=TODAY()</formula>
    </cfRule>
  </conditionalFormatting>
  <conditionalFormatting sqref="FN45">
    <cfRule type="expression" dxfId="0" priority="545">
      <formula>#REF!&gt;=TODAY()</formula>
    </cfRule>
  </conditionalFormatting>
  <conditionalFormatting sqref="FN45">
    <cfRule type="expression" dxfId="0" priority="546">
      <formula>#REF!&gt;=TODAY()</formula>
    </cfRule>
  </conditionalFormatting>
  <conditionalFormatting sqref="FN45">
    <cfRule type="expression" dxfId="0" priority="547">
      <formula>#REF!&gt;=TODAY()</formula>
    </cfRule>
  </conditionalFormatting>
  <conditionalFormatting sqref="FN45">
    <cfRule type="expression" dxfId="0" priority="548">
      <formula>#REF!&gt;=TODAY()</formula>
    </cfRule>
  </conditionalFormatting>
  <conditionalFormatting sqref="FN45">
    <cfRule type="expression" dxfId="0" priority="549">
      <formula>#REF!&gt;=TODAY()</formula>
    </cfRule>
  </conditionalFormatting>
  <conditionalFormatting sqref="FN45">
    <cfRule type="expression" dxfId="0" priority="550">
      <formula>#REF!&gt;=TODAY()</formula>
    </cfRule>
  </conditionalFormatting>
  <conditionalFormatting sqref="FN45">
    <cfRule type="expression" dxfId="0" priority="551">
      <formula>#REF!&gt;=TODAY()</formula>
    </cfRule>
  </conditionalFormatting>
  <conditionalFormatting sqref="FN45">
    <cfRule type="expression" dxfId="0" priority="552">
      <formula>#REF!&gt;=TODAY()</formula>
    </cfRule>
  </conditionalFormatting>
  <conditionalFormatting sqref="FN45">
    <cfRule type="expression" dxfId="0" priority="553">
      <formula>#REF!&gt;=TODAY()</formula>
    </cfRule>
  </conditionalFormatting>
  <conditionalFormatting sqref="FN45">
    <cfRule type="expression" dxfId="0" priority="554">
      <formula>#REF!&gt;=TODAY()</formula>
    </cfRule>
  </conditionalFormatting>
  <conditionalFormatting sqref="FN45">
    <cfRule type="expression" dxfId="0" priority="555">
      <formula>#REF!&gt;=TODAY()</formula>
    </cfRule>
  </conditionalFormatting>
  <conditionalFormatting sqref="FN45">
    <cfRule type="expression" dxfId="0" priority="556">
      <formula>#REF!&gt;=TODAY()</formula>
    </cfRule>
  </conditionalFormatting>
  <conditionalFormatting sqref="FN45">
    <cfRule type="expression" dxfId="0" priority="557">
      <formula>#REF!&gt;=TODAY()</formula>
    </cfRule>
  </conditionalFormatting>
  <conditionalFormatting sqref="FN45">
    <cfRule type="expression" dxfId="0" priority="558">
      <formula>#REF!&gt;=TODAY()</formula>
    </cfRule>
  </conditionalFormatting>
  <conditionalFormatting sqref="FN45">
    <cfRule type="expression" dxfId="0" priority="559">
      <formula>#REF!&gt;=TODAY()</formula>
    </cfRule>
  </conditionalFormatting>
  <conditionalFormatting sqref="FN45">
    <cfRule type="expression" dxfId="0" priority="560">
      <formula>#REF!&gt;=TODAY()</formula>
    </cfRule>
  </conditionalFormatting>
  <conditionalFormatting sqref="FN45">
    <cfRule type="expression" dxfId="0" priority="561">
      <formula>#REF!&gt;=TODAY()</formula>
    </cfRule>
  </conditionalFormatting>
  <conditionalFormatting sqref="FN45">
    <cfRule type="expression" dxfId="0" priority="562">
      <formula>#REF!&gt;=TODAY()</formula>
    </cfRule>
  </conditionalFormatting>
  <conditionalFormatting sqref="FN45">
    <cfRule type="expression" dxfId="0" priority="563">
      <formula>#REF!&gt;=TODAY()</formula>
    </cfRule>
  </conditionalFormatting>
  <conditionalFormatting sqref="FN45">
    <cfRule type="expression" dxfId="0" priority="564">
      <formula>#REF!&gt;=TODAY()</formula>
    </cfRule>
  </conditionalFormatting>
  <conditionalFormatting sqref="FN45">
    <cfRule type="expression" dxfId="0" priority="565">
      <formula>#REF!&gt;=TODAY()</formula>
    </cfRule>
  </conditionalFormatting>
  <conditionalFormatting sqref="FN45">
    <cfRule type="expression" dxfId="0" priority="566">
      <formula>#REF!&gt;=TODAY()</formula>
    </cfRule>
  </conditionalFormatting>
  <conditionalFormatting sqref="FN45">
    <cfRule type="expression" dxfId="0" priority="567">
      <formula>#REF!&gt;=TODAY()</formula>
    </cfRule>
  </conditionalFormatting>
  <conditionalFormatting sqref="FN45">
    <cfRule type="expression" dxfId="0" priority="568">
      <formula>#REF!&gt;=TODAY()</formula>
    </cfRule>
  </conditionalFormatting>
  <conditionalFormatting sqref="FN45">
    <cfRule type="expression" dxfId="0" priority="569">
      <formula>#REF!&gt;=TODAY()</formula>
    </cfRule>
  </conditionalFormatting>
  <conditionalFormatting sqref="FN45">
    <cfRule type="expression" dxfId="0" priority="570">
      <formula>#REF!&gt;=TODAY()</formula>
    </cfRule>
  </conditionalFormatting>
  <conditionalFormatting sqref="FN45">
    <cfRule type="expression" dxfId="0" priority="571">
      <formula>#REF!&gt;=TODAY()</formula>
    </cfRule>
  </conditionalFormatting>
  <conditionalFormatting sqref="FN45">
    <cfRule type="expression" dxfId="0" priority="572">
      <formula>#REF!&gt;=TODAY()</formula>
    </cfRule>
  </conditionalFormatting>
  <conditionalFormatting sqref="FN5">
    <cfRule type="expression" dxfId="0" priority="573">
      <formula>#REF!&gt;=TODAY()</formula>
    </cfRule>
  </conditionalFormatting>
  <conditionalFormatting sqref="FN5">
    <cfRule type="expression" dxfId="0" priority="574">
      <formula>#REF!&gt;=TODAY()</formula>
    </cfRule>
  </conditionalFormatting>
  <conditionalFormatting sqref="FN5">
    <cfRule type="expression" dxfId="0" priority="575">
      <formula>#REF!&gt;=TODAY()</formula>
    </cfRule>
  </conditionalFormatting>
  <conditionalFormatting sqref="FN5">
    <cfRule type="expression" dxfId="0" priority="576">
      <formula>#REF!&gt;=TODAY()</formula>
    </cfRule>
  </conditionalFormatting>
  <conditionalFormatting sqref="FN5">
    <cfRule type="expression" dxfId="0" priority="577">
      <formula>#REF!&gt;=TODAY()</formula>
    </cfRule>
  </conditionalFormatting>
  <conditionalFormatting sqref="FN5">
    <cfRule type="expression" dxfId="0" priority="578">
      <formula>#REF!&gt;=TODAY()</formula>
    </cfRule>
  </conditionalFormatting>
  <conditionalFormatting sqref="FN5">
    <cfRule type="expression" dxfId="0" priority="579">
      <formula>#REF!&gt;=TODAY()</formula>
    </cfRule>
  </conditionalFormatting>
  <conditionalFormatting sqref="FN5">
    <cfRule type="expression" dxfId="0" priority="580">
      <formula>#REF!&gt;=TODAY()</formula>
    </cfRule>
  </conditionalFormatting>
  <conditionalFormatting sqref="FN5">
    <cfRule type="expression" dxfId="0" priority="581">
      <formula>#REF!&gt;=TODAY()</formula>
    </cfRule>
  </conditionalFormatting>
  <conditionalFormatting sqref="FN5">
    <cfRule type="expression" dxfId="0" priority="582">
      <formula>#REF!&gt;=TODAY()</formula>
    </cfRule>
  </conditionalFormatting>
  <conditionalFormatting sqref="FN5">
    <cfRule type="expression" dxfId="0" priority="583">
      <formula>#REF!&gt;=TODAY()</formula>
    </cfRule>
  </conditionalFormatting>
  <conditionalFormatting sqref="FN5">
    <cfRule type="expression" dxfId="0" priority="584">
      <formula>#REF!&gt;=TODAY()</formula>
    </cfRule>
  </conditionalFormatting>
  <conditionalFormatting sqref="FN5">
    <cfRule type="expression" dxfId="0" priority="585">
      <formula>#REF!&gt;=TODAY()</formula>
    </cfRule>
  </conditionalFormatting>
  <conditionalFormatting sqref="FN5">
    <cfRule type="expression" dxfId="0" priority="586">
      <formula>#REF!&gt;=TODAY()</formula>
    </cfRule>
  </conditionalFormatting>
  <conditionalFormatting sqref="FN5">
    <cfRule type="expression" dxfId="0" priority="587">
      <formula>#REF!&gt;=TODAY()</formula>
    </cfRule>
  </conditionalFormatting>
  <conditionalFormatting sqref="FN5">
    <cfRule type="expression" dxfId="0" priority="588">
      <formula>#REF!&gt;=TODAY()</formula>
    </cfRule>
  </conditionalFormatting>
  <conditionalFormatting sqref="FN5">
    <cfRule type="expression" dxfId="0" priority="589">
      <formula>#REF!&gt;=TODAY()</formula>
    </cfRule>
  </conditionalFormatting>
  <conditionalFormatting sqref="FN5">
    <cfRule type="expression" dxfId="0" priority="590">
      <formula>#REF!&gt;=TODAY()</formula>
    </cfRule>
  </conditionalFormatting>
  <conditionalFormatting sqref="FN5">
    <cfRule type="expression" dxfId="0" priority="591">
      <formula>#REF!&gt;=TODAY()</formula>
    </cfRule>
  </conditionalFormatting>
  <conditionalFormatting sqref="FN5">
    <cfRule type="expression" dxfId="0" priority="592">
      <formula>#REF!&gt;=TODAY()</formula>
    </cfRule>
  </conditionalFormatting>
  <conditionalFormatting sqref="FN5">
    <cfRule type="expression" dxfId="0" priority="593">
      <formula>#REF!&gt;=TODAY()</formula>
    </cfRule>
  </conditionalFormatting>
  <conditionalFormatting sqref="FN5">
    <cfRule type="expression" dxfId="0" priority="594">
      <formula>#REF!&gt;=TODAY()</formula>
    </cfRule>
  </conditionalFormatting>
  <conditionalFormatting sqref="FN5">
    <cfRule type="expression" dxfId="0" priority="595">
      <formula>#REF!&gt;=TODAY()</formula>
    </cfRule>
  </conditionalFormatting>
  <conditionalFormatting sqref="FN5">
    <cfRule type="expression" dxfId="0" priority="596">
      <formula>#REF!&gt;=TODAY()</formula>
    </cfRule>
  </conditionalFormatting>
  <conditionalFormatting sqref="FN6">
    <cfRule type="expression" dxfId="0" priority="597">
      <formula>#REF!&gt;=TODAY()</formula>
    </cfRule>
  </conditionalFormatting>
  <conditionalFormatting sqref="FN6">
    <cfRule type="expression" dxfId="0" priority="598">
      <formula>#REF!&gt;=TODAY()</formula>
    </cfRule>
  </conditionalFormatting>
  <conditionalFormatting sqref="FN6">
    <cfRule type="expression" dxfId="0" priority="599">
      <formula>#REF!&gt;=TODAY()</formula>
    </cfRule>
  </conditionalFormatting>
  <conditionalFormatting sqref="FN6">
    <cfRule type="expression" dxfId="0" priority="600">
      <formula>#REF!&gt;=TODAY()</formula>
    </cfRule>
  </conditionalFormatting>
  <conditionalFormatting sqref="FN6">
    <cfRule type="expression" dxfId="0" priority="601">
      <formula>#REF!&gt;=TODAY()</formula>
    </cfRule>
  </conditionalFormatting>
  <conditionalFormatting sqref="FN6">
    <cfRule type="expression" dxfId="0" priority="602">
      <formula>#REF!&gt;=TODAY()</formula>
    </cfRule>
  </conditionalFormatting>
  <conditionalFormatting sqref="FN6">
    <cfRule type="expression" dxfId="0" priority="603">
      <formula>#REF!&gt;=TODAY()</formula>
    </cfRule>
  </conditionalFormatting>
  <conditionalFormatting sqref="FN6">
    <cfRule type="expression" dxfId="0" priority="604">
      <formula>#REF!&gt;=TODAY()</formula>
    </cfRule>
  </conditionalFormatting>
  <conditionalFormatting sqref="FN6">
    <cfRule type="expression" dxfId="0" priority="605">
      <formula>#REF!&gt;=TODAY()</formula>
    </cfRule>
  </conditionalFormatting>
  <conditionalFormatting sqref="FN6">
    <cfRule type="expression" dxfId="0" priority="606">
      <formula>#REF!&gt;=TODAY()</formula>
    </cfRule>
  </conditionalFormatting>
  <conditionalFormatting sqref="FN6">
    <cfRule type="expression" dxfId="0" priority="607">
      <formula>#REF!&gt;=TODAY()</formula>
    </cfRule>
  </conditionalFormatting>
  <conditionalFormatting sqref="FN6">
    <cfRule type="expression" dxfId="0" priority="608">
      <formula>#REF!&gt;=TODAY()</formula>
    </cfRule>
  </conditionalFormatting>
  <conditionalFormatting sqref="FN6">
    <cfRule type="expression" dxfId="0" priority="609">
      <formula>#REF!&gt;=TODAY()</formula>
    </cfRule>
  </conditionalFormatting>
  <conditionalFormatting sqref="FN6">
    <cfRule type="expression" dxfId="0" priority="610">
      <formula>#REF!&gt;=TODAY()</formula>
    </cfRule>
  </conditionalFormatting>
  <conditionalFormatting sqref="FN6">
    <cfRule type="expression" dxfId="0" priority="611">
      <formula>#REF!&gt;=TODAY()</formula>
    </cfRule>
  </conditionalFormatting>
  <conditionalFormatting sqref="FN6">
    <cfRule type="expression" dxfId="0" priority="612">
      <formula>#REF!&gt;=TODAY()</formula>
    </cfRule>
  </conditionalFormatting>
  <conditionalFormatting sqref="FN36">
    <cfRule type="expression" dxfId="0" priority="613">
      <formula>#REF!&gt;=TODAY()</formula>
    </cfRule>
  </conditionalFormatting>
  <conditionalFormatting sqref="FN36">
    <cfRule type="expression" dxfId="0" priority="614">
      <formula>#REF!&gt;=TODAY()</formula>
    </cfRule>
  </conditionalFormatting>
  <conditionalFormatting sqref="FN36">
    <cfRule type="expression" dxfId="0" priority="615">
      <formula>#REF!&gt;=TODAY()</formula>
    </cfRule>
  </conditionalFormatting>
  <conditionalFormatting sqref="FN36">
    <cfRule type="expression" dxfId="0" priority="616">
      <formula>#REF!&gt;=TODAY()</formula>
    </cfRule>
  </conditionalFormatting>
  <conditionalFormatting sqref="FN36">
    <cfRule type="expression" dxfId="0" priority="617">
      <formula>#REF!&gt;=TODAY()</formula>
    </cfRule>
  </conditionalFormatting>
  <conditionalFormatting sqref="FN36">
    <cfRule type="expression" dxfId="0" priority="618">
      <formula>#REF!&gt;=TODAY()</formula>
    </cfRule>
  </conditionalFormatting>
  <conditionalFormatting sqref="FN36">
    <cfRule type="expression" dxfId="0" priority="619">
      <formula>#REF!&gt;=TODAY()</formula>
    </cfRule>
  </conditionalFormatting>
  <conditionalFormatting sqref="FN36">
    <cfRule type="expression" dxfId="0" priority="620">
      <formula>#REF!&gt;=TODAY()</formula>
    </cfRule>
  </conditionalFormatting>
  <conditionalFormatting sqref="FN36">
    <cfRule type="expression" dxfId="0" priority="621">
      <formula>#REF!&gt;=TODAY()</formula>
    </cfRule>
  </conditionalFormatting>
  <conditionalFormatting sqref="FN36">
    <cfRule type="expression" dxfId="0" priority="622">
      <formula>#REF!&gt;=TODAY()</formula>
    </cfRule>
  </conditionalFormatting>
  <conditionalFormatting sqref="FN36">
    <cfRule type="expression" dxfId="0" priority="623">
      <formula>#REF!&gt;=TODAY()</formula>
    </cfRule>
  </conditionalFormatting>
  <conditionalFormatting sqref="FN36">
    <cfRule type="expression" dxfId="0" priority="624">
      <formula>#REF!&gt;=TODAY()</formula>
    </cfRule>
  </conditionalFormatting>
  <conditionalFormatting sqref="FN36">
    <cfRule type="expression" dxfId="0" priority="625">
      <formula>#REF!&gt;=TODAY()</formula>
    </cfRule>
  </conditionalFormatting>
  <conditionalFormatting sqref="FN36">
    <cfRule type="expression" dxfId="0" priority="626">
      <formula>#REF!&gt;=TODAY()</formula>
    </cfRule>
  </conditionalFormatting>
  <conditionalFormatting sqref="FN36">
    <cfRule type="expression" dxfId="0" priority="627">
      <formula>#REF!&gt;=TODAY()</formula>
    </cfRule>
  </conditionalFormatting>
  <conditionalFormatting sqref="FN36">
    <cfRule type="expression" dxfId="0" priority="628">
      <formula>#REF!&gt;=TODAY()</formula>
    </cfRule>
  </conditionalFormatting>
  <conditionalFormatting sqref="FN36">
    <cfRule type="expression" dxfId="0" priority="629">
      <formula>#REF!&gt;=TODAY()</formula>
    </cfRule>
  </conditionalFormatting>
  <conditionalFormatting sqref="FN36">
    <cfRule type="expression" dxfId="0" priority="630">
      <formula>#REF!&gt;=TODAY()</formula>
    </cfRule>
  </conditionalFormatting>
  <conditionalFormatting sqref="FN36">
    <cfRule type="expression" dxfId="0" priority="631">
      <formula>#REF!&gt;=TODAY()</formula>
    </cfRule>
  </conditionalFormatting>
  <conditionalFormatting sqref="FN36">
    <cfRule type="expression" dxfId="0" priority="632">
      <formula>#REF!&gt;=TODAY()</formula>
    </cfRule>
  </conditionalFormatting>
  <conditionalFormatting sqref="FN36">
    <cfRule type="expression" dxfId="0" priority="633">
      <formula>#REF!&gt;=TODAY()</formula>
    </cfRule>
  </conditionalFormatting>
  <conditionalFormatting sqref="FN36">
    <cfRule type="expression" dxfId="0" priority="634">
      <formula>#REF!&gt;=TODAY()</formula>
    </cfRule>
  </conditionalFormatting>
  <conditionalFormatting sqref="FN36">
    <cfRule type="expression" dxfId="0" priority="635">
      <formula>#REF!&gt;=TODAY()</formula>
    </cfRule>
  </conditionalFormatting>
  <conditionalFormatting sqref="FN36">
    <cfRule type="expression" dxfId="0" priority="636">
      <formula>#REF!&gt;=TODAY()</formula>
    </cfRule>
  </conditionalFormatting>
  <conditionalFormatting sqref="FN36">
    <cfRule type="expression" dxfId="0" priority="637">
      <formula>#REF!&gt;=TODAY()</formula>
    </cfRule>
  </conditionalFormatting>
  <conditionalFormatting sqref="FN36">
    <cfRule type="expression" dxfId="0" priority="638">
      <formula>#REF!&gt;=TODAY()</formula>
    </cfRule>
  </conditionalFormatting>
  <conditionalFormatting sqref="FN36">
    <cfRule type="expression" dxfId="0" priority="639">
      <formula>#REF!&gt;=TODAY()</formula>
    </cfRule>
  </conditionalFormatting>
  <conditionalFormatting sqref="FN36">
    <cfRule type="expression" dxfId="0" priority="640">
      <formula>#REF!&gt;=TODAY()</formula>
    </cfRule>
  </conditionalFormatting>
  <conditionalFormatting sqref="FN36">
    <cfRule type="expression" dxfId="0" priority="641">
      <formula>#REF!&gt;=TODAY()</formula>
    </cfRule>
  </conditionalFormatting>
  <conditionalFormatting sqref="FN36">
    <cfRule type="expression" dxfId="0" priority="642">
      <formula>#REF!&gt;=TODAY()</formula>
    </cfRule>
  </conditionalFormatting>
  <conditionalFormatting sqref="FN36">
    <cfRule type="expression" dxfId="0" priority="643">
      <formula>#REF!&gt;=TODAY()</formula>
    </cfRule>
  </conditionalFormatting>
  <conditionalFormatting sqref="FN36">
    <cfRule type="expression" dxfId="0" priority="644">
      <formula>#REF!&gt;=TODAY()</formula>
    </cfRule>
  </conditionalFormatting>
  <conditionalFormatting sqref="FN36">
    <cfRule type="expression" dxfId="0" priority="645">
      <formula>#REF!&gt;=TODAY()</formula>
    </cfRule>
  </conditionalFormatting>
  <conditionalFormatting sqref="FN36">
    <cfRule type="expression" dxfId="0" priority="646">
      <formula>#REF!&gt;=TODAY()</formula>
    </cfRule>
  </conditionalFormatting>
  <conditionalFormatting sqref="FN36">
    <cfRule type="expression" dxfId="0" priority="647">
      <formula>#REF!&gt;=TODAY()</formula>
    </cfRule>
  </conditionalFormatting>
  <conditionalFormatting sqref="FN36">
    <cfRule type="expression" dxfId="0" priority="648">
      <formula>#REF!&gt;=TODAY()</formula>
    </cfRule>
  </conditionalFormatting>
  <conditionalFormatting sqref="FN36">
    <cfRule type="expression" dxfId="0" priority="649">
      <formula>#REF!&gt;=TODAY()</formula>
    </cfRule>
  </conditionalFormatting>
  <conditionalFormatting sqref="FN36">
    <cfRule type="expression" dxfId="0" priority="650">
      <formula>#REF!&gt;=TODAY()</formula>
    </cfRule>
  </conditionalFormatting>
  <conditionalFormatting sqref="FN40">
    <cfRule type="expression" dxfId="0" priority="651">
      <formula>#REF!&gt;=TODAY()</formula>
    </cfRule>
  </conditionalFormatting>
  <conditionalFormatting sqref="FN40">
    <cfRule type="expression" dxfId="0" priority="652">
      <formula>#REF!&gt;=TODAY()</formula>
    </cfRule>
  </conditionalFormatting>
  <conditionalFormatting sqref="FN40">
    <cfRule type="expression" dxfId="0" priority="653">
      <formula>#REF!&gt;=TODAY()</formula>
    </cfRule>
  </conditionalFormatting>
  <conditionalFormatting sqref="FN40">
    <cfRule type="expression" dxfId="0" priority="654">
      <formula>#REF!&gt;=TODAY()</formula>
    </cfRule>
  </conditionalFormatting>
  <conditionalFormatting sqref="FN40">
    <cfRule type="expression" dxfId="0" priority="655">
      <formula>#REF!&gt;=TODAY()</formula>
    </cfRule>
  </conditionalFormatting>
  <conditionalFormatting sqref="FN40">
    <cfRule type="expression" dxfId="0" priority="656">
      <formula>#REF!&gt;=TODAY()</formula>
    </cfRule>
  </conditionalFormatting>
  <conditionalFormatting sqref="FN40">
    <cfRule type="expression" dxfId="0" priority="657">
      <formula>#REF!&gt;=TODAY()</formula>
    </cfRule>
  </conditionalFormatting>
  <conditionalFormatting sqref="FN40">
    <cfRule type="expression" dxfId="0" priority="658">
      <formula>#REF!&gt;=TODAY()</formula>
    </cfRule>
  </conditionalFormatting>
  <conditionalFormatting sqref="FN40">
    <cfRule type="expression" dxfId="0" priority="659">
      <formula>#REF!&gt;=TODAY()</formula>
    </cfRule>
  </conditionalFormatting>
  <conditionalFormatting sqref="FN40">
    <cfRule type="expression" dxfId="0" priority="660">
      <formula>#REF!&gt;=TODAY()</formula>
    </cfRule>
  </conditionalFormatting>
  <conditionalFormatting sqref="FN40">
    <cfRule type="expression" dxfId="0" priority="661">
      <formula>#REF!&gt;=TODAY()</formula>
    </cfRule>
  </conditionalFormatting>
  <conditionalFormatting sqref="FN40">
    <cfRule type="expression" dxfId="0" priority="662">
      <formula>#REF!&gt;=TODAY()</formula>
    </cfRule>
  </conditionalFormatting>
  <conditionalFormatting sqref="FN40">
    <cfRule type="expression" dxfId="0" priority="663">
      <formula>#REF!&gt;=TODAY()</formula>
    </cfRule>
  </conditionalFormatting>
  <conditionalFormatting sqref="FN40">
    <cfRule type="expression" dxfId="0" priority="664">
      <formula>#REF!&gt;=TODAY()</formula>
    </cfRule>
  </conditionalFormatting>
  <conditionalFormatting sqref="FN40">
    <cfRule type="expression" dxfId="0" priority="665">
      <formula>#REF!&gt;=TODAY()</formula>
    </cfRule>
  </conditionalFormatting>
  <conditionalFormatting sqref="FN40">
    <cfRule type="expression" dxfId="0" priority="666">
      <formula>#REF!&gt;=TODAY()</formula>
    </cfRule>
  </conditionalFormatting>
  <conditionalFormatting sqref="FN40">
    <cfRule type="expression" dxfId="0" priority="667">
      <formula>#REF!&gt;=TODAY()</formula>
    </cfRule>
  </conditionalFormatting>
  <conditionalFormatting sqref="FN40">
    <cfRule type="expression" dxfId="0" priority="668">
      <formula>#REF!&gt;=TODAY()</formula>
    </cfRule>
  </conditionalFormatting>
  <conditionalFormatting sqref="FN40">
    <cfRule type="expression" dxfId="0" priority="669">
      <formula>#REF!&gt;=TODAY()</formula>
    </cfRule>
  </conditionalFormatting>
  <conditionalFormatting sqref="FN40">
    <cfRule type="expression" dxfId="0" priority="670">
      <formula>#REF!&gt;=TODAY()</formula>
    </cfRule>
  </conditionalFormatting>
  <conditionalFormatting sqref="FN40">
    <cfRule type="expression" dxfId="0" priority="671">
      <formula>#REF!&gt;=TODAY()</formula>
    </cfRule>
  </conditionalFormatting>
  <conditionalFormatting sqref="FN40">
    <cfRule type="expression" dxfId="0" priority="672">
      <formula>#REF!&gt;=TODAY()</formula>
    </cfRule>
  </conditionalFormatting>
  <conditionalFormatting sqref="FN40">
    <cfRule type="expression" dxfId="0" priority="673">
      <formula>#REF!&gt;=TODAY()</formula>
    </cfRule>
  </conditionalFormatting>
  <conditionalFormatting sqref="FN40">
    <cfRule type="expression" dxfId="0" priority="674">
      <formula>#REF!&gt;=TODAY()</formula>
    </cfRule>
  </conditionalFormatting>
  <conditionalFormatting sqref="FN40">
    <cfRule type="expression" dxfId="0" priority="675">
      <formula>#REF!&gt;=TODAY()</formula>
    </cfRule>
  </conditionalFormatting>
  <conditionalFormatting sqref="FN40">
    <cfRule type="expression" dxfId="0" priority="676">
      <formula>#REF!&gt;=TODAY()</formula>
    </cfRule>
  </conditionalFormatting>
  <conditionalFormatting sqref="FN40">
    <cfRule type="expression" dxfId="0" priority="677">
      <formula>#REF!&gt;=TODAY()</formula>
    </cfRule>
  </conditionalFormatting>
  <conditionalFormatting sqref="FN40">
    <cfRule type="expression" dxfId="0" priority="678">
      <formula>#REF!&gt;=TODAY()</formula>
    </cfRule>
  </conditionalFormatting>
  <conditionalFormatting sqref="FN40">
    <cfRule type="expression" dxfId="0" priority="679">
      <formula>#REF!&gt;=TODAY()</formula>
    </cfRule>
  </conditionalFormatting>
  <conditionalFormatting sqref="FN40">
    <cfRule type="expression" dxfId="0" priority="680">
      <formula>#REF!&gt;=TODAY()</formula>
    </cfRule>
  </conditionalFormatting>
  <conditionalFormatting sqref="FO3">
    <cfRule type="expression" dxfId="0" priority="681">
      <formula>#REF!&gt;=TODAY()</formula>
    </cfRule>
  </conditionalFormatting>
  <conditionalFormatting sqref="FO3">
    <cfRule type="expression" dxfId="0" priority="682">
      <formula>#REF!&gt;=TODAY()</formula>
    </cfRule>
  </conditionalFormatting>
  <conditionalFormatting sqref="FO6:FP6">
    <cfRule type="expression" dxfId="0" priority="683">
      <formula>#REF!&gt;=TODAY()</formula>
    </cfRule>
  </conditionalFormatting>
  <conditionalFormatting sqref="FO6:FP6">
    <cfRule type="expression" dxfId="0" priority="684">
      <formula>#REF!&gt;=TODAY()</formula>
    </cfRule>
  </conditionalFormatting>
  <conditionalFormatting sqref="FO36:FP36">
    <cfRule type="expression" dxfId="0" priority="685">
      <formula>#REF!&gt;=TODAY()</formula>
    </cfRule>
  </conditionalFormatting>
  <conditionalFormatting sqref="FO36:FP36">
    <cfRule type="expression" dxfId="0" priority="686">
      <formula>#REF!&gt;=TODAY()</formula>
    </cfRule>
  </conditionalFormatting>
  <conditionalFormatting sqref="FO36:FP36">
    <cfRule type="expression" dxfId="0" priority="687">
      <formula>#REF!&gt;=TODAY()</formula>
    </cfRule>
  </conditionalFormatting>
  <conditionalFormatting sqref="FO36:FP36">
    <cfRule type="expression" dxfId="0" priority="688">
      <formula>#REF!&gt;=TODAY()</formula>
    </cfRule>
  </conditionalFormatting>
  <conditionalFormatting sqref="FO40:FP40">
    <cfRule type="expression" dxfId="0" priority="689">
      <formula>#REF!&gt;=TODAY()</formula>
    </cfRule>
  </conditionalFormatting>
  <conditionalFormatting sqref="FO40:FP40">
    <cfRule type="expression" dxfId="0" priority="690">
      <formula>#REF!&gt;=TODAY()</formula>
    </cfRule>
  </conditionalFormatting>
  <conditionalFormatting sqref="FO40:FP40">
    <cfRule type="expression" dxfId="0" priority="691">
      <formula>#REF!&gt;=TODAY()</formula>
    </cfRule>
  </conditionalFormatting>
  <conditionalFormatting sqref="FO40:FP40">
    <cfRule type="expression" dxfId="0" priority="692">
      <formula>#REF!&gt;=TODAY()</formula>
    </cfRule>
  </conditionalFormatting>
  <conditionalFormatting sqref="FO40:FP40">
    <cfRule type="expression" dxfId="0" priority="693">
      <formula>#REF!&gt;=TODAY()</formula>
    </cfRule>
  </conditionalFormatting>
  <conditionalFormatting sqref="FO40:FP40">
    <cfRule type="expression" dxfId="0" priority="694">
      <formula>#REF!&gt;=TODAY()</formula>
    </cfRule>
  </conditionalFormatting>
  <conditionalFormatting sqref="FO40:FP40">
    <cfRule type="expression" dxfId="0" priority="695">
      <formula>#REF!&gt;=TODAY()</formula>
    </cfRule>
  </conditionalFormatting>
  <conditionalFormatting sqref="FO40:FP40">
    <cfRule type="expression" dxfId="0" priority="696">
      <formula>#REF!&gt;=TODAY()</formula>
    </cfRule>
  </conditionalFormatting>
  <conditionalFormatting sqref="FO40:FP40">
    <cfRule type="expression" dxfId="0" priority="697">
      <formula>#REF!&gt;=TODAY()</formula>
    </cfRule>
  </conditionalFormatting>
  <conditionalFormatting sqref="FO40:FP40">
    <cfRule type="expression" dxfId="0" priority="698">
      <formula>#REF!&gt;=TODAY()</formula>
    </cfRule>
  </conditionalFormatting>
  <conditionalFormatting sqref="FO40:FP40">
    <cfRule type="expression" dxfId="0" priority="699">
      <formula>#REF!&gt;=TODAY()</formula>
    </cfRule>
  </conditionalFormatting>
  <conditionalFormatting sqref="FO40:FP40">
    <cfRule type="expression" dxfId="0" priority="700">
      <formula>#REF!&gt;=TODAY()</formula>
    </cfRule>
  </conditionalFormatting>
  <conditionalFormatting sqref="FO45:FP45">
    <cfRule type="expression" dxfId="0" priority="701">
      <formula>#REF!&gt;=TODAY()</formula>
    </cfRule>
  </conditionalFormatting>
  <conditionalFormatting sqref="FO45:FP45">
    <cfRule type="expression" dxfId="0" priority="702">
      <formula>#REF!&gt;=TODAY()</formula>
    </cfRule>
  </conditionalFormatting>
  <conditionalFormatting sqref="FO45:FP45">
    <cfRule type="expression" dxfId="0" priority="703">
      <formula>#REF!&gt;=TODAY()</formula>
    </cfRule>
  </conditionalFormatting>
  <conditionalFormatting sqref="FO45:FP45">
    <cfRule type="expression" dxfId="0" priority="704">
      <formula>#REF!&gt;=TODAY()</formula>
    </cfRule>
  </conditionalFormatting>
  <conditionalFormatting sqref="FO45:FP45">
    <cfRule type="expression" dxfId="0" priority="705">
      <formula>#REF!&gt;=TODAY()</formula>
    </cfRule>
  </conditionalFormatting>
  <conditionalFormatting sqref="FO45:FP45">
    <cfRule type="expression" dxfId="0" priority="706">
      <formula>#REF!&gt;=TODAY()</formula>
    </cfRule>
  </conditionalFormatting>
  <conditionalFormatting sqref="FO45:FP45">
    <cfRule type="expression" dxfId="0" priority="707">
      <formula>#REF!&gt;=TODAY()</formula>
    </cfRule>
  </conditionalFormatting>
  <conditionalFormatting sqref="FO45:FP45">
    <cfRule type="expression" dxfId="0" priority="708">
      <formula>#REF!&gt;=TODAY()</formula>
    </cfRule>
  </conditionalFormatting>
  <conditionalFormatting sqref="FO45:FP45">
    <cfRule type="expression" dxfId="0" priority="709">
      <formula>#REF!&gt;=TODAY()</formula>
    </cfRule>
  </conditionalFormatting>
  <conditionalFormatting sqref="FO45:FP45">
    <cfRule type="expression" dxfId="0" priority="710">
      <formula>#REF!&gt;=TODAY()</formula>
    </cfRule>
  </conditionalFormatting>
  <conditionalFormatting sqref="FO45:FP45">
    <cfRule type="expression" dxfId="0" priority="711">
      <formula>#REF!&gt;=TODAY()</formula>
    </cfRule>
  </conditionalFormatting>
  <conditionalFormatting sqref="FO45:FP45">
    <cfRule type="expression" dxfId="0" priority="712">
      <formula>#REF!&gt;=TODAY()</formula>
    </cfRule>
  </conditionalFormatting>
  <conditionalFormatting sqref="FO45:FP45">
    <cfRule type="expression" dxfId="0" priority="713">
      <formula>#REF!&gt;=TODAY()</formula>
    </cfRule>
  </conditionalFormatting>
  <conditionalFormatting sqref="FO45:FP45">
    <cfRule type="expression" dxfId="0" priority="714">
      <formula>#REF!&gt;=TODAY()</formula>
    </cfRule>
  </conditionalFormatting>
  <conditionalFormatting sqref="FO45:FP45">
    <cfRule type="expression" dxfId="0" priority="715">
      <formula>#REF!&gt;=TODAY()</formula>
    </cfRule>
  </conditionalFormatting>
  <conditionalFormatting sqref="FO45:FP45">
    <cfRule type="expression" dxfId="0" priority="716">
      <formula>#REF!&gt;=TODAY()</formula>
    </cfRule>
  </conditionalFormatting>
  <conditionalFormatting sqref="FO45:FP45">
    <cfRule type="expression" dxfId="0" priority="717">
      <formula>#REF!&gt;=TODAY()</formula>
    </cfRule>
  </conditionalFormatting>
  <conditionalFormatting sqref="FO45:FP45">
    <cfRule type="expression" dxfId="0" priority="718">
      <formula>#REF!&gt;=TODAY()</formula>
    </cfRule>
  </conditionalFormatting>
  <conditionalFormatting sqref="FO45:FP45">
    <cfRule type="expression" dxfId="0" priority="719">
      <formula>#REF!&gt;=TODAY()</formula>
    </cfRule>
  </conditionalFormatting>
  <conditionalFormatting sqref="FO45:FP45">
    <cfRule type="expression" dxfId="0" priority="720">
      <formula>#REF!&gt;=TODAY()</formula>
    </cfRule>
  </conditionalFormatting>
  <conditionalFormatting sqref="FO45:FP45">
    <cfRule type="expression" dxfId="0" priority="721">
      <formula>#REF!&gt;=TODAY()</formula>
    </cfRule>
  </conditionalFormatting>
  <conditionalFormatting sqref="FO45:FP45">
    <cfRule type="expression" dxfId="0" priority="722">
      <formula>#REF!&gt;=TODAY()</formula>
    </cfRule>
  </conditionalFormatting>
  <conditionalFormatting sqref="FO45:FP45">
    <cfRule type="expression" dxfId="0" priority="723">
      <formula>#REF!&gt;=TODAY()</formula>
    </cfRule>
  </conditionalFormatting>
  <conditionalFormatting sqref="FO45:FP45">
    <cfRule type="expression" dxfId="0" priority="724">
      <formula>#REF!&gt;=TODAY()</formula>
    </cfRule>
  </conditionalFormatting>
  <conditionalFormatting sqref="FO45:FP45">
    <cfRule type="expression" dxfId="0" priority="725">
      <formula>#REF!&gt;=TODAY()</formula>
    </cfRule>
  </conditionalFormatting>
  <conditionalFormatting sqref="FO45:FP45">
    <cfRule type="expression" dxfId="0" priority="726">
      <formula>#REF!&gt;=TODAY()</formula>
    </cfRule>
  </conditionalFormatting>
  <conditionalFormatting sqref="FO45:FP45">
    <cfRule type="expression" dxfId="0" priority="727">
      <formula>#REF!&gt;=TODAY()</formula>
    </cfRule>
  </conditionalFormatting>
  <conditionalFormatting sqref="FO45:FP45">
    <cfRule type="expression" dxfId="0" priority="728">
      <formula>#REF!&gt;=TODAY()</formula>
    </cfRule>
  </conditionalFormatting>
  <conditionalFormatting sqref="FO45:FP45">
    <cfRule type="expression" dxfId="0" priority="729">
      <formula>#REF!&gt;=TODAY()</formula>
    </cfRule>
  </conditionalFormatting>
  <conditionalFormatting sqref="FO45:FP45">
    <cfRule type="expression" dxfId="0" priority="730">
      <formula>#REF!&gt;=TODAY()</formula>
    </cfRule>
  </conditionalFormatting>
  <conditionalFormatting sqref="FO45:FP45">
    <cfRule type="expression" dxfId="0" priority="731">
      <formula>#REF!&gt;=TODAY()</formula>
    </cfRule>
  </conditionalFormatting>
  <conditionalFormatting sqref="FO45:FP45">
    <cfRule type="expression" dxfId="0" priority="732">
      <formula>#REF!&gt;=TODAY()</formula>
    </cfRule>
  </conditionalFormatting>
  <conditionalFormatting sqref="FO45:FP45">
    <cfRule type="expression" dxfId="0" priority="733">
      <formula>#REF!&gt;=TODAY()</formula>
    </cfRule>
  </conditionalFormatting>
  <conditionalFormatting sqref="FO45:FP45">
    <cfRule type="expression" dxfId="0" priority="734">
      <formula>#REF!&gt;=TODAY()</formula>
    </cfRule>
  </conditionalFormatting>
  <conditionalFormatting sqref="FO45:FP45">
    <cfRule type="expression" dxfId="0" priority="735">
      <formula>#REF!&gt;=TODAY()</formula>
    </cfRule>
  </conditionalFormatting>
  <conditionalFormatting sqref="FO45:FP45">
    <cfRule type="expression" dxfId="0" priority="736">
      <formula>#REF!&gt;=TODAY()</formula>
    </cfRule>
  </conditionalFormatting>
  <conditionalFormatting sqref="FO45:FP45">
    <cfRule type="expression" dxfId="0" priority="737">
      <formula>#REF!&gt;=TODAY()</formula>
    </cfRule>
  </conditionalFormatting>
  <conditionalFormatting sqref="FO45:FP45">
    <cfRule type="expression" dxfId="0" priority="738">
      <formula>#REF!&gt;=TODAY()</formula>
    </cfRule>
  </conditionalFormatting>
  <conditionalFormatting sqref="FO45:FP45">
    <cfRule type="expression" dxfId="0" priority="739">
      <formula>#REF!&gt;=TODAY()</formula>
    </cfRule>
  </conditionalFormatting>
  <conditionalFormatting sqref="FO45:FP45">
    <cfRule type="expression" dxfId="0" priority="740">
      <formula>#REF!&gt;=TODAY()</formula>
    </cfRule>
  </conditionalFormatting>
  <conditionalFormatting sqref="FO45:FP45">
    <cfRule type="expression" dxfId="0" priority="741">
      <formula>#REF!&gt;=TODAY()</formula>
    </cfRule>
  </conditionalFormatting>
  <conditionalFormatting sqref="FO45:FP45">
    <cfRule type="expression" dxfId="0" priority="742">
      <formula>#REF!&gt;=TODAY()</formula>
    </cfRule>
  </conditionalFormatting>
  <conditionalFormatting sqref="FO5:FP5">
    <cfRule type="expression" dxfId="0" priority="743">
      <formula>#REF!&gt;=TODAY()</formula>
    </cfRule>
  </conditionalFormatting>
  <conditionalFormatting sqref="FO5:FP5">
    <cfRule type="expression" dxfId="0" priority="744">
      <formula>#REF!&gt;=TODAY()</formula>
    </cfRule>
  </conditionalFormatting>
  <conditionalFormatting sqref="FO5:FP5">
    <cfRule type="expression" dxfId="0" priority="745">
      <formula>#REF!&gt;=TODAY()</formula>
    </cfRule>
  </conditionalFormatting>
  <conditionalFormatting sqref="FO5:FP5">
    <cfRule type="expression" dxfId="0" priority="746">
      <formula>#REF!&gt;=TODAY()</formula>
    </cfRule>
  </conditionalFormatting>
  <conditionalFormatting sqref="FO5:FP5">
    <cfRule type="expression" dxfId="0" priority="747">
      <formula>#REF!&gt;=TODAY()</formula>
    </cfRule>
  </conditionalFormatting>
  <conditionalFormatting sqref="FO5:FP5">
    <cfRule type="expression" dxfId="0" priority="748">
      <formula>#REF!&gt;=TODAY()</formula>
    </cfRule>
  </conditionalFormatting>
  <conditionalFormatting sqref="FO5:FP5">
    <cfRule type="expression" dxfId="0" priority="749">
      <formula>#REF!&gt;=TODAY()</formula>
    </cfRule>
  </conditionalFormatting>
  <conditionalFormatting sqref="FO5:FP5">
    <cfRule type="expression" dxfId="0" priority="750">
      <formula>#REF!&gt;=TODAY()</formula>
    </cfRule>
  </conditionalFormatting>
  <conditionalFormatting sqref="FO5:FP5">
    <cfRule type="expression" dxfId="0" priority="751">
      <formula>#REF!&gt;=TODAY()</formula>
    </cfRule>
  </conditionalFormatting>
  <conditionalFormatting sqref="FO5:FP5">
    <cfRule type="expression" dxfId="0" priority="752">
      <formula>#REF!&gt;=TODAY()</formula>
    </cfRule>
  </conditionalFormatting>
  <conditionalFormatting sqref="FO5:FP5">
    <cfRule type="expression" dxfId="0" priority="753">
      <formula>#REF!&gt;=TODAY()</formula>
    </cfRule>
  </conditionalFormatting>
  <conditionalFormatting sqref="FO5:FP5">
    <cfRule type="expression" dxfId="0" priority="754">
      <formula>#REF!&gt;=TODAY()</formula>
    </cfRule>
  </conditionalFormatting>
  <conditionalFormatting sqref="FO5:FP5">
    <cfRule type="expression" dxfId="0" priority="755">
      <formula>#REF!&gt;=TODAY()</formula>
    </cfRule>
  </conditionalFormatting>
  <conditionalFormatting sqref="FO5:FP5">
    <cfRule type="expression" dxfId="0" priority="756">
      <formula>#REF!&gt;=TODAY()</formula>
    </cfRule>
  </conditionalFormatting>
  <conditionalFormatting sqref="FO5:FP5">
    <cfRule type="expression" dxfId="0" priority="757">
      <formula>#REF!&gt;=TODAY()</formula>
    </cfRule>
  </conditionalFormatting>
  <conditionalFormatting sqref="FO5:FP5">
    <cfRule type="expression" dxfId="0" priority="758">
      <formula>#REF!&gt;=TODAY()</formula>
    </cfRule>
  </conditionalFormatting>
  <conditionalFormatting sqref="FO5:FP5">
    <cfRule type="expression" dxfId="0" priority="759">
      <formula>#REF!&gt;=TODAY()</formula>
    </cfRule>
  </conditionalFormatting>
  <conditionalFormatting sqref="FO5:FP5">
    <cfRule type="expression" dxfId="0" priority="760">
      <formula>#REF!&gt;=TODAY()</formula>
    </cfRule>
  </conditionalFormatting>
  <conditionalFormatting sqref="FO5:FP5">
    <cfRule type="expression" dxfId="0" priority="761">
      <formula>#REF!&gt;=TODAY()</formula>
    </cfRule>
  </conditionalFormatting>
  <conditionalFormatting sqref="FO5:FP5">
    <cfRule type="expression" dxfId="0" priority="762">
      <formula>#REF!&gt;=TODAY()</formula>
    </cfRule>
  </conditionalFormatting>
  <conditionalFormatting sqref="FO5:FP5">
    <cfRule type="expression" dxfId="0" priority="763">
      <formula>#REF!&gt;=TODAY()</formula>
    </cfRule>
  </conditionalFormatting>
  <conditionalFormatting sqref="FO5:FP5">
    <cfRule type="expression" dxfId="0" priority="764">
      <formula>#REF!&gt;=TODAY()</formula>
    </cfRule>
  </conditionalFormatting>
  <conditionalFormatting sqref="FO5:FP5">
    <cfRule type="expression" dxfId="0" priority="765">
      <formula>#REF!&gt;=TODAY()</formula>
    </cfRule>
  </conditionalFormatting>
  <conditionalFormatting sqref="FO5:FP5">
    <cfRule type="expression" dxfId="0" priority="766">
      <formula>#REF!&gt;=TODAY()</formula>
    </cfRule>
  </conditionalFormatting>
  <conditionalFormatting sqref="FO6:FP6">
    <cfRule type="expression" dxfId="0" priority="767">
      <formula>#REF!&gt;=TODAY()</formula>
    </cfRule>
  </conditionalFormatting>
  <conditionalFormatting sqref="FO6:FP6">
    <cfRule type="expression" dxfId="0" priority="768">
      <formula>#REF!&gt;=TODAY()</formula>
    </cfRule>
  </conditionalFormatting>
  <conditionalFormatting sqref="FO6:FP6">
    <cfRule type="expression" dxfId="0" priority="769">
      <formula>#REF!&gt;=TODAY()</formula>
    </cfRule>
  </conditionalFormatting>
  <conditionalFormatting sqref="FO6:FP6">
    <cfRule type="expression" dxfId="0" priority="770">
      <formula>#REF!&gt;=TODAY()</formula>
    </cfRule>
  </conditionalFormatting>
  <conditionalFormatting sqref="FO6:FP6">
    <cfRule type="expression" dxfId="0" priority="771">
      <formula>#REF!&gt;=TODAY()</formula>
    </cfRule>
  </conditionalFormatting>
  <conditionalFormatting sqref="FO6:FP6">
    <cfRule type="expression" dxfId="0" priority="772">
      <formula>#REF!&gt;=TODAY()</formula>
    </cfRule>
  </conditionalFormatting>
  <conditionalFormatting sqref="FO6:FP6">
    <cfRule type="expression" dxfId="0" priority="773">
      <formula>#REF!&gt;=TODAY()</formula>
    </cfRule>
  </conditionalFormatting>
  <conditionalFormatting sqref="FO6:FP6">
    <cfRule type="expression" dxfId="0" priority="774">
      <formula>#REF!&gt;=TODAY()</formula>
    </cfRule>
  </conditionalFormatting>
  <conditionalFormatting sqref="FO6:FP6">
    <cfRule type="expression" dxfId="0" priority="775">
      <formula>#REF!&gt;=TODAY()</formula>
    </cfRule>
  </conditionalFormatting>
  <conditionalFormatting sqref="FO6:FP6">
    <cfRule type="expression" dxfId="0" priority="776">
      <formula>#REF!&gt;=TODAY()</formula>
    </cfRule>
  </conditionalFormatting>
  <conditionalFormatting sqref="FO6:FP6">
    <cfRule type="expression" dxfId="0" priority="777">
      <formula>#REF!&gt;=TODAY()</formula>
    </cfRule>
  </conditionalFormatting>
  <conditionalFormatting sqref="FO6:FP6">
    <cfRule type="expression" dxfId="0" priority="778">
      <formula>#REF!&gt;=TODAY()</formula>
    </cfRule>
  </conditionalFormatting>
  <conditionalFormatting sqref="FO6:FP6">
    <cfRule type="expression" dxfId="0" priority="779">
      <formula>#REF!&gt;=TODAY()</formula>
    </cfRule>
  </conditionalFormatting>
  <conditionalFormatting sqref="FO6:FP6">
    <cfRule type="expression" dxfId="0" priority="780">
      <formula>#REF!&gt;=TODAY()</formula>
    </cfRule>
  </conditionalFormatting>
  <conditionalFormatting sqref="FO6:FP6">
    <cfRule type="expression" dxfId="0" priority="781">
      <formula>#REF!&gt;=TODAY()</formula>
    </cfRule>
  </conditionalFormatting>
  <conditionalFormatting sqref="FO6:FP6">
    <cfRule type="expression" dxfId="0" priority="782">
      <formula>#REF!&gt;=TODAY()</formula>
    </cfRule>
  </conditionalFormatting>
  <conditionalFormatting sqref="FO36:FP36">
    <cfRule type="expression" dxfId="0" priority="783">
      <formula>#REF!&gt;=TODAY()</formula>
    </cfRule>
  </conditionalFormatting>
  <conditionalFormatting sqref="FO36:FP36">
    <cfRule type="expression" dxfId="0" priority="784">
      <formula>#REF!&gt;=TODAY()</formula>
    </cfRule>
  </conditionalFormatting>
  <conditionalFormatting sqref="FO36:FP36">
    <cfRule type="expression" dxfId="0" priority="785">
      <formula>#REF!&gt;=TODAY()</formula>
    </cfRule>
  </conditionalFormatting>
  <conditionalFormatting sqref="FO36:FP36">
    <cfRule type="expression" dxfId="0" priority="786">
      <formula>#REF!&gt;=TODAY()</formula>
    </cfRule>
  </conditionalFormatting>
  <conditionalFormatting sqref="FO36:FP36">
    <cfRule type="expression" dxfId="0" priority="787">
      <formula>#REF!&gt;=TODAY()</formula>
    </cfRule>
  </conditionalFormatting>
  <conditionalFormatting sqref="FO36:FP36">
    <cfRule type="expression" dxfId="0" priority="788">
      <formula>#REF!&gt;=TODAY()</formula>
    </cfRule>
  </conditionalFormatting>
  <conditionalFormatting sqref="FO36:FP36">
    <cfRule type="expression" dxfId="0" priority="789">
      <formula>#REF!&gt;=TODAY()</formula>
    </cfRule>
  </conditionalFormatting>
  <conditionalFormatting sqref="FO36:FP36">
    <cfRule type="expression" dxfId="0" priority="790">
      <formula>#REF!&gt;=TODAY()</formula>
    </cfRule>
  </conditionalFormatting>
  <conditionalFormatting sqref="FO36:FP36">
    <cfRule type="expression" dxfId="0" priority="791">
      <formula>#REF!&gt;=TODAY()</formula>
    </cfRule>
  </conditionalFormatting>
  <conditionalFormatting sqref="FO36:FP36">
    <cfRule type="expression" dxfId="0" priority="792">
      <formula>#REF!&gt;=TODAY()</formula>
    </cfRule>
  </conditionalFormatting>
  <conditionalFormatting sqref="FO36:FP36">
    <cfRule type="expression" dxfId="0" priority="793">
      <formula>#REF!&gt;=TODAY()</formula>
    </cfRule>
  </conditionalFormatting>
  <conditionalFormatting sqref="FO36:FP36">
    <cfRule type="expression" dxfId="0" priority="794">
      <formula>#REF!&gt;=TODAY()</formula>
    </cfRule>
  </conditionalFormatting>
  <conditionalFormatting sqref="FO36:FP36">
    <cfRule type="expression" dxfId="0" priority="795">
      <formula>#REF!&gt;=TODAY()</formula>
    </cfRule>
  </conditionalFormatting>
  <conditionalFormatting sqref="FO36:FP36">
    <cfRule type="expression" dxfId="0" priority="796">
      <formula>#REF!&gt;=TODAY()</formula>
    </cfRule>
  </conditionalFormatting>
  <conditionalFormatting sqref="FO36:FP36">
    <cfRule type="expression" dxfId="0" priority="797">
      <formula>#REF!&gt;=TODAY()</formula>
    </cfRule>
  </conditionalFormatting>
  <conditionalFormatting sqref="FO36:FP36">
    <cfRule type="expression" dxfId="0" priority="798">
      <formula>#REF!&gt;=TODAY()</formula>
    </cfRule>
  </conditionalFormatting>
  <conditionalFormatting sqref="FO36:FP36">
    <cfRule type="expression" dxfId="0" priority="799">
      <formula>#REF!&gt;=TODAY()</formula>
    </cfRule>
  </conditionalFormatting>
  <conditionalFormatting sqref="FO36:FP36">
    <cfRule type="expression" dxfId="0" priority="800">
      <formula>#REF!&gt;=TODAY()</formula>
    </cfRule>
  </conditionalFormatting>
  <conditionalFormatting sqref="FO36:FP36">
    <cfRule type="expression" dxfId="0" priority="801">
      <formula>#REF!&gt;=TODAY()</formula>
    </cfRule>
  </conditionalFormatting>
  <conditionalFormatting sqref="FO36:FP36">
    <cfRule type="expression" dxfId="0" priority="802">
      <formula>#REF!&gt;=TODAY()</formula>
    </cfRule>
  </conditionalFormatting>
  <conditionalFormatting sqref="FO36:FP36">
    <cfRule type="expression" dxfId="0" priority="803">
      <formula>#REF!&gt;=TODAY()</formula>
    </cfRule>
  </conditionalFormatting>
  <conditionalFormatting sqref="FO36:FP36">
    <cfRule type="expression" dxfId="0" priority="804">
      <formula>#REF!&gt;=TODAY()</formula>
    </cfRule>
  </conditionalFormatting>
  <conditionalFormatting sqref="FO36:FP36">
    <cfRule type="expression" dxfId="0" priority="805">
      <formula>#REF!&gt;=TODAY()</formula>
    </cfRule>
  </conditionalFormatting>
  <conditionalFormatting sqref="FO36:FP36">
    <cfRule type="expression" dxfId="0" priority="806">
      <formula>#REF!&gt;=TODAY()</formula>
    </cfRule>
  </conditionalFormatting>
  <conditionalFormatting sqref="FO36:FP36">
    <cfRule type="expression" dxfId="0" priority="807">
      <formula>#REF!&gt;=TODAY()</formula>
    </cfRule>
  </conditionalFormatting>
  <conditionalFormatting sqref="FO36:FP36">
    <cfRule type="expression" dxfId="0" priority="808">
      <formula>#REF!&gt;=TODAY()</formula>
    </cfRule>
  </conditionalFormatting>
  <conditionalFormatting sqref="FO36:FP36">
    <cfRule type="expression" dxfId="0" priority="809">
      <formula>#REF!&gt;=TODAY()</formula>
    </cfRule>
  </conditionalFormatting>
  <conditionalFormatting sqref="FO36:FP36">
    <cfRule type="expression" dxfId="0" priority="810">
      <formula>#REF!&gt;=TODAY()</formula>
    </cfRule>
  </conditionalFormatting>
  <conditionalFormatting sqref="FO36:FP36">
    <cfRule type="expression" dxfId="0" priority="811">
      <formula>#REF!&gt;=TODAY()</formula>
    </cfRule>
  </conditionalFormatting>
  <conditionalFormatting sqref="FO36:FP36">
    <cfRule type="expression" dxfId="0" priority="812">
      <formula>#REF!&gt;=TODAY()</formula>
    </cfRule>
  </conditionalFormatting>
  <conditionalFormatting sqref="FO36:FP36">
    <cfRule type="expression" dxfId="0" priority="813">
      <formula>#REF!&gt;=TODAY()</formula>
    </cfRule>
  </conditionalFormatting>
  <conditionalFormatting sqref="FO36:FP36">
    <cfRule type="expression" dxfId="0" priority="814">
      <formula>#REF!&gt;=TODAY()</formula>
    </cfRule>
  </conditionalFormatting>
  <conditionalFormatting sqref="FO36:FP36">
    <cfRule type="expression" dxfId="0" priority="815">
      <formula>#REF!&gt;=TODAY()</formula>
    </cfRule>
  </conditionalFormatting>
  <conditionalFormatting sqref="FO36:FP36">
    <cfRule type="expression" dxfId="0" priority="816">
      <formula>#REF!&gt;=TODAY()</formula>
    </cfRule>
  </conditionalFormatting>
  <conditionalFormatting sqref="FO36:FP36">
    <cfRule type="expression" dxfId="0" priority="817">
      <formula>#REF!&gt;=TODAY()</formula>
    </cfRule>
  </conditionalFormatting>
  <conditionalFormatting sqref="FO36:FP36">
    <cfRule type="expression" dxfId="0" priority="818">
      <formula>#REF!&gt;=TODAY()</formula>
    </cfRule>
  </conditionalFormatting>
  <conditionalFormatting sqref="FO36:FP36">
    <cfRule type="expression" dxfId="0" priority="819">
      <formula>#REF!&gt;=TODAY()</formula>
    </cfRule>
  </conditionalFormatting>
  <conditionalFormatting sqref="FO36:FP36">
    <cfRule type="expression" dxfId="0" priority="820">
      <formula>#REF!&gt;=TODAY()</formula>
    </cfRule>
  </conditionalFormatting>
  <conditionalFormatting sqref="FO40:FP40">
    <cfRule type="expression" dxfId="0" priority="821">
      <formula>#REF!&gt;=TODAY()</formula>
    </cfRule>
  </conditionalFormatting>
  <conditionalFormatting sqref="FO40:FP40">
    <cfRule type="expression" dxfId="0" priority="822">
      <formula>#REF!&gt;=TODAY()</formula>
    </cfRule>
  </conditionalFormatting>
  <conditionalFormatting sqref="FO40:FP40">
    <cfRule type="expression" dxfId="0" priority="823">
      <formula>#REF!&gt;=TODAY()</formula>
    </cfRule>
  </conditionalFormatting>
  <conditionalFormatting sqref="FO40:FP40">
    <cfRule type="expression" dxfId="0" priority="824">
      <formula>#REF!&gt;=TODAY()</formula>
    </cfRule>
  </conditionalFormatting>
  <conditionalFormatting sqref="FO40:FP40">
    <cfRule type="expression" dxfId="0" priority="825">
      <formula>#REF!&gt;=TODAY()</formula>
    </cfRule>
  </conditionalFormatting>
  <conditionalFormatting sqref="FO40:FP40">
    <cfRule type="expression" dxfId="0" priority="826">
      <formula>#REF!&gt;=TODAY()</formula>
    </cfRule>
  </conditionalFormatting>
  <conditionalFormatting sqref="FO40:FP40">
    <cfRule type="expression" dxfId="0" priority="827">
      <formula>#REF!&gt;=TODAY()</formula>
    </cfRule>
  </conditionalFormatting>
  <conditionalFormatting sqref="FO40:FP40">
    <cfRule type="expression" dxfId="0" priority="828">
      <formula>#REF!&gt;=TODAY()</formula>
    </cfRule>
  </conditionalFormatting>
  <conditionalFormatting sqref="FO40:FP40">
    <cfRule type="expression" dxfId="0" priority="829">
      <formula>#REF!&gt;=TODAY()</formula>
    </cfRule>
  </conditionalFormatting>
  <conditionalFormatting sqref="FO40:FP40">
    <cfRule type="expression" dxfId="0" priority="830">
      <formula>#REF!&gt;=TODAY()</formula>
    </cfRule>
  </conditionalFormatting>
  <conditionalFormatting sqref="FO40:FP40">
    <cfRule type="expression" dxfId="0" priority="831">
      <formula>#REF!&gt;=TODAY()</formula>
    </cfRule>
  </conditionalFormatting>
  <conditionalFormatting sqref="FO40:FP40">
    <cfRule type="expression" dxfId="0" priority="832">
      <formula>#REF!&gt;=TODAY()</formula>
    </cfRule>
  </conditionalFormatting>
  <conditionalFormatting sqref="FO40:FP40">
    <cfRule type="expression" dxfId="0" priority="833">
      <formula>#REF!&gt;=TODAY()</formula>
    </cfRule>
  </conditionalFormatting>
  <conditionalFormatting sqref="FO40:FP40">
    <cfRule type="expression" dxfId="0" priority="834">
      <formula>#REF!&gt;=TODAY()</formula>
    </cfRule>
  </conditionalFormatting>
  <conditionalFormatting sqref="FO40:FP40">
    <cfRule type="expression" dxfId="0" priority="835">
      <formula>#REF!&gt;=TODAY()</formula>
    </cfRule>
  </conditionalFormatting>
  <conditionalFormatting sqref="FO40:FP40">
    <cfRule type="expression" dxfId="0" priority="836">
      <formula>#REF!&gt;=TODAY()</formula>
    </cfRule>
  </conditionalFormatting>
  <conditionalFormatting sqref="FO40:FP40">
    <cfRule type="expression" dxfId="0" priority="837">
      <formula>#REF!&gt;=TODAY()</formula>
    </cfRule>
  </conditionalFormatting>
  <conditionalFormatting sqref="FO40:FP40">
    <cfRule type="expression" dxfId="0" priority="838">
      <formula>#REF!&gt;=TODAY()</formula>
    </cfRule>
  </conditionalFormatting>
  <conditionalFormatting sqref="FO40:FP40">
    <cfRule type="expression" dxfId="0" priority="839">
      <formula>#REF!&gt;=TODAY()</formula>
    </cfRule>
  </conditionalFormatting>
  <conditionalFormatting sqref="FO40:FP40">
    <cfRule type="expression" dxfId="0" priority="840">
      <formula>#REF!&gt;=TODAY()</formula>
    </cfRule>
  </conditionalFormatting>
  <conditionalFormatting sqref="FO40:FP40">
    <cfRule type="expression" dxfId="0" priority="841">
      <formula>#REF!&gt;=TODAY()</formula>
    </cfRule>
  </conditionalFormatting>
  <conditionalFormatting sqref="FO40:FP40">
    <cfRule type="expression" dxfId="0" priority="842">
      <formula>#REF!&gt;=TODAY()</formula>
    </cfRule>
  </conditionalFormatting>
  <conditionalFormatting sqref="FO40:FP40">
    <cfRule type="expression" dxfId="0" priority="843">
      <formula>#REF!&gt;=TODAY()</formula>
    </cfRule>
  </conditionalFormatting>
  <conditionalFormatting sqref="FO40:FP40">
    <cfRule type="expression" dxfId="0" priority="844">
      <formula>#REF!&gt;=TODAY()</formula>
    </cfRule>
  </conditionalFormatting>
  <conditionalFormatting sqref="FO40:FP40">
    <cfRule type="expression" dxfId="0" priority="845">
      <formula>#REF!&gt;=TODAY()</formula>
    </cfRule>
  </conditionalFormatting>
  <conditionalFormatting sqref="FO40:FP40">
    <cfRule type="expression" dxfId="0" priority="846">
      <formula>#REF!&gt;=TODAY()</formula>
    </cfRule>
  </conditionalFormatting>
  <conditionalFormatting sqref="FO40:FP40">
    <cfRule type="expression" dxfId="0" priority="847">
      <formula>#REF!&gt;=TODAY()</formula>
    </cfRule>
  </conditionalFormatting>
  <conditionalFormatting sqref="FO40:FP40">
    <cfRule type="expression" dxfId="0" priority="848">
      <formula>#REF!&gt;=TODAY()</formula>
    </cfRule>
  </conditionalFormatting>
  <conditionalFormatting sqref="FO40:FP40">
    <cfRule type="expression" dxfId="0" priority="849">
      <formula>#REF!&gt;=TODAY()</formula>
    </cfRule>
  </conditionalFormatting>
  <conditionalFormatting sqref="FO40:FP40">
    <cfRule type="expression" dxfId="0" priority="850">
      <formula>#REF!&gt;=TODAY()</formula>
    </cfRule>
  </conditionalFormatting>
  <conditionalFormatting sqref="FQ3">
    <cfRule type="expression" dxfId="0" priority="851">
      <formula>#REF!&gt;=TODAY()</formula>
    </cfRule>
  </conditionalFormatting>
  <conditionalFormatting sqref="FQ3">
    <cfRule type="expression" dxfId="0" priority="852">
      <formula>#REF!&gt;=TODAY()</formula>
    </cfRule>
  </conditionalFormatting>
  <conditionalFormatting sqref="FQ6">
    <cfRule type="expression" dxfId="0" priority="853">
      <formula>#REF!&gt;=TODAY()</formula>
    </cfRule>
  </conditionalFormatting>
  <conditionalFormatting sqref="FQ6">
    <cfRule type="expression" dxfId="0" priority="854">
      <formula>#REF!&gt;=TODAY()</formula>
    </cfRule>
  </conditionalFormatting>
  <conditionalFormatting sqref="FQ36">
    <cfRule type="expression" dxfId="0" priority="855">
      <formula>#REF!&gt;=TODAY()</formula>
    </cfRule>
  </conditionalFormatting>
  <conditionalFormatting sqref="FQ36">
    <cfRule type="expression" dxfId="0" priority="856">
      <formula>#REF!&gt;=TODAY()</formula>
    </cfRule>
  </conditionalFormatting>
  <conditionalFormatting sqref="FQ36">
    <cfRule type="expression" dxfId="0" priority="857">
      <formula>#REF!&gt;=TODAY()</formula>
    </cfRule>
  </conditionalFormatting>
  <conditionalFormatting sqref="FQ36">
    <cfRule type="expression" dxfId="0" priority="858">
      <formula>#REF!&gt;=TODAY()</formula>
    </cfRule>
  </conditionalFormatting>
  <conditionalFormatting sqref="FQ40">
    <cfRule type="expression" dxfId="0" priority="859">
      <formula>#REF!&gt;=TODAY()</formula>
    </cfRule>
  </conditionalFormatting>
  <conditionalFormatting sqref="FQ40">
    <cfRule type="expression" dxfId="0" priority="860">
      <formula>#REF!&gt;=TODAY()</formula>
    </cfRule>
  </conditionalFormatting>
  <conditionalFormatting sqref="FQ40">
    <cfRule type="expression" dxfId="0" priority="861">
      <formula>#REF!&gt;=TODAY()</formula>
    </cfRule>
  </conditionalFormatting>
  <conditionalFormatting sqref="FQ40">
    <cfRule type="expression" dxfId="0" priority="862">
      <formula>#REF!&gt;=TODAY()</formula>
    </cfRule>
  </conditionalFormatting>
  <conditionalFormatting sqref="FQ40">
    <cfRule type="expression" dxfId="0" priority="863">
      <formula>#REF!&gt;=TODAY()</formula>
    </cfRule>
  </conditionalFormatting>
  <conditionalFormatting sqref="FQ40">
    <cfRule type="expression" dxfId="0" priority="864">
      <formula>#REF!&gt;=TODAY()</formula>
    </cfRule>
  </conditionalFormatting>
  <conditionalFormatting sqref="FQ40">
    <cfRule type="expression" dxfId="0" priority="865">
      <formula>#REF!&gt;=TODAY()</formula>
    </cfRule>
  </conditionalFormatting>
  <conditionalFormatting sqref="FQ40">
    <cfRule type="expression" dxfId="0" priority="866">
      <formula>#REF!&gt;=TODAY()</formula>
    </cfRule>
  </conditionalFormatting>
  <conditionalFormatting sqref="FQ40">
    <cfRule type="expression" dxfId="0" priority="867">
      <formula>#REF!&gt;=TODAY()</formula>
    </cfRule>
  </conditionalFormatting>
  <conditionalFormatting sqref="FQ40">
    <cfRule type="expression" dxfId="0" priority="868">
      <formula>#REF!&gt;=TODAY()</formula>
    </cfRule>
  </conditionalFormatting>
  <conditionalFormatting sqref="FQ40">
    <cfRule type="expression" dxfId="0" priority="869">
      <formula>#REF!&gt;=TODAY()</formula>
    </cfRule>
  </conditionalFormatting>
  <conditionalFormatting sqref="FQ40">
    <cfRule type="expression" dxfId="0" priority="870">
      <formula>#REF!&gt;=TODAY()</formula>
    </cfRule>
  </conditionalFormatting>
  <conditionalFormatting sqref="FQ45">
    <cfRule type="expression" dxfId="0" priority="871">
      <formula>#REF!&gt;=TODAY()</formula>
    </cfRule>
  </conditionalFormatting>
  <conditionalFormatting sqref="FQ45">
    <cfRule type="expression" dxfId="0" priority="872">
      <formula>#REF!&gt;=TODAY()</formula>
    </cfRule>
  </conditionalFormatting>
  <conditionalFormatting sqref="FQ45">
    <cfRule type="expression" dxfId="0" priority="873">
      <formula>#REF!&gt;=TODAY()</formula>
    </cfRule>
  </conditionalFormatting>
  <conditionalFormatting sqref="FQ45">
    <cfRule type="expression" dxfId="0" priority="874">
      <formula>#REF!&gt;=TODAY()</formula>
    </cfRule>
  </conditionalFormatting>
  <conditionalFormatting sqref="FQ45">
    <cfRule type="expression" dxfId="0" priority="875">
      <formula>#REF!&gt;=TODAY()</formula>
    </cfRule>
  </conditionalFormatting>
  <conditionalFormatting sqref="FQ45">
    <cfRule type="expression" dxfId="0" priority="876">
      <formula>#REF!&gt;=TODAY()</formula>
    </cfRule>
  </conditionalFormatting>
  <conditionalFormatting sqref="FQ45">
    <cfRule type="expression" dxfId="0" priority="877">
      <formula>#REF!&gt;=TODAY()</formula>
    </cfRule>
  </conditionalFormatting>
  <conditionalFormatting sqref="FQ45">
    <cfRule type="expression" dxfId="0" priority="878">
      <formula>#REF!&gt;=TODAY()</formula>
    </cfRule>
  </conditionalFormatting>
  <conditionalFormatting sqref="FQ45">
    <cfRule type="expression" dxfId="0" priority="879">
      <formula>#REF!&gt;=TODAY()</formula>
    </cfRule>
  </conditionalFormatting>
  <conditionalFormatting sqref="FQ45">
    <cfRule type="expression" dxfId="0" priority="880">
      <formula>#REF!&gt;=TODAY()</formula>
    </cfRule>
  </conditionalFormatting>
  <conditionalFormatting sqref="FQ45">
    <cfRule type="expression" dxfId="0" priority="881">
      <formula>#REF!&gt;=TODAY()</formula>
    </cfRule>
  </conditionalFormatting>
  <conditionalFormatting sqref="FQ45">
    <cfRule type="expression" dxfId="0" priority="882">
      <formula>#REF!&gt;=TODAY()</formula>
    </cfRule>
  </conditionalFormatting>
  <conditionalFormatting sqref="FQ45">
    <cfRule type="expression" dxfId="0" priority="883">
      <formula>#REF!&gt;=TODAY()</formula>
    </cfRule>
  </conditionalFormatting>
  <conditionalFormatting sqref="FQ45">
    <cfRule type="expression" dxfId="0" priority="884">
      <formula>#REF!&gt;=TODAY()</formula>
    </cfRule>
  </conditionalFormatting>
  <conditionalFormatting sqref="FQ45">
    <cfRule type="expression" dxfId="0" priority="885">
      <formula>#REF!&gt;=TODAY()</formula>
    </cfRule>
  </conditionalFormatting>
  <conditionalFormatting sqref="FQ45">
    <cfRule type="expression" dxfId="0" priority="886">
      <formula>#REF!&gt;=TODAY()</formula>
    </cfRule>
  </conditionalFormatting>
  <conditionalFormatting sqref="FQ45">
    <cfRule type="expression" dxfId="0" priority="887">
      <formula>#REF!&gt;=TODAY()</formula>
    </cfRule>
  </conditionalFormatting>
  <conditionalFormatting sqref="FQ45">
    <cfRule type="expression" dxfId="0" priority="888">
      <formula>#REF!&gt;=TODAY()</formula>
    </cfRule>
  </conditionalFormatting>
  <conditionalFormatting sqref="FQ45">
    <cfRule type="expression" dxfId="0" priority="889">
      <formula>#REF!&gt;=TODAY()</formula>
    </cfRule>
  </conditionalFormatting>
  <conditionalFormatting sqref="FQ45">
    <cfRule type="expression" dxfId="0" priority="890">
      <formula>#REF!&gt;=TODAY()</formula>
    </cfRule>
  </conditionalFormatting>
  <conditionalFormatting sqref="FQ45">
    <cfRule type="expression" dxfId="0" priority="891">
      <formula>#REF!&gt;=TODAY()</formula>
    </cfRule>
  </conditionalFormatting>
  <conditionalFormatting sqref="FQ45">
    <cfRule type="expression" dxfId="0" priority="892">
      <formula>#REF!&gt;=TODAY()</formula>
    </cfRule>
  </conditionalFormatting>
  <conditionalFormatting sqref="FQ45">
    <cfRule type="expression" dxfId="0" priority="893">
      <formula>#REF!&gt;=TODAY()</formula>
    </cfRule>
  </conditionalFormatting>
  <conditionalFormatting sqref="FQ45">
    <cfRule type="expression" dxfId="0" priority="894">
      <formula>#REF!&gt;=TODAY()</formula>
    </cfRule>
  </conditionalFormatting>
  <conditionalFormatting sqref="FQ45">
    <cfRule type="expression" dxfId="0" priority="895">
      <formula>#REF!&gt;=TODAY()</formula>
    </cfRule>
  </conditionalFormatting>
  <conditionalFormatting sqref="FQ45">
    <cfRule type="expression" dxfId="0" priority="896">
      <formula>#REF!&gt;=TODAY()</formula>
    </cfRule>
  </conditionalFormatting>
  <conditionalFormatting sqref="FQ45">
    <cfRule type="expression" dxfId="0" priority="897">
      <formula>#REF!&gt;=TODAY()</formula>
    </cfRule>
  </conditionalFormatting>
  <conditionalFormatting sqref="FQ45">
    <cfRule type="expression" dxfId="0" priority="898">
      <formula>#REF!&gt;=TODAY()</formula>
    </cfRule>
  </conditionalFormatting>
  <conditionalFormatting sqref="FQ45">
    <cfRule type="expression" dxfId="0" priority="899">
      <formula>#REF!&gt;=TODAY()</formula>
    </cfRule>
  </conditionalFormatting>
  <conditionalFormatting sqref="FQ45">
    <cfRule type="expression" dxfId="0" priority="900">
      <formula>#REF!&gt;=TODAY()</formula>
    </cfRule>
  </conditionalFormatting>
  <conditionalFormatting sqref="FQ45">
    <cfRule type="expression" dxfId="0" priority="901">
      <formula>#REF!&gt;=TODAY()</formula>
    </cfRule>
  </conditionalFormatting>
  <conditionalFormatting sqref="FQ45">
    <cfRule type="expression" dxfId="0" priority="902">
      <formula>#REF!&gt;=TODAY()</formula>
    </cfRule>
  </conditionalFormatting>
  <conditionalFormatting sqref="FQ45">
    <cfRule type="expression" dxfId="0" priority="903">
      <formula>#REF!&gt;=TODAY()</formula>
    </cfRule>
  </conditionalFormatting>
  <conditionalFormatting sqref="FQ45">
    <cfRule type="expression" dxfId="0" priority="904">
      <formula>#REF!&gt;=TODAY()</formula>
    </cfRule>
  </conditionalFormatting>
  <conditionalFormatting sqref="FQ45">
    <cfRule type="expression" dxfId="0" priority="905">
      <formula>#REF!&gt;=TODAY()</formula>
    </cfRule>
  </conditionalFormatting>
  <conditionalFormatting sqref="FQ45">
    <cfRule type="expression" dxfId="0" priority="906">
      <formula>#REF!&gt;=TODAY()</formula>
    </cfRule>
  </conditionalFormatting>
  <conditionalFormatting sqref="FQ45">
    <cfRule type="expression" dxfId="0" priority="907">
      <formula>#REF!&gt;=TODAY()</formula>
    </cfRule>
  </conditionalFormatting>
  <conditionalFormatting sqref="FQ45">
    <cfRule type="expression" dxfId="0" priority="908">
      <formula>#REF!&gt;=TODAY()</formula>
    </cfRule>
  </conditionalFormatting>
  <conditionalFormatting sqref="FQ45">
    <cfRule type="expression" dxfId="0" priority="909">
      <formula>#REF!&gt;=TODAY()</formula>
    </cfRule>
  </conditionalFormatting>
  <conditionalFormatting sqref="FQ45">
    <cfRule type="expression" dxfId="0" priority="910">
      <formula>#REF!&gt;=TODAY()</formula>
    </cfRule>
  </conditionalFormatting>
  <conditionalFormatting sqref="FQ45">
    <cfRule type="expression" dxfId="0" priority="911">
      <formula>#REF!&gt;=TODAY()</formula>
    </cfRule>
  </conditionalFormatting>
  <conditionalFormatting sqref="FQ45">
    <cfRule type="expression" dxfId="0" priority="912">
      <formula>#REF!&gt;=TODAY()</formula>
    </cfRule>
  </conditionalFormatting>
  <conditionalFormatting sqref="FQ5">
    <cfRule type="expression" dxfId="0" priority="913">
      <formula>#REF!&gt;=TODAY()</formula>
    </cfRule>
  </conditionalFormatting>
  <conditionalFormatting sqref="FQ5">
    <cfRule type="expression" dxfId="0" priority="914">
      <formula>#REF!&gt;=TODAY()</formula>
    </cfRule>
  </conditionalFormatting>
  <conditionalFormatting sqref="FQ5">
    <cfRule type="expression" dxfId="0" priority="915">
      <formula>#REF!&gt;=TODAY()</formula>
    </cfRule>
  </conditionalFormatting>
  <conditionalFormatting sqref="FQ5">
    <cfRule type="expression" dxfId="0" priority="916">
      <formula>#REF!&gt;=TODAY()</formula>
    </cfRule>
  </conditionalFormatting>
  <conditionalFormatting sqref="FQ5">
    <cfRule type="expression" dxfId="0" priority="917">
      <formula>#REF!&gt;=TODAY()</formula>
    </cfRule>
  </conditionalFormatting>
  <conditionalFormatting sqref="FQ5">
    <cfRule type="expression" dxfId="0" priority="918">
      <formula>#REF!&gt;=TODAY()</formula>
    </cfRule>
  </conditionalFormatting>
  <conditionalFormatting sqref="FQ5">
    <cfRule type="expression" dxfId="0" priority="919">
      <formula>#REF!&gt;=TODAY()</formula>
    </cfRule>
  </conditionalFormatting>
  <conditionalFormatting sqref="FQ5">
    <cfRule type="expression" dxfId="0" priority="920">
      <formula>#REF!&gt;=TODAY()</formula>
    </cfRule>
  </conditionalFormatting>
  <conditionalFormatting sqref="FQ5">
    <cfRule type="expression" dxfId="0" priority="921">
      <formula>#REF!&gt;=TODAY()</formula>
    </cfRule>
  </conditionalFormatting>
  <conditionalFormatting sqref="FQ5">
    <cfRule type="expression" dxfId="0" priority="922">
      <formula>#REF!&gt;=TODAY()</formula>
    </cfRule>
  </conditionalFormatting>
  <conditionalFormatting sqref="FQ5">
    <cfRule type="expression" dxfId="0" priority="923">
      <formula>#REF!&gt;=TODAY()</formula>
    </cfRule>
  </conditionalFormatting>
  <conditionalFormatting sqref="FQ5">
    <cfRule type="expression" dxfId="0" priority="924">
      <formula>#REF!&gt;=TODAY()</formula>
    </cfRule>
  </conditionalFormatting>
  <conditionalFormatting sqref="FQ5">
    <cfRule type="expression" dxfId="0" priority="925">
      <formula>#REF!&gt;=TODAY()</formula>
    </cfRule>
  </conditionalFormatting>
  <conditionalFormatting sqref="FQ5">
    <cfRule type="expression" dxfId="0" priority="926">
      <formula>#REF!&gt;=TODAY()</formula>
    </cfRule>
  </conditionalFormatting>
  <conditionalFormatting sqref="FQ5">
    <cfRule type="expression" dxfId="0" priority="927">
      <formula>#REF!&gt;=TODAY()</formula>
    </cfRule>
  </conditionalFormatting>
  <conditionalFormatting sqref="FQ5">
    <cfRule type="expression" dxfId="0" priority="928">
      <formula>#REF!&gt;=TODAY()</formula>
    </cfRule>
  </conditionalFormatting>
  <conditionalFormatting sqref="FQ5">
    <cfRule type="expression" dxfId="0" priority="929">
      <formula>#REF!&gt;=TODAY()</formula>
    </cfRule>
  </conditionalFormatting>
  <conditionalFormatting sqref="FQ5">
    <cfRule type="expression" dxfId="0" priority="930">
      <formula>#REF!&gt;=TODAY()</formula>
    </cfRule>
  </conditionalFormatting>
  <conditionalFormatting sqref="FQ5">
    <cfRule type="expression" dxfId="0" priority="931">
      <formula>#REF!&gt;=TODAY()</formula>
    </cfRule>
  </conditionalFormatting>
  <conditionalFormatting sqref="FQ5">
    <cfRule type="expression" dxfId="0" priority="932">
      <formula>#REF!&gt;=TODAY()</formula>
    </cfRule>
  </conditionalFormatting>
  <conditionalFormatting sqref="FQ5">
    <cfRule type="expression" dxfId="0" priority="933">
      <formula>#REF!&gt;=TODAY()</formula>
    </cfRule>
  </conditionalFormatting>
  <conditionalFormatting sqref="FQ5">
    <cfRule type="expression" dxfId="0" priority="934">
      <formula>#REF!&gt;=TODAY()</formula>
    </cfRule>
  </conditionalFormatting>
  <conditionalFormatting sqref="FQ5">
    <cfRule type="expression" dxfId="0" priority="935">
      <formula>#REF!&gt;=TODAY()</formula>
    </cfRule>
  </conditionalFormatting>
  <conditionalFormatting sqref="FQ5">
    <cfRule type="expression" dxfId="0" priority="936">
      <formula>#REF!&gt;=TODAY()</formula>
    </cfRule>
  </conditionalFormatting>
  <conditionalFormatting sqref="FQ6">
    <cfRule type="expression" dxfId="0" priority="937">
      <formula>#REF!&gt;=TODAY()</formula>
    </cfRule>
  </conditionalFormatting>
  <conditionalFormatting sqref="FQ6">
    <cfRule type="expression" dxfId="0" priority="938">
      <formula>#REF!&gt;=TODAY()</formula>
    </cfRule>
  </conditionalFormatting>
  <conditionalFormatting sqref="FQ6">
    <cfRule type="expression" dxfId="0" priority="939">
      <formula>#REF!&gt;=TODAY()</formula>
    </cfRule>
  </conditionalFormatting>
  <conditionalFormatting sqref="FQ6">
    <cfRule type="expression" dxfId="0" priority="940">
      <formula>#REF!&gt;=TODAY()</formula>
    </cfRule>
  </conditionalFormatting>
  <conditionalFormatting sqref="FQ6">
    <cfRule type="expression" dxfId="0" priority="941">
      <formula>#REF!&gt;=TODAY()</formula>
    </cfRule>
  </conditionalFormatting>
  <conditionalFormatting sqref="FQ6">
    <cfRule type="expression" dxfId="0" priority="942">
      <formula>#REF!&gt;=TODAY()</formula>
    </cfRule>
  </conditionalFormatting>
  <conditionalFormatting sqref="FQ6">
    <cfRule type="expression" dxfId="0" priority="943">
      <formula>#REF!&gt;=TODAY()</formula>
    </cfRule>
  </conditionalFormatting>
  <conditionalFormatting sqref="FQ6">
    <cfRule type="expression" dxfId="0" priority="944">
      <formula>#REF!&gt;=TODAY()</formula>
    </cfRule>
  </conditionalFormatting>
  <conditionalFormatting sqref="FQ6">
    <cfRule type="expression" dxfId="0" priority="945">
      <formula>#REF!&gt;=TODAY()</formula>
    </cfRule>
  </conditionalFormatting>
  <conditionalFormatting sqref="FQ6">
    <cfRule type="expression" dxfId="0" priority="946">
      <formula>#REF!&gt;=TODAY()</formula>
    </cfRule>
  </conditionalFormatting>
  <conditionalFormatting sqref="FQ6">
    <cfRule type="expression" dxfId="0" priority="947">
      <formula>#REF!&gt;=TODAY()</formula>
    </cfRule>
  </conditionalFormatting>
  <conditionalFormatting sqref="FQ6">
    <cfRule type="expression" dxfId="0" priority="948">
      <formula>#REF!&gt;=TODAY()</formula>
    </cfRule>
  </conditionalFormatting>
  <conditionalFormatting sqref="FQ6">
    <cfRule type="expression" dxfId="0" priority="949">
      <formula>#REF!&gt;=TODAY()</formula>
    </cfRule>
  </conditionalFormatting>
  <conditionalFormatting sqref="FQ6">
    <cfRule type="expression" dxfId="0" priority="950">
      <formula>#REF!&gt;=TODAY()</formula>
    </cfRule>
  </conditionalFormatting>
  <conditionalFormatting sqref="FQ6">
    <cfRule type="expression" dxfId="0" priority="951">
      <formula>#REF!&gt;=TODAY()</formula>
    </cfRule>
  </conditionalFormatting>
  <conditionalFormatting sqref="FQ6">
    <cfRule type="expression" dxfId="0" priority="952">
      <formula>#REF!&gt;=TODAY()</formula>
    </cfRule>
  </conditionalFormatting>
  <conditionalFormatting sqref="FQ36">
    <cfRule type="expression" dxfId="0" priority="953">
      <formula>#REF!&gt;=TODAY()</formula>
    </cfRule>
  </conditionalFormatting>
  <conditionalFormatting sqref="FQ36">
    <cfRule type="expression" dxfId="0" priority="954">
      <formula>#REF!&gt;=TODAY()</formula>
    </cfRule>
  </conditionalFormatting>
  <conditionalFormatting sqref="FQ36">
    <cfRule type="expression" dxfId="0" priority="955">
      <formula>#REF!&gt;=TODAY()</formula>
    </cfRule>
  </conditionalFormatting>
  <conditionalFormatting sqref="FQ36">
    <cfRule type="expression" dxfId="0" priority="956">
      <formula>#REF!&gt;=TODAY()</formula>
    </cfRule>
  </conditionalFormatting>
  <conditionalFormatting sqref="FQ36">
    <cfRule type="expression" dxfId="0" priority="957">
      <formula>#REF!&gt;=TODAY()</formula>
    </cfRule>
  </conditionalFormatting>
  <conditionalFormatting sqref="FQ36">
    <cfRule type="expression" dxfId="0" priority="958">
      <formula>#REF!&gt;=TODAY()</formula>
    </cfRule>
  </conditionalFormatting>
  <conditionalFormatting sqref="FQ36">
    <cfRule type="expression" dxfId="0" priority="959">
      <formula>#REF!&gt;=TODAY()</formula>
    </cfRule>
  </conditionalFormatting>
  <conditionalFormatting sqref="FQ36">
    <cfRule type="expression" dxfId="0" priority="960">
      <formula>#REF!&gt;=TODAY()</formula>
    </cfRule>
  </conditionalFormatting>
  <conditionalFormatting sqref="FQ36">
    <cfRule type="expression" dxfId="0" priority="961">
      <formula>#REF!&gt;=TODAY()</formula>
    </cfRule>
  </conditionalFormatting>
  <conditionalFormatting sqref="FQ36">
    <cfRule type="expression" dxfId="0" priority="962">
      <formula>#REF!&gt;=TODAY()</formula>
    </cfRule>
  </conditionalFormatting>
  <conditionalFormatting sqref="FQ36">
    <cfRule type="expression" dxfId="0" priority="963">
      <formula>#REF!&gt;=TODAY()</formula>
    </cfRule>
  </conditionalFormatting>
  <conditionalFormatting sqref="FQ36">
    <cfRule type="expression" dxfId="0" priority="964">
      <formula>#REF!&gt;=TODAY()</formula>
    </cfRule>
  </conditionalFormatting>
  <conditionalFormatting sqref="FQ36">
    <cfRule type="expression" dxfId="0" priority="965">
      <formula>#REF!&gt;=TODAY()</formula>
    </cfRule>
  </conditionalFormatting>
  <conditionalFormatting sqref="FQ36">
    <cfRule type="expression" dxfId="0" priority="966">
      <formula>#REF!&gt;=TODAY()</formula>
    </cfRule>
  </conditionalFormatting>
  <conditionalFormatting sqref="FQ36">
    <cfRule type="expression" dxfId="0" priority="967">
      <formula>#REF!&gt;=TODAY()</formula>
    </cfRule>
  </conditionalFormatting>
  <conditionalFormatting sqref="FQ36">
    <cfRule type="expression" dxfId="0" priority="968">
      <formula>#REF!&gt;=TODAY()</formula>
    </cfRule>
  </conditionalFormatting>
  <conditionalFormatting sqref="FQ36">
    <cfRule type="expression" dxfId="0" priority="969">
      <formula>#REF!&gt;=TODAY()</formula>
    </cfRule>
  </conditionalFormatting>
  <conditionalFormatting sqref="FQ36">
    <cfRule type="expression" dxfId="0" priority="970">
      <formula>#REF!&gt;=TODAY()</formula>
    </cfRule>
  </conditionalFormatting>
  <conditionalFormatting sqref="FQ36">
    <cfRule type="expression" dxfId="0" priority="971">
      <formula>#REF!&gt;=TODAY()</formula>
    </cfRule>
  </conditionalFormatting>
  <conditionalFormatting sqref="FQ36">
    <cfRule type="expression" dxfId="0" priority="972">
      <formula>#REF!&gt;=TODAY()</formula>
    </cfRule>
  </conditionalFormatting>
  <conditionalFormatting sqref="FQ36">
    <cfRule type="expression" dxfId="0" priority="973">
      <formula>#REF!&gt;=TODAY()</formula>
    </cfRule>
  </conditionalFormatting>
  <conditionalFormatting sqref="FQ36">
    <cfRule type="expression" dxfId="0" priority="974">
      <formula>#REF!&gt;=TODAY()</formula>
    </cfRule>
  </conditionalFormatting>
  <conditionalFormatting sqref="FQ36">
    <cfRule type="expression" dxfId="0" priority="975">
      <formula>#REF!&gt;=TODAY()</formula>
    </cfRule>
  </conditionalFormatting>
  <conditionalFormatting sqref="FQ36">
    <cfRule type="expression" dxfId="0" priority="976">
      <formula>#REF!&gt;=TODAY()</formula>
    </cfRule>
  </conditionalFormatting>
  <conditionalFormatting sqref="FQ36">
    <cfRule type="expression" dxfId="0" priority="977">
      <formula>#REF!&gt;=TODAY()</formula>
    </cfRule>
  </conditionalFormatting>
  <conditionalFormatting sqref="FQ36">
    <cfRule type="expression" dxfId="0" priority="978">
      <formula>#REF!&gt;=TODAY()</formula>
    </cfRule>
  </conditionalFormatting>
  <conditionalFormatting sqref="FQ36">
    <cfRule type="expression" dxfId="0" priority="979">
      <formula>#REF!&gt;=TODAY()</formula>
    </cfRule>
  </conditionalFormatting>
  <conditionalFormatting sqref="FQ36">
    <cfRule type="expression" dxfId="0" priority="980">
      <formula>#REF!&gt;=TODAY()</formula>
    </cfRule>
  </conditionalFormatting>
  <conditionalFormatting sqref="FQ36">
    <cfRule type="expression" dxfId="0" priority="981">
      <formula>#REF!&gt;=TODAY()</formula>
    </cfRule>
  </conditionalFormatting>
  <conditionalFormatting sqref="FQ36">
    <cfRule type="expression" dxfId="0" priority="982">
      <formula>#REF!&gt;=TODAY()</formula>
    </cfRule>
  </conditionalFormatting>
  <conditionalFormatting sqref="FQ36">
    <cfRule type="expression" dxfId="0" priority="983">
      <formula>#REF!&gt;=TODAY()</formula>
    </cfRule>
  </conditionalFormatting>
  <conditionalFormatting sqref="FQ36">
    <cfRule type="expression" dxfId="0" priority="984">
      <formula>#REF!&gt;=TODAY()</formula>
    </cfRule>
  </conditionalFormatting>
  <conditionalFormatting sqref="FQ36">
    <cfRule type="expression" dxfId="0" priority="985">
      <formula>#REF!&gt;=TODAY()</formula>
    </cfRule>
  </conditionalFormatting>
  <conditionalFormatting sqref="FQ36">
    <cfRule type="expression" dxfId="0" priority="986">
      <formula>#REF!&gt;=TODAY()</formula>
    </cfRule>
  </conditionalFormatting>
  <conditionalFormatting sqref="FQ36">
    <cfRule type="expression" dxfId="0" priority="987">
      <formula>#REF!&gt;=TODAY()</formula>
    </cfRule>
  </conditionalFormatting>
  <conditionalFormatting sqref="FQ36">
    <cfRule type="expression" dxfId="0" priority="988">
      <formula>#REF!&gt;=TODAY()</formula>
    </cfRule>
  </conditionalFormatting>
  <conditionalFormatting sqref="FQ36">
    <cfRule type="expression" dxfId="0" priority="989">
      <formula>#REF!&gt;=TODAY()</formula>
    </cfRule>
  </conditionalFormatting>
  <conditionalFormatting sqref="FQ36">
    <cfRule type="expression" dxfId="0" priority="990">
      <formula>#REF!&gt;=TODAY()</formula>
    </cfRule>
  </conditionalFormatting>
  <conditionalFormatting sqref="FQ40">
    <cfRule type="expression" dxfId="0" priority="991">
      <formula>#REF!&gt;=TODAY()</formula>
    </cfRule>
  </conditionalFormatting>
  <conditionalFormatting sqref="FQ40">
    <cfRule type="expression" dxfId="0" priority="992">
      <formula>#REF!&gt;=TODAY()</formula>
    </cfRule>
  </conditionalFormatting>
  <conditionalFormatting sqref="FQ40">
    <cfRule type="expression" dxfId="0" priority="993">
      <formula>#REF!&gt;=TODAY()</formula>
    </cfRule>
  </conditionalFormatting>
  <conditionalFormatting sqref="FQ40">
    <cfRule type="expression" dxfId="0" priority="994">
      <formula>#REF!&gt;=TODAY()</formula>
    </cfRule>
  </conditionalFormatting>
  <conditionalFormatting sqref="FQ40">
    <cfRule type="expression" dxfId="0" priority="995">
      <formula>#REF!&gt;=TODAY()</formula>
    </cfRule>
  </conditionalFormatting>
  <conditionalFormatting sqref="FQ40">
    <cfRule type="expression" dxfId="0" priority="996">
      <formula>#REF!&gt;=TODAY()</formula>
    </cfRule>
  </conditionalFormatting>
  <conditionalFormatting sqref="FQ40">
    <cfRule type="expression" dxfId="0" priority="997">
      <formula>#REF!&gt;=TODAY()</formula>
    </cfRule>
  </conditionalFormatting>
  <conditionalFormatting sqref="FQ40">
    <cfRule type="expression" dxfId="0" priority="998">
      <formula>#REF!&gt;=TODAY()</formula>
    </cfRule>
  </conditionalFormatting>
  <conditionalFormatting sqref="FQ40">
    <cfRule type="expression" dxfId="0" priority="999">
      <formula>#REF!&gt;=TODAY()</formula>
    </cfRule>
  </conditionalFormatting>
  <conditionalFormatting sqref="FQ40">
    <cfRule type="expression" dxfId="0" priority="1000">
      <formula>#REF!&gt;=TODAY()</formula>
    </cfRule>
  </conditionalFormatting>
  <conditionalFormatting sqref="FQ40">
    <cfRule type="expression" dxfId="0" priority="1001">
      <formula>#REF!&gt;=TODAY()</formula>
    </cfRule>
  </conditionalFormatting>
  <conditionalFormatting sqref="FQ40">
    <cfRule type="expression" dxfId="0" priority="1002">
      <formula>#REF!&gt;=TODAY()</formula>
    </cfRule>
  </conditionalFormatting>
  <conditionalFormatting sqref="FQ40">
    <cfRule type="expression" dxfId="0" priority="1003">
      <formula>#REF!&gt;=TODAY()</formula>
    </cfRule>
  </conditionalFormatting>
  <conditionalFormatting sqref="FQ40">
    <cfRule type="expression" dxfId="0" priority="1004">
      <formula>#REF!&gt;=TODAY()</formula>
    </cfRule>
  </conditionalFormatting>
  <conditionalFormatting sqref="FQ40">
    <cfRule type="expression" dxfId="0" priority="1005">
      <formula>#REF!&gt;=TODAY()</formula>
    </cfRule>
  </conditionalFormatting>
  <conditionalFormatting sqref="FQ40">
    <cfRule type="expression" dxfId="0" priority="1006">
      <formula>#REF!&gt;=TODAY()</formula>
    </cfRule>
  </conditionalFormatting>
  <conditionalFormatting sqref="FQ40">
    <cfRule type="expression" dxfId="0" priority="1007">
      <formula>#REF!&gt;=TODAY()</formula>
    </cfRule>
  </conditionalFormatting>
  <conditionalFormatting sqref="FQ40">
    <cfRule type="expression" dxfId="0" priority="1008">
      <formula>#REF!&gt;=TODAY()</formula>
    </cfRule>
  </conditionalFormatting>
  <conditionalFormatting sqref="FQ40">
    <cfRule type="expression" dxfId="0" priority="1009">
      <formula>#REF!&gt;=TODAY()</formula>
    </cfRule>
  </conditionalFormatting>
  <conditionalFormatting sqref="FQ40">
    <cfRule type="expression" dxfId="0" priority="1010">
      <formula>#REF!&gt;=TODAY()</formula>
    </cfRule>
  </conditionalFormatting>
  <conditionalFormatting sqref="FQ40">
    <cfRule type="expression" dxfId="0" priority="1011">
      <formula>#REF!&gt;=TODAY()</formula>
    </cfRule>
  </conditionalFormatting>
  <conditionalFormatting sqref="FQ40">
    <cfRule type="expression" dxfId="0" priority="1012">
      <formula>#REF!&gt;=TODAY()</formula>
    </cfRule>
  </conditionalFormatting>
  <conditionalFormatting sqref="FQ40">
    <cfRule type="expression" dxfId="0" priority="1013">
      <formula>#REF!&gt;=TODAY()</formula>
    </cfRule>
  </conditionalFormatting>
  <conditionalFormatting sqref="FQ40">
    <cfRule type="expression" dxfId="0" priority="1014">
      <formula>#REF!&gt;=TODAY()</formula>
    </cfRule>
  </conditionalFormatting>
  <conditionalFormatting sqref="FQ40">
    <cfRule type="expression" dxfId="0" priority="1015">
      <formula>#REF!&gt;=TODAY()</formula>
    </cfRule>
  </conditionalFormatting>
  <conditionalFormatting sqref="FQ40">
    <cfRule type="expression" dxfId="0" priority="1016">
      <formula>#REF!&gt;=TODAY()</formula>
    </cfRule>
  </conditionalFormatting>
  <conditionalFormatting sqref="FQ40">
    <cfRule type="expression" dxfId="0" priority="1017">
      <formula>#REF!&gt;=TODAY()</formula>
    </cfRule>
  </conditionalFormatting>
  <conditionalFormatting sqref="FQ40">
    <cfRule type="expression" dxfId="0" priority="1018">
      <formula>#REF!&gt;=TODAY()</formula>
    </cfRule>
  </conditionalFormatting>
  <conditionalFormatting sqref="FQ40">
    <cfRule type="expression" dxfId="0" priority="1019">
      <formula>#REF!&gt;=TODAY()</formula>
    </cfRule>
  </conditionalFormatting>
  <conditionalFormatting sqref="FQ40">
    <cfRule type="expression" dxfId="0" priority="1020">
      <formula>#REF!&gt;=TODAY()</formula>
    </cfRule>
  </conditionalFormatting>
  <conditionalFormatting sqref="FR3">
    <cfRule type="expression" dxfId="0" priority="1021">
      <formula>#REF!&gt;=TODAY()</formula>
    </cfRule>
  </conditionalFormatting>
  <conditionalFormatting sqref="FR3">
    <cfRule type="expression" dxfId="0" priority="1022">
      <formula>#REF!&gt;=TODAY()</formula>
    </cfRule>
  </conditionalFormatting>
  <conditionalFormatting sqref="FR6:FS6">
    <cfRule type="expression" dxfId="0" priority="1023">
      <formula>#REF!&gt;=TODAY()</formula>
    </cfRule>
  </conditionalFormatting>
  <conditionalFormatting sqref="FR6:FS6">
    <cfRule type="expression" dxfId="0" priority="1024">
      <formula>#REF!&gt;=TODAY()</formula>
    </cfRule>
  </conditionalFormatting>
  <conditionalFormatting sqref="FR36:FS36">
    <cfRule type="expression" dxfId="0" priority="1025">
      <formula>#REF!&gt;=TODAY()</formula>
    </cfRule>
  </conditionalFormatting>
  <conditionalFormatting sqref="FR36:FS36">
    <cfRule type="expression" dxfId="0" priority="1026">
      <formula>#REF!&gt;=TODAY()</formula>
    </cfRule>
  </conditionalFormatting>
  <conditionalFormatting sqref="FR36:FS36">
    <cfRule type="expression" dxfId="0" priority="1027">
      <formula>#REF!&gt;=TODAY()</formula>
    </cfRule>
  </conditionalFormatting>
  <conditionalFormatting sqref="FR36:FS36">
    <cfRule type="expression" dxfId="0" priority="1028">
      <formula>#REF!&gt;=TODAY()</formula>
    </cfRule>
  </conditionalFormatting>
  <conditionalFormatting sqref="FR40:FS40">
    <cfRule type="expression" dxfId="0" priority="1029">
      <formula>#REF!&gt;=TODAY()</formula>
    </cfRule>
  </conditionalFormatting>
  <conditionalFormatting sqref="FR40:FS40">
    <cfRule type="expression" dxfId="0" priority="1030">
      <formula>#REF!&gt;=TODAY()</formula>
    </cfRule>
  </conditionalFormatting>
  <conditionalFormatting sqref="FR40:FS40">
    <cfRule type="expression" dxfId="0" priority="1031">
      <formula>#REF!&gt;=TODAY()</formula>
    </cfRule>
  </conditionalFormatting>
  <conditionalFormatting sqref="FR40:FS40">
    <cfRule type="expression" dxfId="0" priority="1032">
      <formula>#REF!&gt;=TODAY()</formula>
    </cfRule>
  </conditionalFormatting>
  <conditionalFormatting sqref="FR40:FS40">
    <cfRule type="expression" dxfId="0" priority="1033">
      <formula>#REF!&gt;=TODAY()</formula>
    </cfRule>
  </conditionalFormatting>
  <conditionalFormatting sqref="FR40:FS40">
    <cfRule type="expression" dxfId="0" priority="1034">
      <formula>#REF!&gt;=TODAY()</formula>
    </cfRule>
  </conditionalFormatting>
  <conditionalFormatting sqref="FR40:FS40">
    <cfRule type="expression" dxfId="0" priority="1035">
      <formula>#REF!&gt;=TODAY()</formula>
    </cfRule>
  </conditionalFormatting>
  <conditionalFormatting sqref="FR40:FS40">
    <cfRule type="expression" dxfId="0" priority="1036">
      <formula>#REF!&gt;=TODAY()</formula>
    </cfRule>
  </conditionalFormatting>
  <conditionalFormatting sqref="FR40:FS40">
    <cfRule type="expression" dxfId="0" priority="1037">
      <formula>#REF!&gt;=TODAY()</formula>
    </cfRule>
  </conditionalFormatting>
  <conditionalFormatting sqref="FR40:FS40">
    <cfRule type="expression" dxfId="0" priority="1038">
      <formula>#REF!&gt;=TODAY()</formula>
    </cfRule>
  </conditionalFormatting>
  <conditionalFormatting sqref="FR40:FS40">
    <cfRule type="expression" dxfId="0" priority="1039">
      <formula>#REF!&gt;=TODAY()</formula>
    </cfRule>
  </conditionalFormatting>
  <conditionalFormatting sqref="FR40:FS40">
    <cfRule type="expression" dxfId="0" priority="1040">
      <formula>#REF!&gt;=TODAY()</formula>
    </cfRule>
  </conditionalFormatting>
  <conditionalFormatting sqref="FR45:FS45">
    <cfRule type="expression" dxfId="0" priority="1041">
      <formula>#REF!&gt;=TODAY()</formula>
    </cfRule>
  </conditionalFormatting>
  <conditionalFormatting sqref="FR45:FS45">
    <cfRule type="expression" dxfId="0" priority="1042">
      <formula>#REF!&gt;=TODAY()</formula>
    </cfRule>
  </conditionalFormatting>
  <conditionalFormatting sqref="FR45:FS45">
    <cfRule type="expression" dxfId="0" priority="1043">
      <formula>#REF!&gt;=TODAY()</formula>
    </cfRule>
  </conditionalFormatting>
  <conditionalFormatting sqref="FR45:FS45">
    <cfRule type="expression" dxfId="0" priority="1044">
      <formula>#REF!&gt;=TODAY()</formula>
    </cfRule>
  </conditionalFormatting>
  <conditionalFormatting sqref="FR45:FS45">
    <cfRule type="expression" dxfId="0" priority="1045">
      <formula>#REF!&gt;=TODAY()</formula>
    </cfRule>
  </conditionalFormatting>
  <conditionalFormatting sqref="FR45:FS45">
    <cfRule type="expression" dxfId="0" priority="1046">
      <formula>#REF!&gt;=TODAY()</formula>
    </cfRule>
  </conditionalFormatting>
  <conditionalFormatting sqref="FR45:FS45">
    <cfRule type="expression" dxfId="0" priority="1047">
      <formula>#REF!&gt;=TODAY()</formula>
    </cfRule>
  </conditionalFormatting>
  <conditionalFormatting sqref="FR45:FS45">
    <cfRule type="expression" dxfId="0" priority="1048">
      <formula>#REF!&gt;=TODAY()</formula>
    </cfRule>
  </conditionalFormatting>
  <conditionalFormatting sqref="FR45:FS45">
    <cfRule type="expression" dxfId="0" priority="1049">
      <formula>#REF!&gt;=TODAY()</formula>
    </cfRule>
  </conditionalFormatting>
  <conditionalFormatting sqref="FR45:FS45">
    <cfRule type="expression" dxfId="0" priority="1050">
      <formula>#REF!&gt;=TODAY()</formula>
    </cfRule>
  </conditionalFormatting>
  <conditionalFormatting sqref="FR45:FS45">
    <cfRule type="expression" dxfId="0" priority="1051">
      <formula>#REF!&gt;=TODAY()</formula>
    </cfRule>
  </conditionalFormatting>
  <conditionalFormatting sqref="FR45:FS45">
    <cfRule type="expression" dxfId="0" priority="1052">
      <formula>#REF!&gt;=TODAY()</formula>
    </cfRule>
  </conditionalFormatting>
  <conditionalFormatting sqref="FR45:FS45">
    <cfRule type="expression" dxfId="0" priority="1053">
      <formula>#REF!&gt;=TODAY()</formula>
    </cfRule>
  </conditionalFormatting>
  <conditionalFormatting sqref="FR45:FS45">
    <cfRule type="expression" dxfId="0" priority="1054">
      <formula>#REF!&gt;=TODAY()</formula>
    </cfRule>
  </conditionalFormatting>
  <conditionalFormatting sqref="FR45:FS45">
    <cfRule type="expression" dxfId="0" priority="1055">
      <formula>#REF!&gt;=TODAY()</formula>
    </cfRule>
  </conditionalFormatting>
  <conditionalFormatting sqref="FR45:FS45">
    <cfRule type="expression" dxfId="0" priority="1056">
      <formula>#REF!&gt;=TODAY()</formula>
    </cfRule>
  </conditionalFormatting>
  <conditionalFormatting sqref="FR45:FS45">
    <cfRule type="expression" dxfId="0" priority="1057">
      <formula>#REF!&gt;=TODAY()</formula>
    </cfRule>
  </conditionalFormatting>
  <conditionalFormatting sqref="FR45:FS45">
    <cfRule type="expression" dxfId="0" priority="1058">
      <formula>#REF!&gt;=TODAY()</formula>
    </cfRule>
  </conditionalFormatting>
  <conditionalFormatting sqref="FR45:FS45">
    <cfRule type="expression" dxfId="0" priority="1059">
      <formula>#REF!&gt;=TODAY()</formula>
    </cfRule>
  </conditionalFormatting>
  <conditionalFormatting sqref="FR45:FS45">
    <cfRule type="expression" dxfId="0" priority="1060">
      <formula>#REF!&gt;=TODAY()</formula>
    </cfRule>
  </conditionalFormatting>
  <conditionalFormatting sqref="FR45:FS45">
    <cfRule type="expression" dxfId="0" priority="1061">
      <formula>#REF!&gt;=TODAY()</formula>
    </cfRule>
  </conditionalFormatting>
  <conditionalFormatting sqref="FR45:FS45">
    <cfRule type="expression" dxfId="0" priority="1062">
      <formula>#REF!&gt;=TODAY()</formula>
    </cfRule>
  </conditionalFormatting>
  <conditionalFormatting sqref="FR45:FS45">
    <cfRule type="expression" dxfId="0" priority="1063">
      <formula>#REF!&gt;=TODAY()</formula>
    </cfRule>
  </conditionalFormatting>
  <conditionalFormatting sqref="FR45:FS45">
    <cfRule type="expression" dxfId="0" priority="1064">
      <formula>#REF!&gt;=TODAY()</formula>
    </cfRule>
  </conditionalFormatting>
  <conditionalFormatting sqref="FR45:FS45">
    <cfRule type="expression" dxfId="0" priority="1065">
      <formula>#REF!&gt;=TODAY()</formula>
    </cfRule>
  </conditionalFormatting>
  <conditionalFormatting sqref="FR45:FS45">
    <cfRule type="expression" dxfId="0" priority="1066">
      <formula>#REF!&gt;=TODAY()</formula>
    </cfRule>
  </conditionalFormatting>
  <conditionalFormatting sqref="FR45:FS45">
    <cfRule type="expression" dxfId="0" priority="1067">
      <formula>#REF!&gt;=TODAY()</formula>
    </cfRule>
  </conditionalFormatting>
  <conditionalFormatting sqref="FR45:FS45">
    <cfRule type="expression" dxfId="0" priority="1068">
      <formula>#REF!&gt;=TODAY()</formula>
    </cfRule>
  </conditionalFormatting>
  <conditionalFormatting sqref="FR45:FS45">
    <cfRule type="expression" dxfId="0" priority="1069">
      <formula>#REF!&gt;=TODAY()</formula>
    </cfRule>
  </conditionalFormatting>
  <conditionalFormatting sqref="FR45:FS45">
    <cfRule type="expression" dxfId="0" priority="1070">
      <formula>#REF!&gt;=TODAY()</formula>
    </cfRule>
  </conditionalFormatting>
  <conditionalFormatting sqref="FR45:FS45">
    <cfRule type="expression" dxfId="0" priority="1071">
      <formula>#REF!&gt;=TODAY()</formula>
    </cfRule>
  </conditionalFormatting>
  <conditionalFormatting sqref="FR45:FS45">
    <cfRule type="expression" dxfId="0" priority="1072">
      <formula>#REF!&gt;=TODAY()</formula>
    </cfRule>
  </conditionalFormatting>
  <conditionalFormatting sqref="FR45:FS45">
    <cfRule type="expression" dxfId="0" priority="1073">
      <formula>#REF!&gt;=TODAY()</formula>
    </cfRule>
  </conditionalFormatting>
  <conditionalFormatting sqref="FR45:FS45">
    <cfRule type="expression" dxfId="0" priority="1074">
      <formula>#REF!&gt;=TODAY()</formula>
    </cfRule>
  </conditionalFormatting>
  <conditionalFormatting sqref="FR45:FS45">
    <cfRule type="expression" dxfId="0" priority="1075">
      <formula>#REF!&gt;=TODAY()</formula>
    </cfRule>
  </conditionalFormatting>
  <conditionalFormatting sqref="FR45:FS45">
    <cfRule type="expression" dxfId="0" priority="1076">
      <formula>#REF!&gt;=TODAY()</formula>
    </cfRule>
  </conditionalFormatting>
  <conditionalFormatting sqref="FR45:FS45">
    <cfRule type="expression" dxfId="0" priority="1077">
      <formula>#REF!&gt;=TODAY()</formula>
    </cfRule>
  </conditionalFormatting>
  <conditionalFormatting sqref="FR45:FS45">
    <cfRule type="expression" dxfId="0" priority="1078">
      <formula>#REF!&gt;=TODAY()</formula>
    </cfRule>
  </conditionalFormatting>
  <conditionalFormatting sqref="FR45:FS45">
    <cfRule type="expression" dxfId="0" priority="1079">
      <formula>#REF!&gt;=TODAY()</formula>
    </cfRule>
  </conditionalFormatting>
  <conditionalFormatting sqref="FR45:FS45">
    <cfRule type="expression" dxfId="0" priority="1080">
      <formula>#REF!&gt;=TODAY()</formula>
    </cfRule>
  </conditionalFormatting>
  <conditionalFormatting sqref="FR45:FS45">
    <cfRule type="expression" dxfId="0" priority="1081">
      <formula>#REF!&gt;=TODAY()</formula>
    </cfRule>
  </conditionalFormatting>
  <conditionalFormatting sqref="FR45:FS45">
    <cfRule type="expression" dxfId="0" priority="1082">
      <formula>#REF!&gt;=TODAY()</formula>
    </cfRule>
  </conditionalFormatting>
  <conditionalFormatting sqref="FR5:FS5">
    <cfRule type="expression" dxfId="0" priority="1083">
      <formula>#REF!&gt;=TODAY()</formula>
    </cfRule>
  </conditionalFormatting>
  <conditionalFormatting sqref="FR5:FS5">
    <cfRule type="expression" dxfId="0" priority="1084">
      <formula>#REF!&gt;=TODAY()</formula>
    </cfRule>
  </conditionalFormatting>
  <conditionalFormatting sqref="FR5:FS5">
    <cfRule type="expression" dxfId="0" priority="1085">
      <formula>#REF!&gt;=TODAY()</formula>
    </cfRule>
  </conditionalFormatting>
  <conditionalFormatting sqref="FR5:FS5">
    <cfRule type="expression" dxfId="0" priority="1086">
      <formula>#REF!&gt;=TODAY()</formula>
    </cfRule>
  </conditionalFormatting>
  <conditionalFormatting sqref="FR5:FS5">
    <cfRule type="expression" dxfId="0" priority="1087">
      <formula>#REF!&gt;=TODAY()</formula>
    </cfRule>
  </conditionalFormatting>
  <conditionalFormatting sqref="FR5:FS5">
    <cfRule type="expression" dxfId="0" priority="1088">
      <formula>#REF!&gt;=TODAY()</formula>
    </cfRule>
  </conditionalFormatting>
  <conditionalFormatting sqref="FR5:FS5">
    <cfRule type="expression" dxfId="0" priority="1089">
      <formula>#REF!&gt;=TODAY()</formula>
    </cfRule>
  </conditionalFormatting>
  <conditionalFormatting sqref="FR5:FS5">
    <cfRule type="expression" dxfId="0" priority="1090">
      <formula>#REF!&gt;=TODAY()</formula>
    </cfRule>
  </conditionalFormatting>
  <conditionalFormatting sqref="FR5:FS5">
    <cfRule type="expression" dxfId="0" priority="1091">
      <formula>#REF!&gt;=TODAY()</formula>
    </cfRule>
  </conditionalFormatting>
  <conditionalFormatting sqref="FR5:FS5">
    <cfRule type="expression" dxfId="0" priority="1092">
      <formula>#REF!&gt;=TODAY()</formula>
    </cfRule>
  </conditionalFormatting>
  <conditionalFormatting sqref="FR5:FS5">
    <cfRule type="expression" dxfId="0" priority="1093">
      <formula>#REF!&gt;=TODAY()</formula>
    </cfRule>
  </conditionalFormatting>
  <conditionalFormatting sqref="FR5:FS5">
    <cfRule type="expression" dxfId="0" priority="1094">
      <formula>#REF!&gt;=TODAY()</formula>
    </cfRule>
  </conditionalFormatting>
  <conditionalFormatting sqref="FR5:FS5">
    <cfRule type="expression" dxfId="0" priority="1095">
      <formula>#REF!&gt;=TODAY()</formula>
    </cfRule>
  </conditionalFormatting>
  <conditionalFormatting sqref="FR5:FS5">
    <cfRule type="expression" dxfId="0" priority="1096">
      <formula>#REF!&gt;=TODAY()</formula>
    </cfRule>
  </conditionalFormatting>
  <conditionalFormatting sqref="FR5:FS5">
    <cfRule type="expression" dxfId="0" priority="1097">
      <formula>#REF!&gt;=TODAY()</formula>
    </cfRule>
  </conditionalFormatting>
  <conditionalFormatting sqref="FR5:FS5">
    <cfRule type="expression" dxfId="0" priority="1098">
      <formula>#REF!&gt;=TODAY()</formula>
    </cfRule>
  </conditionalFormatting>
  <conditionalFormatting sqref="FR5:FS5">
    <cfRule type="expression" dxfId="0" priority="1099">
      <formula>#REF!&gt;=TODAY()</formula>
    </cfRule>
  </conditionalFormatting>
  <conditionalFormatting sqref="FR5:FS5">
    <cfRule type="expression" dxfId="0" priority="1100">
      <formula>#REF!&gt;=TODAY()</formula>
    </cfRule>
  </conditionalFormatting>
  <conditionalFormatting sqref="FR5:FS5">
    <cfRule type="expression" dxfId="0" priority="1101">
      <formula>#REF!&gt;=TODAY()</formula>
    </cfRule>
  </conditionalFormatting>
  <conditionalFormatting sqref="FR5:FS5">
    <cfRule type="expression" dxfId="0" priority="1102">
      <formula>#REF!&gt;=TODAY()</formula>
    </cfRule>
  </conditionalFormatting>
  <conditionalFormatting sqref="FR5:FS5">
    <cfRule type="expression" dxfId="0" priority="1103">
      <formula>#REF!&gt;=TODAY()</formula>
    </cfRule>
  </conditionalFormatting>
  <conditionalFormatting sqref="FR5:FS5">
    <cfRule type="expression" dxfId="0" priority="1104">
      <formula>#REF!&gt;=TODAY()</formula>
    </cfRule>
  </conditionalFormatting>
  <conditionalFormatting sqref="FR5:FS5">
    <cfRule type="expression" dxfId="0" priority="1105">
      <formula>#REF!&gt;=TODAY()</formula>
    </cfRule>
  </conditionalFormatting>
  <conditionalFormatting sqref="FR5:FS5">
    <cfRule type="expression" dxfId="0" priority="1106">
      <formula>#REF!&gt;=TODAY()</formula>
    </cfRule>
  </conditionalFormatting>
  <conditionalFormatting sqref="FR6:FS6">
    <cfRule type="expression" dxfId="0" priority="1107">
      <formula>#REF!&gt;=TODAY()</formula>
    </cfRule>
  </conditionalFormatting>
  <conditionalFormatting sqref="FR6:FS6">
    <cfRule type="expression" dxfId="0" priority="1108">
      <formula>#REF!&gt;=TODAY()</formula>
    </cfRule>
  </conditionalFormatting>
  <conditionalFormatting sqref="FR6:FS6">
    <cfRule type="expression" dxfId="0" priority="1109">
      <formula>#REF!&gt;=TODAY()</formula>
    </cfRule>
  </conditionalFormatting>
  <conditionalFormatting sqref="FR6:FS6">
    <cfRule type="expression" dxfId="0" priority="1110">
      <formula>#REF!&gt;=TODAY()</formula>
    </cfRule>
  </conditionalFormatting>
  <conditionalFormatting sqref="FR6:FS6">
    <cfRule type="expression" dxfId="0" priority="1111">
      <formula>#REF!&gt;=TODAY()</formula>
    </cfRule>
  </conditionalFormatting>
  <conditionalFormatting sqref="FR6:FS6">
    <cfRule type="expression" dxfId="0" priority="1112">
      <formula>#REF!&gt;=TODAY()</formula>
    </cfRule>
  </conditionalFormatting>
  <conditionalFormatting sqref="FR6:FS6">
    <cfRule type="expression" dxfId="0" priority="1113">
      <formula>#REF!&gt;=TODAY()</formula>
    </cfRule>
  </conditionalFormatting>
  <conditionalFormatting sqref="FR6:FS6">
    <cfRule type="expression" dxfId="0" priority="1114">
      <formula>#REF!&gt;=TODAY()</formula>
    </cfRule>
  </conditionalFormatting>
  <conditionalFormatting sqref="FR6:FS6">
    <cfRule type="expression" dxfId="0" priority="1115">
      <formula>#REF!&gt;=TODAY()</formula>
    </cfRule>
  </conditionalFormatting>
  <conditionalFormatting sqref="FR6:FS6">
    <cfRule type="expression" dxfId="0" priority="1116">
      <formula>#REF!&gt;=TODAY()</formula>
    </cfRule>
  </conditionalFormatting>
  <conditionalFormatting sqref="FR6:FS6">
    <cfRule type="expression" dxfId="0" priority="1117">
      <formula>#REF!&gt;=TODAY()</formula>
    </cfRule>
  </conditionalFormatting>
  <conditionalFormatting sqref="FR6:FS6">
    <cfRule type="expression" dxfId="0" priority="1118">
      <formula>#REF!&gt;=TODAY()</formula>
    </cfRule>
  </conditionalFormatting>
  <conditionalFormatting sqref="FR6:FS6">
    <cfRule type="expression" dxfId="0" priority="1119">
      <formula>#REF!&gt;=TODAY()</formula>
    </cfRule>
  </conditionalFormatting>
  <conditionalFormatting sqref="FR6:FS6">
    <cfRule type="expression" dxfId="0" priority="1120">
      <formula>#REF!&gt;=TODAY()</formula>
    </cfRule>
  </conditionalFormatting>
  <conditionalFormatting sqref="FR6:FS6">
    <cfRule type="expression" dxfId="0" priority="1121">
      <formula>#REF!&gt;=TODAY()</formula>
    </cfRule>
  </conditionalFormatting>
  <conditionalFormatting sqref="FR6:FS6">
    <cfRule type="expression" dxfId="0" priority="1122">
      <formula>#REF!&gt;=TODAY()</formula>
    </cfRule>
  </conditionalFormatting>
  <conditionalFormatting sqref="FR36:FS36">
    <cfRule type="expression" dxfId="0" priority="1123">
      <formula>#REF!&gt;=TODAY()</formula>
    </cfRule>
  </conditionalFormatting>
  <conditionalFormatting sqref="FR36:FS36">
    <cfRule type="expression" dxfId="0" priority="1124">
      <formula>#REF!&gt;=TODAY()</formula>
    </cfRule>
  </conditionalFormatting>
  <conditionalFormatting sqref="FR36:FS36">
    <cfRule type="expression" dxfId="0" priority="1125">
      <formula>#REF!&gt;=TODAY()</formula>
    </cfRule>
  </conditionalFormatting>
  <conditionalFormatting sqref="FR36:FS36">
    <cfRule type="expression" dxfId="0" priority="1126">
      <formula>#REF!&gt;=TODAY()</formula>
    </cfRule>
  </conditionalFormatting>
  <conditionalFormatting sqref="FR36:FS36">
    <cfRule type="expression" dxfId="0" priority="1127">
      <formula>#REF!&gt;=TODAY()</formula>
    </cfRule>
  </conditionalFormatting>
  <conditionalFormatting sqref="FR36:FS36">
    <cfRule type="expression" dxfId="0" priority="1128">
      <formula>#REF!&gt;=TODAY()</formula>
    </cfRule>
  </conditionalFormatting>
  <conditionalFormatting sqref="FR36:FS36">
    <cfRule type="expression" dxfId="0" priority="1129">
      <formula>#REF!&gt;=TODAY()</formula>
    </cfRule>
  </conditionalFormatting>
  <conditionalFormatting sqref="FR36:FS36">
    <cfRule type="expression" dxfId="0" priority="1130">
      <formula>#REF!&gt;=TODAY()</formula>
    </cfRule>
  </conditionalFormatting>
  <conditionalFormatting sqref="FR36:FS36">
    <cfRule type="expression" dxfId="0" priority="1131">
      <formula>#REF!&gt;=TODAY()</formula>
    </cfRule>
  </conditionalFormatting>
  <conditionalFormatting sqref="FR36:FS36">
    <cfRule type="expression" dxfId="0" priority="1132">
      <formula>#REF!&gt;=TODAY()</formula>
    </cfRule>
  </conditionalFormatting>
  <conditionalFormatting sqref="FR36:FS36">
    <cfRule type="expression" dxfId="0" priority="1133">
      <formula>#REF!&gt;=TODAY()</formula>
    </cfRule>
  </conditionalFormatting>
  <conditionalFormatting sqref="FR36:FS36">
    <cfRule type="expression" dxfId="0" priority="1134">
      <formula>#REF!&gt;=TODAY()</formula>
    </cfRule>
  </conditionalFormatting>
  <conditionalFormatting sqref="FR36:FS36">
    <cfRule type="expression" dxfId="0" priority="1135">
      <formula>#REF!&gt;=TODAY()</formula>
    </cfRule>
  </conditionalFormatting>
  <conditionalFormatting sqref="FR36:FS36">
    <cfRule type="expression" dxfId="0" priority="1136">
      <formula>#REF!&gt;=TODAY()</formula>
    </cfRule>
  </conditionalFormatting>
  <conditionalFormatting sqref="FR36:FS36">
    <cfRule type="expression" dxfId="0" priority="1137">
      <formula>#REF!&gt;=TODAY()</formula>
    </cfRule>
  </conditionalFormatting>
  <conditionalFormatting sqref="FR36:FS36">
    <cfRule type="expression" dxfId="0" priority="1138">
      <formula>#REF!&gt;=TODAY()</formula>
    </cfRule>
  </conditionalFormatting>
  <conditionalFormatting sqref="FR36:FS36">
    <cfRule type="expression" dxfId="0" priority="1139">
      <formula>#REF!&gt;=TODAY()</formula>
    </cfRule>
  </conditionalFormatting>
  <conditionalFormatting sqref="FR36:FS36">
    <cfRule type="expression" dxfId="0" priority="1140">
      <formula>#REF!&gt;=TODAY()</formula>
    </cfRule>
  </conditionalFormatting>
  <conditionalFormatting sqref="FR36:FS36">
    <cfRule type="expression" dxfId="0" priority="1141">
      <formula>#REF!&gt;=TODAY()</formula>
    </cfRule>
  </conditionalFormatting>
  <conditionalFormatting sqref="FR36:FS36">
    <cfRule type="expression" dxfId="0" priority="1142">
      <formula>#REF!&gt;=TODAY()</formula>
    </cfRule>
  </conditionalFormatting>
  <conditionalFormatting sqref="FR36:FS36">
    <cfRule type="expression" dxfId="0" priority="1143">
      <formula>#REF!&gt;=TODAY()</formula>
    </cfRule>
  </conditionalFormatting>
  <conditionalFormatting sqref="FR36:FS36">
    <cfRule type="expression" dxfId="0" priority="1144">
      <formula>#REF!&gt;=TODAY()</formula>
    </cfRule>
  </conditionalFormatting>
  <conditionalFormatting sqref="FR36:FS36">
    <cfRule type="expression" dxfId="0" priority="1145">
      <formula>#REF!&gt;=TODAY()</formula>
    </cfRule>
  </conditionalFormatting>
  <conditionalFormatting sqref="FR36:FS36">
    <cfRule type="expression" dxfId="0" priority="1146">
      <formula>#REF!&gt;=TODAY()</formula>
    </cfRule>
  </conditionalFormatting>
  <conditionalFormatting sqref="FR36:FS36">
    <cfRule type="expression" dxfId="0" priority="1147">
      <formula>#REF!&gt;=TODAY()</formula>
    </cfRule>
  </conditionalFormatting>
  <conditionalFormatting sqref="FR36:FS36">
    <cfRule type="expression" dxfId="0" priority="1148">
      <formula>#REF!&gt;=TODAY()</formula>
    </cfRule>
  </conditionalFormatting>
  <conditionalFormatting sqref="FR36:FS36">
    <cfRule type="expression" dxfId="0" priority="1149">
      <formula>#REF!&gt;=TODAY()</formula>
    </cfRule>
  </conditionalFormatting>
  <conditionalFormatting sqref="FR36:FS36">
    <cfRule type="expression" dxfId="0" priority="1150">
      <formula>#REF!&gt;=TODAY()</formula>
    </cfRule>
  </conditionalFormatting>
  <conditionalFormatting sqref="FR36:FS36">
    <cfRule type="expression" dxfId="0" priority="1151">
      <formula>#REF!&gt;=TODAY()</formula>
    </cfRule>
  </conditionalFormatting>
  <conditionalFormatting sqref="FR36:FS36">
    <cfRule type="expression" dxfId="0" priority="1152">
      <formula>#REF!&gt;=TODAY()</formula>
    </cfRule>
  </conditionalFormatting>
  <conditionalFormatting sqref="FR36:FS36">
    <cfRule type="expression" dxfId="0" priority="1153">
      <formula>#REF!&gt;=TODAY()</formula>
    </cfRule>
  </conditionalFormatting>
  <conditionalFormatting sqref="FR36:FS36">
    <cfRule type="expression" dxfId="0" priority="1154">
      <formula>#REF!&gt;=TODAY()</formula>
    </cfRule>
  </conditionalFormatting>
  <conditionalFormatting sqref="FR36:FS36">
    <cfRule type="expression" dxfId="0" priority="1155">
      <formula>#REF!&gt;=TODAY()</formula>
    </cfRule>
  </conditionalFormatting>
  <conditionalFormatting sqref="FR36:FS36">
    <cfRule type="expression" dxfId="0" priority="1156">
      <formula>#REF!&gt;=TODAY()</formula>
    </cfRule>
  </conditionalFormatting>
  <conditionalFormatting sqref="FR36:FS36">
    <cfRule type="expression" dxfId="0" priority="1157">
      <formula>#REF!&gt;=TODAY()</formula>
    </cfRule>
  </conditionalFormatting>
  <conditionalFormatting sqref="FR36:FS36">
    <cfRule type="expression" dxfId="0" priority="1158">
      <formula>#REF!&gt;=TODAY()</formula>
    </cfRule>
  </conditionalFormatting>
  <conditionalFormatting sqref="FR36:FS36">
    <cfRule type="expression" dxfId="0" priority="1159">
      <formula>#REF!&gt;=TODAY()</formula>
    </cfRule>
  </conditionalFormatting>
  <conditionalFormatting sqref="FR36:FS36">
    <cfRule type="expression" dxfId="0" priority="1160">
      <formula>#REF!&gt;=TODAY()</formula>
    </cfRule>
  </conditionalFormatting>
  <conditionalFormatting sqref="FR40:FS40">
    <cfRule type="expression" dxfId="0" priority="1161">
      <formula>#REF!&gt;=TODAY()</formula>
    </cfRule>
  </conditionalFormatting>
  <conditionalFormatting sqref="FR40:FS40">
    <cfRule type="expression" dxfId="0" priority="1162">
      <formula>#REF!&gt;=TODAY()</formula>
    </cfRule>
  </conditionalFormatting>
  <conditionalFormatting sqref="FR40:FS40">
    <cfRule type="expression" dxfId="0" priority="1163">
      <formula>#REF!&gt;=TODAY()</formula>
    </cfRule>
  </conditionalFormatting>
  <conditionalFormatting sqref="FR40:FS40">
    <cfRule type="expression" dxfId="0" priority="1164">
      <formula>#REF!&gt;=TODAY()</formula>
    </cfRule>
  </conditionalFormatting>
  <conditionalFormatting sqref="FR40:FS40">
    <cfRule type="expression" dxfId="0" priority="1165">
      <formula>#REF!&gt;=TODAY()</formula>
    </cfRule>
  </conditionalFormatting>
  <conditionalFormatting sqref="FR40:FS40">
    <cfRule type="expression" dxfId="0" priority="1166">
      <formula>#REF!&gt;=TODAY()</formula>
    </cfRule>
  </conditionalFormatting>
  <conditionalFormatting sqref="FR40:FS40">
    <cfRule type="expression" dxfId="0" priority="1167">
      <formula>#REF!&gt;=TODAY()</formula>
    </cfRule>
  </conditionalFormatting>
  <conditionalFormatting sqref="FR40:FS40">
    <cfRule type="expression" dxfId="0" priority="1168">
      <formula>#REF!&gt;=TODAY()</formula>
    </cfRule>
  </conditionalFormatting>
  <conditionalFormatting sqref="FR40:FS40">
    <cfRule type="expression" dxfId="0" priority="1169">
      <formula>#REF!&gt;=TODAY()</formula>
    </cfRule>
  </conditionalFormatting>
  <conditionalFormatting sqref="FR40:FS40">
    <cfRule type="expression" dxfId="0" priority="1170">
      <formula>#REF!&gt;=TODAY()</formula>
    </cfRule>
  </conditionalFormatting>
  <conditionalFormatting sqref="FR40:FS40">
    <cfRule type="expression" dxfId="0" priority="1171">
      <formula>#REF!&gt;=TODAY()</formula>
    </cfRule>
  </conditionalFormatting>
  <conditionalFormatting sqref="FR40:FS40">
    <cfRule type="expression" dxfId="0" priority="1172">
      <formula>#REF!&gt;=TODAY()</formula>
    </cfRule>
  </conditionalFormatting>
  <conditionalFormatting sqref="FR40:FS40">
    <cfRule type="expression" dxfId="0" priority="1173">
      <formula>#REF!&gt;=TODAY()</formula>
    </cfRule>
  </conditionalFormatting>
  <conditionalFormatting sqref="FR40:FS40">
    <cfRule type="expression" dxfId="0" priority="1174">
      <formula>#REF!&gt;=TODAY()</formula>
    </cfRule>
  </conditionalFormatting>
  <conditionalFormatting sqref="FR40:FS40">
    <cfRule type="expression" dxfId="0" priority="1175">
      <formula>#REF!&gt;=TODAY()</formula>
    </cfRule>
  </conditionalFormatting>
  <conditionalFormatting sqref="FR40:FS40">
    <cfRule type="expression" dxfId="0" priority="1176">
      <formula>#REF!&gt;=TODAY()</formula>
    </cfRule>
  </conditionalFormatting>
  <conditionalFormatting sqref="FR40:FS40">
    <cfRule type="expression" dxfId="0" priority="1177">
      <formula>#REF!&gt;=TODAY()</formula>
    </cfRule>
  </conditionalFormatting>
  <conditionalFormatting sqref="FR40:FS40">
    <cfRule type="expression" dxfId="0" priority="1178">
      <formula>#REF!&gt;=TODAY()</formula>
    </cfRule>
  </conditionalFormatting>
  <conditionalFormatting sqref="FR40:FS40">
    <cfRule type="expression" dxfId="0" priority="1179">
      <formula>#REF!&gt;=TODAY()</formula>
    </cfRule>
  </conditionalFormatting>
  <conditionalFormatting sqref="FR40:FS40">
    <cfRule type="expression" dxfId="0" priority="1180">
      <formula>#REF!&gt;=TODAY()</formula>
    </cfRule>
  </conditionalFormatting>
  <conditionalFormatting sqref="FR40:FS40">
    <cfRule type="expression" dxfId="0" priority="1181">
      <formula>#REF!&gt;=TODAY()</formula>
    </cfRule>
  </conditionalFormatting>
  <conditionalFormatting sqref="FR40:FS40">
    <cfRule type="expression" dxfId="0" priority="1182">
      <formula>#REF!&gt;=TODAY()</formula>
    </cfRule>
  </conditionalFormatting>
  <conditionalFormatting sqref="FR40:FS40">
    <cfRule type="expression" dxfId="0" priority="1183">
      <formula>#REF!&gt;=TODAY()</formula>
    </cfRule>
  </conditionalFormatting>
  <conditionalFormatting sqref="FR40:FS40">
    <cfRule type="expression" dxfId="0" priority="1184">
      <formula>#REF!&gt;=TODAY()</formula>
    </cfRule>
  </conditionalFormatting>
  <conditionalFormatting sqref="FR40:FS40">
    <cfRule type="expression" dxfId="0" priority="1185">
      <formula>#REF!&gt;=TODAY()</formula>
    </cfRule>
  </conditionalFormatting>
  <conditionalFormatting sqref="FR40:FS40">
    <cfRule type="expression" dxfId="0" priority="1186">
      <formula>#REF!&gt;=TODAY()</formula>
    </cfRule>
  </conditionalFormatting>
  <conditionalFormatting sqref="FR40:FS40">
    <cfRule type="expression" dxfId="0" priority="1187">
      <formula>#REF!&gt;=TODAY()</formula>
    </cfRule>
  </conditionalFormatting>
  <conditionalFormatting sqref="FR40:FS40">
    <cfRule type="expression" dxfId="0" priority="1188">
      <formula>#REF!&gt;=TODAY()</formula>
    </cfRule>
  </conditionalFormatting>
  <conditionalFormatting sqref="FR40:FS40">
    <cfRule type="expression" dxfId="0" priority="1189">
      <formula>#REF!&gt;=TODAY()</formula>
    </cfRule>
  </conditionalFormatting>
  <conditionalFormatting sqref="FR40:FS40">
    <cfRule type="expression" dxfId="0" priority="1190">
      <formula>#REF!&gt;=TODAY()</formula>
    </cfRule>
  </conditionalFormatting>
  <conditionalFormatting sqref="FT3:GJ3">
    <cfRule type="expression" dxfId="0" priority="1191">
      <formula>#REF!&gt;=TODAY()</formula>
    </cfRule>
  </conditionalFormatting>
  <conditionalFormatting sqref="FT3:GJ3">
    <cfRule type="expression" dxfId="0" priority="1192">
      <formula>#REF!&gt;=TODAY()</formula>
    </cfRule>
  </conditionalFormatting>
  <conditionalFormatting sqref="FT6:GJ6">
    <cfRule type="expression" dxfId="0" priority="1193">
      <formula>#REF!&gt;=TODAY()</formula>
    </cfRule>
  </conditionalFormatting>
  <conditionalFormatting sqref="FT6:GJ6">
    <cfRule type="expression" dxfId="0" priority="1194">
      <formula>#REF!&gt;=TODAY()</formula>
    </cfRule>
  </conditionalFormatting>
  <conditionalFormatting sqref="FT36:FX36 FY36:GJ37">
    <cfRule type="expression" dxfId="0" priority="1195">
      <formula>#REF!&gt;=TODAY()</formula>
    </cfRule>
  </conditionalFormatting>
  <conditionalFormatting sqref="FT36:FX36 FY36:GJ37">
    <cfRule type="expression" dxfId="0" priority="1196">
      <formula>#REF!&gt;=TODAY()</formula>
    </cfRule>
  </conditionalFormatting>
  <conditionalFormatting sqref="FT36:FX36 FY36:GJ37">
    <cfRule type="expression" dxfId="0" priority="1197">
      <formula>#REF!&gt;=TODAY()</formula>
    </cfRule>
  </conditionalFormatting>
  <conditionalFormatting sqref="FT36:FX36 FY36:GJ37">
    <cfRule type="expression" dxfId="0" priority="1198">
      <formula>#REF!&gt;=TODAY()</formula>
    </cfRule>
  </conditionalFormatting>
  <conditionalFormatting sqref="FT40:GJ40">
    <cfRule type="expression" dxfId="0" priority="1199">
      <formula>#REF!&gt;=TODAY()</formula>
    </cfRule>
  </conditionalFormatting>
  <conditionalFormatting sqref="FT40:GJ40">
    <cfRule type="expression" dxfId="0" priority="1200">
      <formula>#REF!&gt;=TODAY()</formula>
    </cfRule>
  </conditionalFormatting>
  <conditionalFormatting sqref="FT40:GJ40">
    <cfRule type="expression" dxfId="0" priority="1201">
      <formula>#REF!&gt;=TODAY()</formula>
    </cfRule>
  </conditionalFormatting>
  <conditionalFormatting sqref="FT40:GJ40">
    <cfRule type="expression" dxfId="0" priority="1202">
      <formula>#REF!&gt;=TODAY()</formula>
    </cfRule>
  </conditionalFormatting>
  <conditionalFormatting sqref="FT40:GJ40">
    <cfRule type="expression" dxfId="0" priority="1203">
      <formula>#REF!&gt;=TODAY()</formula>
    </cfRule>
  </conditionalFormatting>
  <conditionalFormatting sqref="FT40:GJ40">
    <cfRule type="expression" dxfId="0" priority="1204">
      <formula>#REF!&gt;=TODAY()</formula>
    </cfRule>
  </conditionalFormatting>
  <conditionalFormatting sqref="FT40:GJ40">
    <cfRule type="expression" dxfId="0" priority="1205">
      <formula>#REF!&gt;=TODAY()</formula>
    </cfRule>
  </conditionalFormatting>
  <conditionalFormatting sqref="FT40:GJ40">
    <cfRule type="expression" dxfId="0" priority="1206">
      <formula>#REF!&gt;=TODAY()</formula>
    </cfRule>
  </conditionalFormatting>
  <conditionalFormatting sqref="FT40:GJ40">
    <cfRule type="expression" dxfId="0" priority="1207">
      <formula>#REF!&gt;=TODAY()</formula>
    </cfRule>
  </conditionalFormatting>
  <conditionalFormatting sqref="FT40:GJ40">
    <cfRule type="expression" dxfId="0" priority="1208">
      <formula>#REF!&gt;=TODAY()</formula>
    </cfRule>
  </conditionalFormatting>
  <conditionalFormatting sqref="FT40:GJ40">
    <cfRule type="expression" dxfId="0" priority="1209">
      <formula>#REF!&gt;=TODAY()</formula>
    </cfRule>
  </conditionalFormatting>
  <conditionalFormatting sqref="FT40:GJ40">
    <cfRule type="expression" dxfId="0" priority="1210">
      <formula>#REF!&gt;=TODAY()</formula>
    </cfRule>
  </conditionalFormatting>
  <conditionalFormatting sqref="FT45:GJ45">
    <cfRule type="expression" dxfId="0" priority="1211">
      <formula>#REF!&gt;=TODAY()</formula>
    </cfRule>
  </conditionalFormatting>
  <conditionalFormatting sqref="FT45:GJ45">
    <cfRule type="expression" dxfId="0" priority="1212">
      <formula>#REF!&gt;=TODAY()</formula>
    </cfRule>
  </conditionalFormatting>
  <conditionalFormatting sqref="FT45:GJ45">
    <cfRule type="expression" dxfId="0" priority="1213">
      <formula>#REF!&gt;=TODAY()</formula>
    </cfRule>
  </conditionalFormatting>
  <conditionalFormatting sqref="FT45:GJ45">
    <cfRule type="expression" dxfId="0" priority="1214">
      <formula>#REF!&gt;=TODAY()</formula>
    </cfRule>
  </conditionalFormatting>
  <conditionalFormatting sqref="FT45:GJ45">
    <cfRule type="expression" dxfId="0" priority="1215">
      <formula>#REF!&gt;=TODAY()</formula>
    </cfRule>
  </conditionalFormatting>
  <conditionalFormatting sqref="FT45:GJ45">
    <cfRule type="expression" dxfId="0" priority="1216">
      <formula>#REF!&gt;=TODAY()</formula>
    </cfRule>
  </conditionalFormatting>
  <conditionalFormatting sqref="FT45:GJ45">
    <cfRule type="expression" dxfId="0" priority="1217">
      <formula>#REF!&gt;=TODAY()</formula>
    </cfRule>
  </conditionalFormatting>
  <conditionalFormatting sqref="FT45:GJ45">
    <cfRule type="expression" dxfId="0" priority="1218">
      <formula>#REF!&gt;=TODAY()</formula>
    </cfRule>
  </conditionalFormatting>
  <conditionalFormatting sqref="FT45:GJ45">
    <cfRule type="expression" dxfId="0" priority="1219">
      <formula>#REF!&gt;=TODAY()</formula>
    </cfRule>
  </conditionalFormatting>
  <conditionalFormatting sqref="FT45:GJ45">
    <cfRule type="expression" dxfId="0" priority="1220">
      <formula>#REF!&gt;=TODAY()</formula>
    </cfRule>
  </conditionalFormatting>
  <conditionalFormatting sqref="FT45:GJ45">
    <cfRule type="expression" dxfId="0" priority="1221">
      <formula>#REF!&gt;=TODAY()</formula>
    </cfRule>
  </conditionalFormatting>
  <conditionalFormatting sqref="FT45:GJ45">
    <cfRule type="expression" dxfId="0" priority="1222">
      <formula>#REF!&gt;=TODAY()</formula>
    </cfRule>
  </conditionalFormatting>
  <conditionalFormatting sqref="FT45:GJ45">
    <cfRule type="expression" dxfId="0" priority="1223">
      <formula>#REF!&gt;=TODAY()</formula>
    </cfRule>
  </conditionalFormatting>
  <conditionalFormatting sqref="FT45:GJ45">
    <cfRule type="expression" dxfId="0" priority="1224">
      <formula>#REF!&gt;=TODAY()</formula>
    </cfRule>
  </conditionalFormatting>
  <conditionalFormatting sqref="FT45:GJ45">
    <cfRule type="expression" dxfId="0" priority="1225">
      <formula>#REF!&gt;=TODAY()</formula>
    </cfRule>
  </conditionalFormatting>
  <conditionalFormatting sqref="FT45:GJ45">
    <cfRule type="expression" dxfId="0" priority="1226">
      <formula>#REF!&gt;=TODAY()</formula>
    </cfRule>
  </conditionalFormatting>
  <conditionalFormatting sqref="FT45:GJ45">
    <cfRule type="expression" dxfId="0" priority="1227">
      <formula>#REF!&gt;=TODAY()</formula>
    </cfRule>
  </conditionalFormatting>
  <conditionalFormatting sqref="FT45:GJ45">
    <cfRule type="expression" dxfId="0" priority="1228">
      <formula>#REF!&gt;=TODAY()</formula>
    </cfRule>
  </conditionalFormatting>
  <conditionalFormatting sqref="FT45:GJ45">
    <cfRule type="expression" dxfId="0" priority="1229">
      <formula>#REF!&gt;=TODAY()</formula>
    </cfRule>
  </conditionalFormatting>
  <conditionalFormatting sqref="FT45:GJ45">
    <cfRule type="expression" dxfId="0" priority="1230">
      <formula>#REF!&gt;=TODAY()</formula>
    </cfRule>
  </conditionalFormatting>
  <conditionalFormatting sqref="FT45:GJ45">
    <cfRule type="expression" dxfId="0" priority="1231">
      <formula>#REF!&gt;=TODAY()</formula>
    </cfRule>
  </conditionalFormatting>
  <conditionalFormatting sqref="FT45:GJ45">
    <cfRule type="expression" dxfId="0" priority="1232">
      <formula>#REF!&gt;=TODAY()</formula>
    </cfRule>
  </conditionalFormatting>
  <conditionalFormatting sqref="FT45:GJ45">
    <cfRule type="expression" dxfId="0" priority="1233">
      <formula>#REF!&gt;=TODAY()</formula>
    </cfRule>
  </conditionalFormatting>
  <conditionalFormatting sqref="FT45:GJ45">
    <cfRule type="expression" dxfId="0" priority="1234">
      <formula>#REF!&gt;=TODAY()</formula>
    </cfRule>
  </conditionalFormatting>
  <conditionalFormatting sqref="FT45:GJ45">
    <cfRule type="expression" dxfId="0" priority="1235">
      <formula>#REF!&gt;=TODAY()</formula>
    </cfRule>
  </conditionalFormatting>
  <conditionalFormatting sqref="FT45:GJ45">
    <cfRule type="expression" dxfId="0" priority="1236">
      <formula>#REF!&gt;=TODAY()</formula>
    </cfRule>
  </conditionalFormatting>
  <conditionalFormatting sqref="FT45:GJ45">
    <cfRule type="expression" dxfId="0" priority="1237">
      <formula>#REF!&gt;=TODAY()</formula>
    </cfRule>
  </conditionalFormatting>
  <conditionalFormatting sqref="FT45:GJ45">
    <cfRule type="expression" dxfId="0" priority="1238">
      <formula>#REF!&gt;=TODAY()</formula>
    </cfRule>
  </conditionalFormatting>
  <conditionalFormatting sqref="FT45:GJ45">
    <cfRule type="expression" dxfId="0" priority="1239">
      <formula>#REF!&gt;=TODAY()</formula>
    </cfRule>
  </conditionalFormatting>
  <conditionalFormatting sqref="FT45:GJ45">
    <cfRule type="expression" dxfId="0" priority="1240">
      <formula>#REF!&gt;=TODAY()</formula>
    </cfRule>
  </conditionalFormatting>
  <conditionalFormatting sqref="FT45:GJ45">
    <cfRule type="expression" dxfId="0" priority="1241">
      <formula>#REF!&gt;=TODAY()</formula>
    </cfRule>
  </conditionalFormatting>
  <conditionalFormatting sqref="FT45:GJ45">
    <cfRule type="expression" dxfId="0" priority="1242">
      <formula>#REF!&gt;=TODAY()</formula>
    </cfRule>
  </conditionalFormatting>
  <conditionalFormatting sqref="FT45:GJ45">
    <cfRule type="expression" dxfId="0" priority="1243">
      <formula>#REF!&gt;=TODAY()</formula>
    </cfRule>
  </conditionalFormatting>
  <conditionalFormatting sqref="FT45:GJ45">
    <cfRule type="expression" dxfId="0" priority="1244">
      <formula>#REF!&gt;=TODAY()</formula>
    </cfRule>
  </conditionalFormatting>
  <conditionalFormatting sqref="FT45:GJ45">
    <cfRule type="expression" dxfId="0" priority="1245">
      <formula>#REF!&gt;=TODAY()</formula>
    </cfRule>
  </conditionalFormatting>
  <conditionalFormatting sqref="FT45:GJ45">
    <cfRule type="expression" dxfId="0" priority="1246">
      <formula>#REF!&gt;=TODAY()</formula>
    </cfRule>
  </conditionalFormatting>
  <conditionalFormatting sqref="FT45:GJ45">
    <cfRule type="expression" dxfId="0" priority="1247">
      <formula>#REF!&gt;=TODAY()</formula>
    </cfRule>
  </conditionalFormatting>
  <conditionalFormatting sqref="FT45:GJ45">
    <cfRule type="expression" dxfId="0" priority="1248">
      <formula>#REF!&gt;=TODAY()</formula>
    </cfRule>
  </conditionalFormatting>
  <conditionalFormatting sqref="FT45:GJ45">
    <cfRule type="expression" dxfId="0" priority="1249">
      <formula>#REF!&gt;=TODAY()</formula>
    </cfRule>
  </conditionalFormatting>
  <conditionalFormatting sqref="FT45:GJ45">
    <cfRule type="expression" dxfId="0" priority="1250">
      <formula>#REF!&gt;=TODAY()</formula>
    </cfRule>
  </conditionalFormatting>
  <conditionalFormatting sqref="FT45:GJ45">
    <cfRule type="expression" dxfId="0" priority="1251">
      <formula>#REF!&gt;=TODAY()</formula>
    </cfRule>
  </conditionalFormatting>
  <conditionalFormatting sqref="FT45:GJ45">
    <cfRule type="expression" dxfId="0" priority="1252">
      <formula>#REF!&gt;=TODAY()</formula>
    </cfRule>
  </conditionalFormatting>
  <conditionalFormatting sqref="FT5:GJ5">
    <cfRule type="expression" dxfId="0" priority="1253">
      <formula>#REF!&gt;=TODAY()</formula>
    </cfRule>
  </conditionalFormatting>
  <conditionalFormatting sqref="FT5:GJ5">
    <cfRule type="expression" dxfId="0" priority="1254">
      <formula>#REF!&gt;=TODAY()</formula>
    </cfRule>
  </conditionalFormatting>
  <conditionalFormatting sqref="FT5:GJ5">
    <cfRule type="expression" dxfId="0" priority="1255">
      <formula>#REF!&gt;=TODAY()</formula>
    </cfRule>
  </conditionalFormatting>
  <conditionalFormatting sqref="FT5:GJ5">
    <cfRule type="expression" dxfId="0" priority="1256">
      <formula>#REF!&gt;=TODAY()</formula>
    </cfRule>
  </conditionalFormatting>
  <conditionalFormatting sqref="FT5:GJ5">
    <cfRule type="expression" dxfId="0" priority="1257">
      <formula>#REF!&gt;=TODAY()</formula>
    </cfRule>
  </conditionalFormatting>
  <conditionalFormatting sqref="FT5:GJ5">
    <cfRule type="expression" dxfId="0" priority="1258">
      <formula>#REF!&gt;=TODAY()</formula>
    </cfRule>
  </conditionalFormatting>
  <conditionalFormatting sqref="FT5:GJ5">
    <cfRule type="expression" dxfId="0" priority="1259">
      <formula>#REF!&gt;=TODAY()</formula>
    </cfRule>
  </conditionalFormatting>
  <conditionalFormatting sqref="FT5:GJ5">
    <cfRule type="expression" dxfId="0" priority="1260">
      <formula>#REF!&gt;=TODAY()</formula>
    </cfRule>
  </conditionalFormatting>
  <conditionalFormatting sqref="FT5:GJ5">
    <cfRule type="expression" dxfId="0" priority="1261">
      <formula>#REF!&gt;=TODAY()</formula>
    </cfRule>
  </conditionalFormatting>
  <conditionalFormatting sqref="FT5:GJ5">
    <cfRule type="expression" dxfId="0" priority="1262">
      <formula>#REF!&gt;=TODAY()</formula>
    </cfRule>
  </conditionalFormatting>
  <conditionalFormatting sqref="FT5:GJ5">
    <cfRule type="expression" dxfId="0" priority="1263">
      <formula>#REF!&gt;=TODAY()</formula>
    </cfRule>
  </conditionalFormatting>
  <conditionalFormatting sqref="FT5:GJ5">
    <cfRule type="expression" dxfId="0" priority="1264">
      <formula>#REF!&gt;=TODAY()</formula>
    </cfRule>
  </conditionalFormatting>
  <conditionalFormatting sqref="FT5:GJ5">
    <cfRule type="expression" dxfId="0" priority="1265">
      <formula>#REF!&gt;=TODAY()</formula>
    </cfRule>
  </conditionalFormatting>
  <conditionalFormatting sqref="FT5:GJ5">
    <cfRule type="expression" dxfId="0" priority="1266">
      <formula>#REF!&gt;=TODAY()</formula>
    </cfRule>
  </conditionalFormatting>
  <conditionalFormatting sqref="FT5:GJ5">
    <cfRule type="expression" dxfId="0" priority="1267">
      <formula>#REF!&gt;=TODAY()</formula>
    </cfRule>
  </conditionalFormatting>
  <conditionalFormatting sqref="FT5:GJ5">
    <cfRule type="expression" dxfId="0" priority="1268">
      <formula>#REF!&gt;=TODAY()</formula>
    </cfRule>
  </conditionalFormatting>
  <conditionalFormatting sqref="FT5:GJ5">
    <cfRule type="expression" dxfId="0" priority="1269">
      <formula>#REF!&gt;=TODAY()</formula>
    </cfRule>
  </conditionalFormatting>
  <conditionalFormatting sqref="FT5:GJ5">
    <cfRule type="expression" dxfId="0" priority="1270">
      <formula>#REF!&gt;=TODAY()</formula>
    </cfRule>
  </conditionalFormatting>
  <conditionalFormatting sqref="FT5:GJ5">
    <cfRule type="expression" dxfId="0" priority="1271">
      <formula>#REF!&gt;=TODAY()</formula>
    </cfRule>
  </conditionalFormatting>
  <conditionalFormatting sqref="FT5:GJ5">
    <cfRule type="expression" dxfId="0" priority="1272">
      <formula>#REF!&gt;=TODAY()</formula>
    </cfRule>
  </conditionalFormatting>
  <conditionalFormatting sqref="FT5:GJ5">
    <cfRule type="expression" dxfId="0" priority="1273">
      <formula>#REF!&gt;=TODAY()</formula>
    </cfRule>
  </conditionalFormatting>
  <conditionalFormatting sqref="FT5:GJ5">
    <cfRule type="expression" dxfId="0" priority="1274">
      <formula>#REF!&gt;=TODAY()</formula>
    </cfRule>
  </conditionalFormatting>
  <conditionalFormatting sqref="FT5:GJ5">
    <cfRule type="expression" dxfId="0" priority="1275">
      <formula>#REF!&gt;=TODAY()</formula>
    </cfRule>
  </conditionalFormatting>
  <conditionalFormatting sqref="FT5:GJ5">
    <cfRule type="expression" dxfId="0" priority="1276">
      <formula>#REF!&gt;=TODAY()</formula>
    </cfRule>
  </conditionalFormatting>
  <conditionalFormatting sqref="FT6:GJ6">
    <cfRule type="expression" dxfId="0" priority="1277">
      <formula>#REF!&gt;=TODAY()</formula>
    </cfRule>
  </conditionalFormatting>
  <conditionalFormatting sqref="FT6:GJ6">
    <cfRule type="expression" dxfId="0" priority="1278">
      <formula>#REF!&gt;=TODAY()</formula>
    </cfRule>
  </conditionalFormatting>
  <conditionalFormatting sqref="FT6:GJ6">
    <cfRule type="expression" dxfId="0" priority="1279">
      <formula>#REF!&gt;=TODAY()</formula>
    </cfRule>
  </conditionalFormatting>
  <conditionalFormatting sqref="FT6:GJ6">
    <cfRule type="expression" dxfId="0" priority="1280">
      <formula>#REF!&gt;=TODAY()</formula>
    </cfRule>
  </conditionalFormatting>
  <conditionalFormatting sqref="FT6:GJ6">
    <cfRule type="expression" dxfId="0" priority="1281">
      <formula>#REF!&gt;=TODAY()</formula>
    </cfRule>
  </conditionalFormatting>
  <conditionalFormatting sqref="FT6:GJ6">
    <cfRule type="expression" dxfId="0" priority="1282">
      <formula>#REF!&gt;=TODAY()</formula>
    </cfRule>
  </conditionalFormatting>
  <conditionalFormatting sqref="FT6:GJ6">
    <cfRule type="expression" dxfId="0" priority="1283">
      <formula>#REF!&gt;=TODAY()</formula>
    </cfRule>
  </conditionalFormatting>
  <conditionalFormatting sqref="FT6:GJ6">
    <cfRule type="expression" dxfId="0" priority="1284">
      <formula>#REF!&gt;=TODAY()</formula>
    </cfRule>
  </conditionalFormatting>
  <conditionalFormatting sqref="FT6:GJ6">
    <cfRule type="expression" dxfId="0" priority="1285">
      <formula>#REF!&gt;=TODAY()</formula>
    </cfRule>
  </conditionalFormatting>
  <conditionalFormatting sqref="FT6:GJ6">
    <cfRule type="expression" dxfId="0" priority="1286">
      <formula>#REF!&gt;=TODAY()</formula>
    </cfRule>
  </conditionalFormatting>
  <conditionalFormatting sqref="FT6:GJ6">
    <cfRule type="expression" dxfId="0" priority="1287">
      <formula>#REF!&gt;=TODAY()</formula>
    </cfRule>
  </conditionalFormatting>
  <conditionalFormatting sqref="FT6:GJ6">
    <cfRule type="expression" dxfId="0" priority="1288">
      <formula>#REF!&gt;=TODAY()</formula>
    </cfRule>
  </conditionalFormatting>
  <conditionalFormatting sqref="FT6:GJ6">
    <cfRule type="expression" dxfId="0" priority="1289">
      <formula>#REF!&gt;=TODAY()</formula>
    </cfRule>
  </conditionalFormatting>
  <conditionalFormatting sqref="FT6:GJ6">
    <cfRule type="expression" dxfId="0" priority="1290">
      <formula>#REF!&gt;=TODAY()</formula>
    </cfRule>
  </conditionalFormatting>
  <conditionalFormatting sqref="FT6:GJ6">
    <cfRule type="expression" dxfId="0" priority="1291">
      <formula>#REF!&gt;=TODAY()</formula>
    </cfRule>
  </conditionalFormatting>
  <conditionalFormatting sqref="FT6:GJ6">
    <cfRule type="expression" dxfId="0" priority="1292">
      <formula>#REF!&gt;=TODAY()</formula>
    </cfRule>
  </conditionalFormatting>
  <conditionalFormatting sqref="FT36:FX36 FY36:GJ37">
    <cfRule type="expression" dxfId="0" priority="1293">
      <formula>#REF!&gt;=TODAY()</formula>
    </cfRule>
  </conditionalFormatting>
  <conditionalFormatting sqref="FT36:FX36 FY36:GJ37">
    <cfRule type="expression" dxfId="0" priority="1294">
      <formula>#REF!&gt;=TODAY()</formula>
    </cfRule>
  </conditionalFormatting>
  <conditionalFormatting sqref="FT36:FX36 FY36:GJ37">
    <cfRule type="expression" dxfId="0" priority="1295">
      <formula>#REF!&gt;=TODAY()</formula>
    </cfRule>
  </conditionalFormatting>
  <conditionalFormatting sqref="FT36:FX36 FY36:GJ37">
    <cfRule type="expression" dxfId="0" priority="1296">
      <formula>#REF!&gt;=TODAY()</formula>
    </cfRule>
  </conditionalFormatting>
  <conditionalFormatting sqref="FT36:FX36 FY36:GJ37">
    <cfRule type="expression" dxfId="0" priority="1297">
      <formula>#REF!&gt;=TODAY()</formula>
    </cfRule>
  </conditionalFormatting>
  <conditionalFormatting sqref="FT36:FX36 FY36:GJ37">
    <cfRule type="expression" dxfId="0" priority="1298">
      <formula>#REF!&gt;=TODAY()</formula>
    </cfRule>
  </conditionalFormatting>
  <conditionalFormatting sqref="FT36:FX36 FY36:GJ37">
    <cfRule type="expression" dxfId="0" priority="1299">
      <formula>#REF!&gt;=TODAY()</formula>
    </cfRule>
  </conditionalFormatting>
  <conditionalFormatting sqref="FT36:FX36 FY36:GJ37">
    <cfRule type="expression" dxfId="0" priority="1300">
      <formula>#REF!&gt;=TODAY()</formula>
    </cfRule>
  </conditionalFormatting>
  <conditionalFormatting sqref="FT36:FX36 FY36:GJ37">
    <cfRule type="expression" dxfId="0" priority="1301">
      <formula>#REF!&gt;=TODAY()</formula>
    </cfRule>
  </conditionalFormatting>
  <conditionalFormatting sqref="FT36:FX36 FY36:GJ37">
    <cfRule type="expression" dxfId="0" priority="1302">
      <formula>#REF!&gt;=TODAY()</formula>
    </cfRule>
  </conditionalFormatting>
  <conditionalFormatting sqref="FT36:FX36 FY36:GJ37">
    <cfRule type="expression" dxfId="0" priority="1303">
      <formula>#REF!&gt;=TODAY()</formula>
    </cfRule>
  </conditionalFormatting>
  <conditionalFormatting sqref="FT36:FX36 FY36:GJ37">
    <cfRule type="expression" dxfId="0" priority="1304">
      <formula>#REF!&gt;=TODAY()</formula>
    </cfRule>
  </conditionalFormatting>
  <conditionalFormatting sqref="FT36:FX36 FY36:GJ37">
    <cfRule type="expression" dxfId="0" priority="1305">
      <formula>#REF!&gt;=TODAY()</formula>
    </cfRule>
  </conditionalFormatting>
  <conditionalFormatting sqref="FT36:FX36 FY36:GJ37">
    <cfRule type="expression" dxfId="0" priority="1306">
      <formula>#REF!&gt;=TODAY()</formula>
    </cfRule>
  </conditionalFormatting>
  <conditionalFormatting sqref="FT36:FX36 FY36:GJ37">
    <cfRule type="expression" dxfId="0" priority="1307">
      <formula>#REF!&gt;=TODAY()</formula>
    </cfRule>
  </conditionalFormatting>
  <conditionalFormatting sqref="FT36:FX36 FY36:GJ37">
    <cfRule type="expression" dxfId="0" priority="1308">
      <formula>#REF!&gt;=TODAY()</formula>
    </cfRule>
  </conditionalFormatting>
  <conditionalFormatting sqref="FT36:FX36 FY36:GJ37">
    <cfRule type="expression" dxfId="0" priority="1309">
      <formula>#REF!&gt;=TODAY()</formula>
    </cfRule>
  </conditionalFormatting>
  <conditionalFormatting sqref="FT36:FX36 FY36:GJ37">
    <cfRule type="expression" dxfId="0" priority="1310">
      <formula>#REF!&gt;=TODAY()</formula>
    </cfRule>
  </conditionalFormatting>
  <conditionalFormatting sqref="FT36:FX36 FY36:GJ37">
    <cfRule type="expression" dxfId="0" priority="1311">
      <formula>#REF!&gt;=TODAY()</formula>
    </cfRule>
  </conditionalFormatting>
  <conditionalFormatting sqref="FT36:FX36 FY36:GJ37">
    <cfRule type="expression" dxfId="0" priority="1312">
      <formula>#REF!&gt;=TODAY()</formula>
    </cfRule>
  </conditionalFormatting>
  <conditionalFormatting sqref="FT36:FX36 FY36:GJ37">
    <cfRule type="expression" dxfId="0" priority="1313">
      <formula>#REF!&gt;=TODAY()</formula>
    </cfRule>
  </conditionalFormatting>
  <conditionalFormatting sqref="FT36:FX36 FY36:GJ37">
    <cfRule type="expression" dxfId="0" priority="1314">
      <formula>#REF!&gt;=TODAY()</formula>
    </cfRule>
  </conditionalFormatting>
  <conditionalFormatting sqref="FT36:FX36 FY36:GJ37">
    <cfRule type="expression" dxfId="0" priority="1315">
      <formula>#REF!&gt;=TODAY()</formula>
    </cfRule>
  </conditionalFormatting>
  <conditionalFormatting sqref="FT36:FX36 FY36:GJ37">
    <cfRule type="expression" dxfId="0" priority="1316">
      <formula>#REF!&gt;=TODAY()</formula>
    </cfRule>
  </conditionalFormatting>
  <conditionalFormatting sqref="FT36:FX36 FY36:GJ37">
    <cfRule type="expression" dxfId="0" priority="1317">
      <formula>#REF!&gt;=TODAY()</formula>
    </cfRule>
  </conditionalFormatting>
  <conditionalFormatting sqref="FT36:FX36 FY36:GJ37">
    <cfRule type="expression" dxfId="0" priority="1318">
      <formula>#REF!&gt;=TODAY()</formula>
    </cfRule>
  </conditionalFormatting>
  <conditionalFormatting sqref="FT36:FX36 FY36:GJ37">
    <cfRule type="expression" dxfId="0" priority="1319">
      <formula>#REF!&gt;=TODAY()</formula>
    </cfRule>
  </conditionalFormatting>
  <conditionalFormatting sqref="FT36:FX36 FY36:GJ37">
    <cfRule type="expression" dxfId="0" priority="1320">
      <formula>#REF!&gt;=TODAY()</formula>
    </cfRule>
  </conditionalFormatting>
  <conditionalFormatting sqref="FT36:FX36 FY36:GJ37">
    <cfRule type="expression" dxfId="0" priority="1321">
      <formula>#REF!&gt;=TODAY()</formula>
    </cfRule>
  </conditionalFormatting>
  <conditionalFormatting sqref="FT36:FX36 FY36:GJ37">
    <cfRule type="expression" dxfId="0" priority="1322">
      <formula>#REF!&gt;=TODAY()</formula>
    </cfRule>
  </conditionalFormatting>
  <conditionalFormatting sqref="FT36:FX36 FY36:GJ37">
    <cfRule type="expression" dxfId="0" priority="1323">
      <formula>#REF!&gt;=TODAY()</formula>
    </cfRule>
  </conditionalFormatting>
  <conditionalFormatting sqref="FT36:FX36 FY36:GJ37">
    <cfRule type="expression" dxfId="0" priority="1324">
      <formula>#REF!&gt;=TODAY()</formula>
    </cfRule>
  </conditionalFormatting>
  <conditionalFormatting sqref="FT36:FX36 FY36:GJ37">
    <cfRule type="expression" dxfId="0" priority="1325">
      <formula>#REF!&gt;=TODAY()</formula>
    </cfRule>
  </conditionalFormatting>
  <conditionalFormatting sqref="FT36:FX36 FY36:GJ37">
    <cfRule type="expression" dxfId="0" priority="1326">
      <formula>#REF!&gt;=TODAY()</formula>
    </cfRule>
  </conditionalFormatting>
  <conditionalFormatting sqref="FT36:FX36 FY36:GJ37">
    <cfRule type="expression" dxfId="0" priority="1327">
      <formula>#REF!&gt;=TODAY()</formula>
    </cfRule>
  </conditionalFormatting>
  <conditionalFormatting sqref="FT36:FX36 FY36:GJ37">
    <cfRule type="expression" dxfId="0" priority="1328">
      <formula>#REF!&gt;=TODAY()</formula>
    </cfRule>
  </conditionalFormatting>
  <conditionalFormatting sqref="FT36:FX36 FY36:GJ37">
    <cfRule type="expression" dxfId="0" priority="1329">
      <formula>#REF!&gt;=TODAY()</formula>
    </cfRule>
  </conditionalFormatting>
  <conditionalFormatting sqref="FT36:FX36 FY36:GJ37">
    <cfRule type="expression" dxfId="0" priority="1330">
      <formula>#REF!&gt;=TODAY()</formula>
    </cfRule>
  </conditionalFormatting>
  <conditionalFormatting sqref="FT40:GJ40">
    <cfRule type="expression" dxfId="0" priority="1331">
      <formula>#REF!&gt;=TODAY()</formula>
    </cfRule>
  </conditionalFormatting>
  <conditionalFormatting sqref="FT40:GJ40">
    <cfRule type="expression" dxfId="0" priority="1332">
      <formula>#REF!&gt;=TODAY()</formula>
    </cfRule>
  </conditionalFormatting>
  <conditionalFormatting sqref="FT40:GJ40">
    <cfRule type="expression" dxfId="0" priority="1333">
      <formula>#REF!&gt;=TODAY()</formula>
    </cfRule>
  </conditionalFormatting>
  <conditionalFormatting sqref="FT40:GJ40">
    <cfRule type="expression" dxfId="0" priority="1334">
      <formula>#REF!&gt;=TODAY()</formula>
    </cfRule>
  </conditionalFormatting>
  <conditionalFormatting sqref="FT40:GJ40">
    <cfRule type="expression" dxfId="0" priority="1335">
      <formula>#REF!&gt;=TODAY()</formula>
    </cfRule>
  </conditionalFormatting>
  <conditionalFormatting sqref="FT40:GJ40">
    <cfRule type="expression" dxfId="0" priority="1336">
      <formula>#REF!&gt;=TODAY()</formula>
    </cfRule>
  </conditionalFormatting>
  <conditionalFormatting sqref="FT40:GJ40">
    <cfRule type="expression" dxfId="0" priority="1337">
      <formula>#REF!&gt;=TODAY()</formula>
    </cfRule>
  </conditionalFormatting>
  <conditionalFormatting sqref="FT40:GJ40">
    <cfRule type="expression" dxfId="0" priority="1338">
      <formula>#REF!&gt;=TODAY()</formula>
    </cfRule>
  </conditionalFormatting>
  <conditionalFormatting sqref="FT40:GJ40">
    <cfRule type="expression" dxfId="0" priority="1339">
      <formula>#REF!&gt;=TODAY()</formula>
    </cfRule>
  </conditionalFormatting>
  <conditionalFormatting sqref="FT40:GJ40">
    <cfRule type="expression" dxfId="0" priority="1340">
      <formula>#REF!&gt;=TODAY()</formula>
    </cfRule>
  </conditionalFormatting>
  <conditionalFormatting sqref="FT40:GJ40">
    <cfRule type="expression" dxfId="0" priority="1341">
      <formula>#REF!&gt;=TODAY()</formula>
    </cfRule>
  </conditionalFormatting>
  <conditionalFormatting sqref="FT40:GJ40">
    <cfRule type="expression" dxfId="0" priority="1342">
      <formula>#REF!&gt;=TODAY()</formula>
    </cfRule>
  </conditionalFormatting>
  <conditionalFormatting sqref="FT40:GJ40">
    <cfRule type="expression" dxfId="0" priority="1343">
      <formula>#REF!&gt;=TODAY()</formula>
    </cfRule>
  </conditionalFormatting>
  <conditionalFormatting sqref="FT40:GJ40">
    <cfRule type="expression" dxfId="0" priority="1344">
      <formula>#REF!&gt;=TODAY()</formula>
    </cfRule>
  </conditionalFormatting>
  <conditionalFormatting sqref="FT40:GJ40">
    <cfRule type="expression" dxfId="0" priority="1345">
      <formula>#REF!&gt;=TODAY()</formula>
    </cfRule>
  </conditionalFormatting>
  <conditionalFormatting sqref="FT40:GJ40">
    <cfRule type="expression" dxfId="0" priority="1346">
      <formula>#REF!&gt;=TODAY()</formula>
    </cfRule>
  </conditionalFormatting>
  <conditionalFormatting sqref="FT40:GJ40">
    <cfRule type="expression" dxfId="0" priority="1347">
      <formula>#REF!&gt;=TODAY()</formula>
    </cfRule>
  </conditionalFormatting>
  <conditionalFormatting sqref="FT40:GJ40">
    <cfRule type="expression" dxfId="0" priority="1348">
      <formula>#REF!&gt;=TODAY()</formula>
    </cfRule>
  </conditionalFormatting>
  <conditionalFormatting sqref="FT40:GJ40">
    <cfRule type="expression" dxfId="0" priority="1349">
      <formula>#REF!&gt;=TODAY()</formula>
    </cfRule>
  </conditionalFormatting>
  <conditionalFormatting sqref="FT40:GJ40">
    <cfRule type="expression" dxfId="0" priority="1350">
      <formula>#REF!&gt;=TODAY()</formula>
    </cfRule>
  </conditionalFormatting>
  <conditionalFormatting sqref="FT40:GJ40">
    <cfRule type="expression" dxfId="0" priority="1351">
      <formula>#REF!&gt;=TODAY()</formula>
    </cfRule>
  </conditionalFormatting>
  <conditionalFormatting sqref="FT40:GJ40">
    <cfRule type="expression" dxfId="0" priority="1352">
      <formula>#REF!&gt;=TODAY()</formula>
    </cfRule>
  </conditionalFormatting>
  <conditionalFormatting sqref="FT40:GJ40">
    <cfRule type="expression" dxfId="0" priority="1353">
      <formula>#REF!&gt;=TODAY()</formula>
    </cfRule>
  </conditionalFormatting>
  <conditionalFormatting sqref="FT40:GJ40">
    <cfRule type="expression" dxfId="0" priority="1354">
      <formula>#REF!&gt;=TODAY()</formula>
    </cfRule>
  </conditionalFormatting>
  <conditionalFormatting sqref="FT40:GJ40">
    <cfRule type="expression" dxfId="0" priority="1355">
      <formula>#REF!&gt;=TODAY()</formula>
    </cfRule>
  </conditionalFormatting>
  <conditionalFormatting sqref="FT40:GJ40">
    <cfRule type="expression" dxfId="0" priority="1356">
      <formula>#REF!&gt;=TODAY()</formula>
    </cfRule>
  </conditionalFormatting>
  <conditionalFormatting sqref="FT40:GJ40">
    <cfRule type="expression" dxfId="0" priority="1357">
      <formula>#REF!&gt;=TODAY()</formula>
    </cfRule>
  </conditionalFormatting>
  <conditionalFormatting sqref="FT40:GJ40">
    <cfRule type="expression" dxfId="0" priority="1358">
      <formula>#REF!&gt;=TODAY()</formula>
    </cfRule>
  </conditionalFormatting>
  <conditionalFormatting sqref="FT40:GJ40">
    <cfRule type="expression" dxfId="0" priority="1359">
      <formula>#REF!&gt;=TODAY()</formula>
    </cfRule>
  </conditionalFormatting>
  <conditionalFormatting sqref="FT40:GJ40">
    <cfRule type="expression" dxfId="0" priority="1360">
      <formula>#REF!&gt;=TODAY()</formula>
    </cfRule>
  </conditionalFormatting>
  <printOptions/>
  <pageMargins bottom="0.236220472440945" footer="0.0" header="0.0" left="0.236220472440945" right="0.236220472440945" top="0.236220472440945"/>
  <pageSetup paperSize="9" scale="8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3.14"/>
    <col customWidth="1" min="3" max="57" width="8.14"/>
    <col customWidth="1" min="58" max="66" width="8.0"/>
  </cols>
  <sheetData>
    <row r="1" ht="11.25" customHeight="1">
      <c r="A1" s="30"/>
      <c r="B1" s="10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96"/>
      <c r="BG1" s="96"/>
      <c r="BH1" s="96"/>
      <c r="BI1" s="96"/>
      <c r="BJ1" s="96"/>
      <c r="BK1" s="96"/>
      <c r="BL1" s="96"/>
      <c r="BM1" s="96"/>
      <c r="BN1" s="97"/>
    </row>
    <row r="2" ht="11.25" customHeight="1">
      <c r="A2" s="30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96"/>
      <c r="BG2" s="96"/>
      <c r="BH2" s="96"/>
      <c r="BI2" s="96"/>
      <c r="BJ2" s="96"/>
      <c r="BK2" s="96"/>
      <c r="BL2" s="96"/>
      <c r="BM2" s="96"/>
      <c r="BN2" s="97"/>
    </row>
    <row r="3" ht="11.25" customHeight="1">
      <c r="A3" s="30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110"/>
      <c r="BG3" s="110"/>
      <c r="BH3" s="110"/>
      <c r="BI3" s="110"/>
      <c r="BJ3" s="110"/>
      <c r="BK3" s="110"/>
      <c r="BL3" s="110"/>
      <c r="BM3" s="110"/>
      <c r="BN3" s="111"/>
    </row>
    <row r="4" ht="11.25" customHeight="1">
      <c r="A4" s="30"/>
      <c r="B4" s="112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100"/>
      <c r="BG4" s="100"/>
      <c r="BH4" s="100"/>
      <c r="BI4" s="100"/>
      <c r="BJ4" s="100"/>
      <c r="BK4" s="100"/>
      <c r="BL4" s="100"/>
      <c r="BM4" s="100"/>
      <c r="BN4" s="113"/>
    </row>
    <row r="5" ht="12.75" customHeight="1">
      <c r="A5" s="30">
        <v>1.0</v>
      </c>
      <c r="B5" s="31" t="s">
        <v>9</v>
      </c>
      <c r="C5" s="32" t="s">
        <v>43</v>
      </c>
      <c r="D5" s="32" t="s">
        <v>44</v>
      </c>
      <c r="E5" s="32" t="s">
        <v>45</v>
      </c>
      <c r="F5" s="32" t="s">
        <v>46</v>
      </c>
      <c r="G5" s="32" t="s">
        <v>47</v>
      </c>
      <c r="H5" s="32" t="s">
        <v>48</v>
      </c>
      <c r="I5" s="32" t="s">
        <v>49</v>
      </c>
      <c r="J5" s="32" t="s">
        <v>50</v>
      </c>
      <c r="K5" s="32" t="s">
        <v>51</v>
      </c>
      <c r="L5" s="32" t="s">
        <v>52</v>
      </c>
      <c r="M5" s="32" t="s">
        <v>53</v>
      </c>
      <c r="N5" s="32" t="s">
        <v>54</v>
      </c>
      <c r="O5" s="32" t="s">
        <v>55</v>
      </c>
      <c r="P5" s="32" t="s">
        <v>56</v>
      </c>
      <c r="Q5" s="32" t="s">
        <v>57</v>
      </c>
      <c r="R5" s="32" t="s">
        <v>58</v>
      </c>
      <c r="S5" s="32" t="s">
        <v>59</v>
      </c>
      <c r="T5" s="32" t="s">
        <v>60</v>
      </c>
      <c r="U5" s="32" t="s">
        <v>61</v>
      </c>
      <c r="V5" s="32" t="s">
        <v>62</v>
      </c>
      <c r="W5" s="32" t="s">
        <v>63</v>
      </c>
      <c r="X5" s="32" t="s">
        <v>64</v>
      </c>
      <c r="Y5" s="32" t="s">
        <v>65</v>
      </c>
      <c r="Z5" s="32" t="s">
        <v>66</v>
      </c>
      <c r="AA5" s="32" t="s">
        <v>67</v>
      </c>
      <c r="AB5" s="32" t="s">
        <v>68</v>
      </c>
      <c r="AC5" s="32" t="s">
        <v>69</v>
      </c>
      <c r="AD5" s="32" t="s">
        <v>70</v>
      </c>
      <c r="AE5" s="32" t="s">
        <v>71</v>
      </c>
      <c r="AF5" s="32" t="s">
        <v>72</v>
      </c>
      <c r="AG5" s="32" t="s">
        <v>73</v>
      </c>
      <c r="AH5" s="32" t="s">
        <v>74</v>
      </c>
      <c r="AI5" s="32" t="s">
        <v>75</v>
      </c>
      <c r="AJ5" s="32" t="s">
        <v>76</v>
      </c>
      <c r="AK5" s="32" t="s">
        <v>77</v>
      </c>
      <c r="AL5" s="32" t="s">
        <v>78</v>
      </c>
      <c r="AM5" s="32" t="s">
        <v>79</v>
      </c>
      <c r="AN5" s="32" t="s">
        <v>80</v>
      </c>
      <c r="AO5" s="32" t="s">
        <v>81</v>
      </c>
      <c r="AP5" s="32" t="s">
        <v>82</v>
      </c>
      <c r="AQ5" s="32" t="s">
        <v>83</v>
      </c>
      <c r="AR5" s="32" t="s">
        <v>84</v>
      </c>
      <c r="AS5" s="32" t="s">
        <v>85</v>
      </c>
      <c r="AT5" s="32" t="s">
        <v>86</v>
      </c>
      <c r="AU5" s="32" t="s">
        <v>87</v>
      </c>
      <c r="AV5" s="32" t="s">
        <v>88</v>
      </c>
      <c r="AW5" s="32" t="s">
        <v>89</v>
      </c>
      <c r="AX5" s="32" t="s">
        <v>90</v>
      </c>
      <c r="AY5" s="32" t="s">
        <v>91</v>
      </c>
      <c r="AZ5" s="32" t="s">
        <v>92</v>
      </c>
      <c r="BA5" s="32" t="s">
        <v>93</v>
      </c>
      <c r="BB5" s="32" t="s">
        <v>94</v>
      </c>
      <c r="BC5" s="32" t="s">
        <v>95</v>
      </c>
      <c r="BD5" s="32" t="s">
        <v>96</v>
      </c>
      <c r="BE5" s="32" t="s">
        <v>97</v>
      </c>
      <c r="BF5" s="32" t="s">
        <v>98</v>
      </c>
      <c r="BG5" s="32" t="s">
        <v>99</v>
      </c>
      <c r="BH5" s="32" t="s">
        <v>100</v>
      </c>
      <c r="BI5" s="114" t="s">
        <v>101</v>
      </c>
      <c r="BJ5" s="114" t="s">
        <v>102</v>
      </c>
      <c r="BK5" s="114" t="s">
        <v>103</v>
      </c>
      <c r="BL5" s="114" t="s">
        <v>104</v>
      </c>
      <c r="BM5" s="114" t="s">
        <v>105</v>
      </c>
      <c r="BN5" s="115"/>
    </row>
    <row r="6" ht="13.5" customHeight="1">
      <c r="A6" s="30">
        <f t="shared" ref="A6:A50" si="1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116"/>
    </row>
    <row r="7" ht="12.75" customHeight="1">
      <c r="A7" s="30">
        <f t="shared" si="1"/>
        <v>3</v>
      </c>
      <c r="B7" s="39" t="s">
        <v>11</v>
      </c>
      <c r="C7" s="40">
        <f>SUMIF('Mês'!$B$4:$FB$4,Trimestre!C$5,'Mês'!$B7:$FB7)</f>
        <v>57.64</v>
      </c>
      <c r="D7" s="40">
        <f>SUMIF('Mês'!$B$4:$FB$4,Trimestre!D$5,'Mês'!$B7:$FB7)</f>
        <v>64.855</v>
      </c>
      <c r="E7" s="40">
        <f>SUMIF('Mês'!$B$4:$FB$4,Trimestre!E$5,'Mês'!$B7:$FB7)</f>
        <v>74.714</v>
      </c>
      <c r="F7" s="40">
        <f>SUMIF('Mês'!$B$4:$FB$4,Trimestre!F$5,'Mês'!$B7:$FB7)</f>
        <v>68.981</v>
      </c>
      <c r="G7" s="40">
        <f>SUMIF('Mês'!$B$4:$FB$4,Trimestre!G$5,'Mês'!$B7:$FB7)</f>
        <v>65.028</v>
      </c>
      <c r="H7" s="40">
        <f>SUMIF('Mês'!$B$4:$FB$4,Trimestre!H$5,'Mês'!$B7:$FB7)</f>
        <v>74.081</v>
      </c>
      <c r="I7" s="40">
        <f>SUMIF('Mês'!$B$4:$FB$4,Trimestre!I$5,'Mês'!$B7:$FB7)</f>
        <v>77.907</v>
      </c>
      <c r="J7" s="40">
        <f>SUMIF('Mês'!$B$4:$FB$4,Trimestre!J$5,'Mês'!$B7:$FB7)</f>
        <v>79.95</v>
      </c>
      <c r="K7" s="40">
        <f>SUMIF('Mês'!$B$4:$FB$4,Trimestre!K$5,'Mês'!$B7:$FB7)</f>
        <v>70.093</v>
      </c>
      <c r="L7" s="40">
        <f>SUMIF('Mês'!$B$4:$FB$4,Trimestre!L$5,'Mês'!$B7:$FB7)</f>
        <v>74.456</v>
      </c>
      <c r="M7" s="40">
        <f>SUMIF('Mês'!$B$4:$FB$4,Trimestre!M$5,'Mês'!$B7:$FB7)</f>
        <v>82.752</v>
      </c>
      <c r="N7" s="40">
        <f>SUMIF('Mês'!$B$4:$FB$4,Trimestre!N$5,'Mês'!$B7:$FB7)</f>
        <v>84.054</v>
      </c>
      <c r="O7" s="40">
        <f>SUMIF('Mês'!$B$4:$FB$4,Trimestre!O$5,'Mês'!$B7:$FB7)</f>
        <v>65.595</v>
      </c>
      <c r="P7" s="40">
        <f>SUMIF('Mês'!$B$4:$FB$4,Trimestre!P$5,'Mês'!$B7:$FB7)</f>
        <v>78.115</v>
      </c>
      <c r="Q7" s="40">
        <f>SUMIF('Mês'!$B$4:$FB$4,Trimestre!Q$5,'Mês'!$B7:$FB7)</f>
        <v>82.031</v>
      </c>
      <c r="R7" s="40">
        <f>SUMIF('Mês'!$B$4:$FB$4,Trimestre!R$5,'Mês'!$B7:$FB7)</f>
        <v>77.345</v>
      </c>
      <c r="S7" s="40">
        <f>SUMIF('Mês'!$B$4:$FB$4,Trimestre!S$5,'Mês'!$B7:$FB7)</f>
        <v>66.316</v>
      </c>
      <c r="T7" s="40">
        <f>SUMIF('Mês'!$B$4:$FB$4,Trimestre!T$5,'Mês'!$B7:$FB7)</f>
        <v>73.298</v>
      </c>
      <c r="U7" s="40">
        <f>SUMIF('Mês'!$B$4:$FB$4,Trimestre!U$5,'Mês'!$B7:$FB7)</f>
        <v>82.897</v>
      </c>
      <c r="V7" s="40">
        <f>SUMIF('Mês'!$B$4:$FB$4,Trimestre!V$5,'Mês'!$B7:$FB7)</f>
        <v>79.626</v>
      </c>
      <c r="W7" s="40">
        <f>SUMIF('Mês'!$B$4:$FB$4,Trimestre!W$5,'Mês'!$B7:$FB7)</f>
        <v>70.042</v>
      </c>
      <c r="X7" s="40">
        <f>SUMIF('Mês'!$B$4:$FB$4,Trimestre!X$5,'Mês'!$B7:$FB7)</f>
        <v>81.723</v>
      </c>
      <c r="Y7" s="40">
        <f>SUMIF('Mês'!$B$4:$FB$4,Trimestre!Y$5,'Mês'!$B7:$FB7)</f>
        <v>91.513</v>
      </c>
      <c r="Z7" s="40">
        <f>SUMIF('Mês'!$B$4:$FB$4,Trimestre!Z$5,'Mês'!$B7:$FB7)</f>
        <v>83.272</v>
      </c>
      <c r="AA7" s="40">
        <f>SUMIF('Mês'!$B$4:$FB$4,Trimestre!AA$5,'Mês'!$B7:$FB7)</f>
        <v>77.062</v>
      </c>
      <c r="AB7" s="40">
        <f>SUMIF('Mês'!$B$4:$FB$4,Trimestre!AB$5,'Mês'!$B7:$FB7)</f>
        <v>78.038</v>
      </c>
      <c r="AC7" s="40">
        <f>SUMIF('Mês'!$B$4:$FB$4,Trimestre!AC$5,'Mês'!$B7:$FB7)</f>
        <v>88.762</v>
      </c>
      <c r="AD7" s="40">
        <f>SUMIF('Mês'!$B$4:$FB$4,Trimestre!AD$5,'Mês'!$B7:$FB7)</f>
        <v>85.74</v>
      </c>
      <c r="AE7" s="40">
        <f>SUMIF('Mês'!$B$4:$FB$4,Trimestre!AE$5,'Mês'!$B7:$FB7)</f>
        <v>73.266</v>
      </c>
      <c r="AF7" s="40">
        <f>SUMIF('Mês'!$B$4:$FB$4,Trimestre!AF$5,'Mês'!$B7:$FB7)</f>
        <v>86.737</v>
      </c>
      <c r="AG7" s="40">
        <f>SUMIF('Mês'!$B$4:$FB$4,Trimestre!AG$5,'Mês'!$B7:$FB7)</f>
        <v>89.858</v>
      </c>
      <c r="AH7" s="40">
        <f>SUMIF('Mês'!$B$4:$FB$4,Trimestre!AH$5,'Mês'!$B7:$FB7)</f>
        <v>93.997</v>
      </c>
      <c r="AI7" s="40">
        <f>SUMIF('Mês'!$B$4:$FB$4,Trimestre!AI$5,'Mês'!$B7:$FB7)</f>
        <v>74.46</v>
      </c>
      <c r="AJ7" s="40">
        <f>SUMIF('Mês'!$B$4:$FB$4,Trimestre!AJ$5,'Mês'!$B7:$FB7)</f>
        <v>77.35</v>
      </c>
      <c r="AK7" s="40">
        <f>SUMIF('Mês'!$B$4:$FB$4,Trimestre!AK$5,'Mês'!$B7:$FB7)</f>
        <v>91.07</v>
      </c>
      <c r="AL7" s="40">
        <f>SUMIF('Mês'!$B$4:$FB$4,Trimestre!AL$5,'Mês'!$B7:$FB7)</f>
        <v>86.161</v>
      </c>
      <c r="AM7" s="40">
        <f>SUMIF('Mês'!$B$4:$FB$4,Trimestre!AM$5,'Mês'!$B7:$FB7)</f>
        <v>73.71</v>
      </c>
      <c r="AN7" s="40">
        <f>SUMIF('Mês'!$B$4:$FB$4,Trimestre!AN$5,'Mês'!$B7:$FB7)</f>
        <v>83.194</v>
      </c>
      <c r="AO7" s="40">
        <f>SUMIF('Mês'!$B$4:$FB$4,Trimestre!AO$5,'Mês'!$B7:$FB7)</f>
        <v>91.635</v>
      </c>
      <c r="AP7" s="40">
        <f>SUMIF('Mês'!$B$4:$FB$4,Trimestre!AP$5,'Mês'!$B7:$FB7)</f>
        <v>89.512</v>
      </c>
      <c r="AQ7" s="40">
        <f>SUMIF('Mês'!$B$4:$FB$4,Trimestre!AQ$5,'Mês'!$B7:$FB7)</f>
        <v>80.485</v>
      </c>
      <c r="AR7" s="40">
        <f>SUMIF('Mês'!$B$4:$FB$4,Trimestre!AR$5,'Mês'!$B7:$FB7)</f>
        <v>88.159</v>
      </c>
      <c r="AS7" s="40">
        <f>SUMIF('Mês'!$B$4:$FB$4,Trimestre!AS$5,'Mês'!$B7:$FB7)</f>
        <v>92.686</v>
      </c>
      <c r="AT7" s="40">
        <f>SUMIF('Mês'!$B$4:$FB$4,Trimestre!AT$5,'Mês'!$B7:$FB7)</f>
        <v>85.411</v>
      </c>
      <c r="AU7" s="40">
        <f>SUMIF('Mês'!$B$4:$FB$4,Trimestre!AU$5,'Mês'!$B7:$FB7)</f>
        <v>81.592</v>
      </c>
      <c r="AV7" s="40">
        <f>SUMIF('Mês'!$B$4:$FB$4,Trimestre!AV$5,'Mês'!$B7:$FB7)</f>
        <v>87.419</v>
      </c>
      <c r="AW7" s="40">
        <f>SUMIF('Mês'!$B$4:$FB$4,Trimestre!AW$5,'Mês'!$B7:$FB7)</f>
        <v>96.443</v>
      </c>
      <c r="AX7" s="40">
        <f>SUMIF('Mês'!$B$4:$FB$4,Trimestre!AX$5,'Mês'!$B7:$FB7)</f>
        <v>91.793</v>
      </c>
      <c r="AY7" s="40">
        <f>SUMIF('Mês'!$B$4:$FB$4,Trimestre!AY$5,'Mês'!$B7:$FB7)</f>
        <v>87.431</v>
      </c>
      <c r="AZ7" s="40">
        <f>SUMIF('Mês'!$B$4:$FB$4,Trimestre!AZ$5,'Mês'!$B7:$FB7)</f>
        <v>77.841</v>
      </c>
      <c r="BA7" s="40">
        <f>SUMIF('Mês'!$B$4:$FB$4,Trimestre!BA$5,'Mês'!$B7:$FB7)</f>
        <v>97.061</v>
      </c>
      <c r="BB7" s="40">
        <f>SUMIF('Mês'!$B$4:$FB$4,Trimestre!BB$5,'Mês'!$B7:$FB7)</f>
        <v>96.35</v>
      </c>
      <c r="BC7" s="40">
        <f>SUMIF('Mês'!$B$4:$FN$4,Trimestre!BC$5,'Mês'!$B7:$FN7)</f>
        <v>88.648</v>
      </c>
      <c r="BD7" s="40">
        <f>SUMIF('Mês'!$B$4:$FN$4,Trimestre!BD$5,'Mês'!$B7:$FN7)</f>
        <v>88.199</v>
      </c>
      <c r="BE7" s="40">
        <f>SUMIF('Mês'!$B$4:$FN$4,Trimestre!BE$5,'Mês'!$B7:$FN7)</f>
        <v>96.752</v>
      </c>
      <c r="BF7" s="40">
        <f>SUMIF('Mês'!$B$4:$FN$4,Trimestre!BF$5,'Mês'!$B7:$FN7)</f>
        <v>91.254</v>
      </c>
      <c r="BG7" s="40">
        <f>SUMIF('Mês'!$B$4:$GP$4,Trimestre!BG$5,'Mês'!$B7:$GP7)</f>
        <v>84.421</v>
      </c>
      <c r="BH7" s="40">
        <f>SUMIF('Mês'!$B$4:$GP$4,Trimestre!BH$5,'Mês'!$B7:$GP7)</f>
        <v>80.794</v>
      </c>
      <c r="BI7" s="40">
        <f>SUMIF('Mês'!$B$4:$GP$4,Trimestre!BI$5,'Mês'!$B7:$GP7)</f>
        <v>92.573</v>
      </c>
      <c r="BJ7" s="40">
        <f>SUMIF('Mês'!$B$4:$GP$4,Trimestre!BJ$5,'Mês'!$B7:$GP7)</f>
        <v>88.091</v>
      </c>
      <c r="BK7" s="40">
        <f>SUMIF('Mês'!$B$4:$GP$4,Trimestre!BK$5,'Mês'!$B7:$GP7)</f>
        <v>88.261</v>
      </c>
      <c r="BL7" s="40">
        <f>SUMIF('Mês'!$B$4:$GP$4,Trimestre!BL$5,'Mês'!$B7:$GP7)</f>
        <v>86.907</v>
      </c>
      <c r="BM7" s="40">
        <f>SUMIF('Mês'!$B$4:$GP$4,Trimestre!BM$5,'Mês'!$B7:$GP7)</f>
        <v>79.197</v>
      </c>
      <c r="BN7" s="117"/>
    </row>
    <row r="8" ht="12.75" customHeight="1">
      <c r="A8" s="30">
        <f t="shared" si="1"/>
        <v>4</v>
      </c>
      <c r="B8" s="43" t="s">
        <v>12</v>
      </c>
      <c r="C8" s="44">
        <f>SUMIF('Mês'!$B$4:$FB$4,Trimestre!C$5,'Mês'!$B8:$FB8)</f>
        <v>43.564</v>
      </c>
      <c r="D8" s="44">
        <f>SUMIF('Mês'!$B$4:$FB$4,Trimestre!D$5,'Mês'!$B8:$FB8)</f>
        <v>50.27</v>
      </c>
      <c r="E8" s="44">
        <f>SUMIF('Mês'!$B$4:$FB$4,Trimestre!E$5,'Mês'!$B8:$FB8)</f>
        <v>58.929</v>
      </c>
      <c r="F8" s="44">
        <f>SUMIF('Mês'!$B$4:$FB$4,Trimestre!F$5,'Mês'!$B8:$FB8)</f>
        <v>54.081</v>
      </c>
      <c r="G8" s="44">
        <f>SUMIF('Mês'!$B$4:$FB$4,Trimestre!G$5,'Mês'!$B8:$FB8)</f>
        <v>49.734</v>
      </c>
      <c r="H8" s="44">
        <f>SUMIF('Mês'!$B$4:$FB$4,Trimestre!H$5,'Mês'!$B8:$FB8)</f>
        <v>57.313</v>
      </c>
      <c r="I8" s="44">
        <f>SUMIF('Mês'!$B$4:$FB$4,Trimestre!I$5,'Mês'!$B8:$FB8)</f>
        <v>58.868</v>
      </c>
      <c r="J8" s="44">
        <f>SUMIF('Mês'!$B$4:$FB$4,Trimestre!J$5,'Mês'!$B8:$FB8)</f>
        <v>56.503</v>
      </c>
      <c r="K8" s="44">
        <f>SUMIF('Mês'!$B$4:$FB$4,Trimestre!K$5,'Mês'!$B8:$FB8)</f>
        <v>47.887</v>
      </c>
      <c r="L8" s="44">
        <f>SUMIF('Mês'!$B$4:$FB$4,Trimestre!L$5,'Mês'!$B8:$FB8)</f>
        <v>52.496</v>
      </c>
      <c r="M8" s="44">
        <f>SUMIF('Mês'!$B$4:$FB$4,Trimestre!M$5,'Mês'!$B8:$FB8)</f>
        <v>58.036</v>
      </c>
      <c r="N8" s="44">
        <f>SUMIF('Mês'!$B$4:$FB$4,Trimestre!N$5,'Mês'!$B8:$FB8)</f>
        <v>57.175</v>
      </c>
      <c r="O8" s="44">
        <f>SUMIF('Mês'!$B$4:$FB$4,Trimestre!O$5,'Mês'!$B8:$FB8)</f>
        <v>47.29</v>
      </c>
      <c r="P8" s="44">
        <f>SUMIF('Mês'!$B$4:$FB$4,Trimestre!P$5,'Mês'!$B8:$FB8)</f>
        <v>61.787</v>
      </c>
      <c r="Q8" s="44">
        <f>SUMIF('Mês'!$B$4:$FB$4,Trimestre!Q$5,'Mês'!$B8:$FB8)</f>
        <v>63.195</v>
      </c>
      <c r="R8" s="44">
        <f>SUMIF('Mês'!$B$4:$FB$4,Trimestre!R$5,'Mês'!$B8:$FB8)</f>
        <v>56.759</v>
      </c>
      <c r="S8" s="44">
        <f>SUMIF('Mês'!$B$4:$FB$4,Trimestre!S$5,'Mês'!$B8:$FB8)</f>
        <v>44.761</v>
      </c>
      <c r="T8" s="44">
        <f>SUMIF('Mês'!$B$4:$FB$4,Trimestre!T$5,'Mês'!$B8:$FB8)</f>
        <v>50.249</v>
      </c>
      <c r="U8" s="44">
        <f>SUMIF('Mês'!$B$4:$FB$4,Trimestre!U$5,'Mês'!$B8:$FB8)</f>
        <v>55.584</v>
      </c>
      <c r="V8" s="44">
        <f>SUMIF('Mês'!$B$4:$FB$4,Trimestre!V$5,'Mês'!$B8:$FB8)</f>
        <v>51.584</v>
      </c>
      <c r="W8" s="44">
        <f>SUMIF('Mês'!$B$4:$FB$4,Trimestre!W$5,'Mês'!$B8:$FB8)</f>
        <v>44.731</v>
      </c>
      <c r="X8" s="44">
        <f>SUMIF('Mês'!$B$4:$FB$4,Trimestre!X$5,'Mês'!$B8:$FB8)</f>
        <v>53.061</v>
      </c>
      <c r="Y8" s="44">
        <f>SUMIF('Mês'!$B$4:$FB$4,Trimestre!Y$5,'Mês'!$B8:$FB8)</f>
        <v>61.237</v>
      </c>
      <c r="Z8" s="44">
        <f>SUMIF('Mês'!$B$4:$FB$4,Trimestre!Z$5,'Mês'!$B8:$FB8)</f>
        <v>55.491</v>
      </c>
      <c r="AA8" s="44">
        <f>SUMIF('Mês'!$B$4:$FB$4,Trimestre!AA$5,'Mês'!$B8:$FB8)</f>
        <v>50.498</v>
      </c>
      <c r="AB8" s="44">
        <f>SUMIF('Mês'!$B$4:$FB$4,Trimestre!AB$5,'Mês'!$B8:$FB8)</f>
        <v>50.921</v>
      </c>
      <c r="AC8" s="44">
        <f>SUMIF('Mês'!$B$4:$FB$4,Trimestre!AC$5,'Mês'!$B8:$FB8)</f>
        <v>58.589</v>
      </c>
      <c r="AD8" s="44">
        <f>SUMIF('Mês'!$B$4:$FB$4,Trimestre!AD$5,'Mês'!$B8:$FB8)</f>
        <v>55.189</v>
      </c>
      <c r="AE8" s="44">
        <f>SUMIF('Mês'!$B$4:$FB$4,Trimestre!AE$5,'Mês'!$B8:$FB8)</f>
        <v>44.49</v>
      </c>
      <c r="AF8" s="44">
        <f>SUMIF('Mês'!$B$4:$FB$4,Trimestre!AF$5,'Mês'!$B8:$FB8)</f>
        <v>53.645</v>
      </c>
      <c r="AG8" s="44">
        <f>SUMIF('Mês'!$B$4:$FB$4,Trimestre!AG$5,'Mês'!$B8:$FB8)</f>
        <v>57.177</v>
      </c>
      <c r="AH8" s="44">
        <f>SUMIF('Mês'!$B$4:$FB$4,Trimestre!AH$5,'Mês'!$B8:$FB8)</f>
        <v>59.718</v>
      </c>
      <c r="AI8" s="44">
        <f>SUMIF('Mês'!$B$4:$FB$4,Trimestre!AI$5,'Mês'!$B8:$FB8)</f>
        <v>43.455</v>
      </c>
      <c r="AJ8" s="44">
        <f>SUMIF('Mês'!$B$4:$FB$4,Trimestre!AJ$5,'Mês'!$B8:$FB8)</f>
        <v>44.864</v>
      </c>
      <c r="AK8" s="44">
        <f>SUMIF('Mês'!$B$4:$FB$4,Trimestre!AK$5,'Mês'!$B8:$FB8)</f>
        <v>57.636</v>
      </c>
      <c r="AL8" s="44">
        <f>SUMIF('Mês'!$B$4:$FB$4,Trimestre!AL$5,'Mês'!$B8:$FB8)</f>
        <v>53.261</v>
      </c>
      <c r="AM8" s="44">
        <f>SUMIF('Mês'!$B$4:$FB$4,Trimestre!AM$5,'Mês'!$B8:$FB8)</f>
        <v>42.061</v>
      </c>
      <c r="AN8" s="44">
        <f>SUMIF('Mês'!$B$4:$FB$4,Trimestre!AN$5,'Mês'!$B8:$FB8)</f>
        <v>53.565</v>
      </c>
      <c r="AO8" s="44">
        <f>SUMIF('Mês'!$B$4:$FB$4,Trimestre!AO$5,'Mês'!$B8:$FB8)</f>
        <v>61.505</v>
      </c>
      <c r="AP8" s="44">
        <f>SUMIF('Mês'!$B$4:$FB$4,Trimestre!AP$5,'Mês'!$B8:$FB8)</f>
        <v>62.711</v>
      </c>
      <c r="AQ8" s="44">
        <f>SUMIF('Mês'!$B$4:$FB$4,Trimestre!AQ$5,'Mês'!$B8:$FB8)</f>
        <v>54.552</v>
      </c>
      <c r="AR8" s="44">
        <f>SUMIF('Mês'!$B$4:$FB$4,Trimestre!AR$5,'Mês'!$B8:$FB8)</f>
        <v>61.187</v>
      </c>
      <c r="AS8" s="44">
        <f>SUMIF('Mês'!$B$4:$FB$4,Trimestre!AS$5,'Mês'!$B8:$FB8)</f>
        <v>62.04</v>
      </c>
      <c r="AT8" s="44">
        <f>SUMIF('Mês'!$B$4:$FB$4,Trimestre!AT$5,'Mês'!$B8:$FB8)</f>
        <v>56.759</v>
      </c>
      <c r="AU8" s="44">
        <f>SUMIF('Mês'!$B$4:$FB$4,Trimestre!AU$5,'Mês'!$B8:$FB8)</f>
        <v>52.676</v>
      </c>
      <c r="AV8" s="44">
        <f>SUMIF('Mês'!$B$4:$FB$4,Trimestre!AV$5,'Mês'!$B8:$FB8)</f>
        <v>56.462</v>
      </c>
      <c r="AW8" s="44">
        <f>SUMIF('Mês'!$B$4:$FB$4,Trimestre!AW$5,'Mês'!$B8:$FB8)</f>
        <v>62.609</v>
      </c>
      <c r="AX8" s="44">
        <f>SUMIF('Mês'!$B$4:$FB$4,Trimestre!AX$5,'Mês'!$B8:$FB8)</f>
        <v>60.153</v>
      </c>
      <c r="AY8" s="44">
        <f>SUMIF('Mês'!$B$4:$FB$4,Trimestre!AY$5,'Mês'!$B8:$FB8)</f>
        <v>54.824</v>
      </c>
      <c r="AZ8" s="44">
        <f>SUMIF('Mês'!$B$4:$FB$4,Trimestre!AZ$5,'Mês'!$B8:$FB8)</f>
        <v>48.575</v>
      </c>
      <c r="BA8" s="44">
        <f>SUMIF('Mês'!$B$4:$FB$4,Trimestre!BA$5,'Mês'!$B8:$FB8)</f>
        <v>61.452</v>
      </c>
      <c r="BB8" s="44">
        <f>SUMIF('Mês'!$B$4:$FB$4,Trimestre!BB$5,'Mês'!$B8:$FB8)</f>
        <v>65.113</v>
      </c>
      <c r="BC8" s="44">
        <f>SUMIF('Mês'!$B$4:$FN$4,Trimestre!BC$5,'Mês'!$B8:$FN8)</f>
        <v>58.077</v>
      </c>
      <c r="BD8" s="44">
        <f>SUMIF('Mês'!$B$4:$FN$4,Trimestre!BD$5,'Mês'!$B8:$FN8)</f>
        <v>55.109</v>
      </c>
      <c r="BE8" s="44">
        <f>SUMIF('Mês'!$B$4:$FN$4,Trimestre!BE$5,'Mês'!$B8:$FN8)</f>
        <v>64.11</v>
      </c>
      <c r="BF8" s="44">
        <f>SUMIF('Mês'!$B$4:$FN$4,Trimestre!BF$5,'Mês'!$B8:$FN8)</f>
        <v>58.326</v>
      </c>
      <c r="BG8" s="44">
        <f>SUMIF('Mês'!$B$4:$GP$4,Trimestre!BG$5,'Mês'!$B8:$GP8)</f>
        <v>53.395</v>
      </c>
      <c r="BH8" s="44">
        <f>SUMIF('Mês'!$B$4:$GP$4,Trimestre!BH$5,'Mês'!$B8:$GP8)</f>
        <v>54.2</v>
      </c>
      <c r="BI8" s="44">
        <f>SUMIF('Mês'!$B$4:$GP$4,Trimestre!BI$5,'Mês'!$B8:$GP8)</f>
        <v>63.508</v>
      </c>
      <c r="BJ8" s="44">
        <f>SUMIF('Mês'!$B$4:$GP$4,Trimestre!BJ$5,'Mês'!$B8:$GP8)</f>
        <v>59.592</v>
      </c>
      <c r="BK8" s="44">
        <f>SUMIF('Mês'!$B$4:$GP$4,Trimestre!BK$5,'Mês'!$B8:$GP8)</f>
        <v>55.219</v>
      </c>
      <c r="BL8" s="44">
        <f>SUMIF('Mês'!$B$4:$GP$4,Trimestre!BL$5,'Mês'!$B8:$GP8)</f>
        <v>56.183</v>
      </c>
      <c r="BM8" s="44">
        <f>SUMIF('Mês'!$B$4:$GP$4,Trimestre!BM$5,'Mês'!$B8:$GP8)</f>
        <v>51.902</v>
      </c>
      <c r="BN8" s="117"/>
    </row>
    <row r="9" ht="12.75" customHeight="1">
      <c r="A9" s="30">
        <f t="shared" si="1"/>
        <v>5</v>
      </c>
      <c r="B9" s="43" t="s">
        <v>13</v>
      </c>
      <c r="C9" s="44">
        <f>SUMIF('Mês'!$B$4:$FB$4,Trimestre!C$5,'Mês'!$B9:$FB9)</f>
        <v>9.549</v>
      </c>
      <c r="D9" s="44">
        <f>SUMIF('Mês'!$B$4:$FB$4,Trimestre!D$5,'Mês'!$B9:$FB9)</f>
        <v>8.946</v>
      </c>
      <c r="E9" s="44">
        <f>SUMIF('Mês'!$B$4:$FB$4,Trimestre!E$5,'Mês'!$B9:$FB9)</f>
        <v>9.982</v>
      </c>
      <c r="F9" s="44">
        <f>SUMIF('Mês'!$B$4:$FB$4,Trimestre!F$5,'Mês'!$B9:$FB9)</f>
        <v>9.656</v>
      </c>
      <c r="G9" s="44">
        <f>SUMIF('Mês'!$B$4:$FB$4,Trimestre!G$5,'Mês'!$B9:$FB9)</f>
        <v>10.363</v>
      </c>
      <c r="H9" s="44">
        <f>SUMIF('Mês'!$B$4:$FB$4,Trimestre!H$5,'Mês'!$B9:$FB9)</f>
        <v>10.46</v>
      </c>
      <c r="I9" s="44">
        <f>SUMIF('Mês'!$B$4:$FB$4,Trimestre!I$5,'Mês'!$B9:$FB9)</f>
        <v>12.471</v>
      </c>
      <c r="J9" s="44">
        <f>SUMIF('Mês'!$B$4:$FB$4,Trimestre!J$5,'Mês'!$B9:$FB9)</f>
        <v>14.989</v>
      </c>
      <c r="K9" s="44">
        <f>SUMIF('Mês'!$B$4:$FB$4,Trimestre!K$5,'Mês'!$B9:$FB9)</f>
        <v>15.491</v>
      </c>
      <c r="L9" s="44">
        <f>SUMIF('Mês'!$B$4:$FB$4,Trimestre!L$5,'Mês'!$B9:$FB9)</f>
        <v>13.726</v>
      </c>
      <c r="M9" s="44">
        <f>SUMIF('Mês'!$B$4:$FB$4,Trimestre!M$5,'Mês'!$B9:$FB9)</f>
        <v>15.647</v>
      </c>
      <c r="N9" s="44">
        <f>SUMIF('Mês'!$B$4:$FB$4,Trimestre!N$5,'Mês'!$B9:$FB9)</f>
        <v>18.351</v>
      </c>
      <c r="O9" s="44">
        <f>SUMIF('Mês'!$B$4:$FB$4,Trimestre!O$5,'Mês'!$B9:$FB9)</f>
        <v>12.16</v>
      </c>
      <c r="P9" s="44">
        <f>SUMIF('Mês'!$B$4:$FB$4,Trimestre!P$5,'Mês'!$B9:$FB9)</f>
        <v>8.781</v>
      </c>
      <c r="Q9" s="44">
        <f>SUMIF('Mês'!$B$4:$FB$4,Trimestre!Q$5,'Mês'!$B9:$FB9)</f>
        <v>11.358</v>
      </c>
      <c r="R9" s="44">
        <f>SUMIF('Mês'!$B$4:$FB$4,Trimestre!R$5,'Mês'!$B9:$FB9)</f>
        <v>13.759</v>
      </c>
      <c r="S9" s="44">
        <f>SUMIF('Mês'!$B$4:$FB$4,Trimestre!S$5,'Mês'!$B9:$FB9)</f>
        <v>15.042</v>
      </c>
      <c r="T9" s="44">
        <f>SUMIF('Mês'!$B$4:$FB$4,Trimestre!T$5,'Mês'!$B9:$FB9)</f>
        <v>16.229</v>
      </c>
      <c r="U9" s="44">
        <f>SUMIF('Mês'!$B$4:$FB$4,Trimestre!U$5,'Mês'!$B9:$FB9)</f>
        <v>20.021</v>
      </c>
      <c r="V9" s="44">
        <f>SUMIF('Mês'!$B$4:$FB$4,Trimestre!V$5,'Mês'!$B9:$FB9)</f>
        <v>19.967</v>
      </c>
      <c r="W9" s="44">
        <f>SUMIF('Mês'!$B$4:$FB$4,Trimestre!W$5,'Mês'!$B9:$FB9)</f>
        <v>17.372</v>
      </c>
      <c r="X9" s="44">
        <f>SUMIF('Mês'!$B$4:$FB$4,Trimestre!X$5,'Mês'!$B9:$FB9)</f>
        <v>18.395</v>
      </c>
      <c r="Y9" s="44">
        <f>SUMIF('Mês'!$B$4:$FB$4,Trimestre!Y$5,'Mês'!$B9:$FB9)</f>
        <v>21.499</v>
      </c>
      <c r="Z9" s="44">
        <f>SUMIF('Mês'!$B$4:$FB$4,Trimestre!Z$5,'Mês'!$B9:$FB9)</f>
        <v>19.2</v>
      </c>
      <c r="AA9" s="44">
        <f>SUMIF('Mês'!$B$4:$FB$4,Trimestre!AA$5,'Mês'!$B9:$FB9)</f>
        <v>19.982</v>
      </c>
      <c r="AB9" s="44">
        <f>SUMIF('Mês'!$B$4:$FB$4,Trimestre!AB$5,'Mês'!$B9:$FB9)</f>
        <v>18.696</v>
      </c>
      <c r="AC9" s="44">
        <f>SUMIF('Mês'!$B$4:$FB$4,Trimestre!AC$5,'Mês'!$B9:$FB9)</f>
        <v>21.2</v>
      </c>
      <c r="AD9" s="44">
        <f>SUMIF('Mês'!$B$4:$FB$4,Trimestre!AD$5,'Mês'!$B9:$FB9)</f>
        <v>21.307</v>
      </c>
      <c r="AE9" s="44">
        <f>SUMIF('Mês'!$B$4:$FB$4,Trimestre!AE$5,'Mês'!$B9:$FB9)</f>
        <v>21.001</v>
      </c>
      <c r="AF9" s="44">
        <f>SUMIF('Mês'!$B$4:$FB$4,Trimestre!AF$5,'Mês'!$B9:$FB9)</f>
        <v>23.06</v>
      </c>
      <c r="AG9" s="44">
        <f>SUMIF('Mês'!$B$4:$FB$4,Trimestre!AG$5,'Mês'!$B9:$FB9)</f>
        <v>24.141</v>
      </c>
      <c r="AH9" s="44">
        <f>SUMIF('Mês'!$B$4:$FB$4,Trimestre!AH$5,'Mês'!$B9:$FB9)</f>
        <v>24.355</v>
      </c>
      <c r="AI9" s="44">
        <f>SUMIF('Mês'!$B$4:$FB$4,Trimestre!AI$5,'Mês'!$B9:$FB9)</f>
        <v>22.612</v>
      </c>
      <c r="AJ9" s="44">
        <f>SUMIF('Mês'!$B$4:$FB$4,Trimestre!AJ$5,'Mês'!$B9:$FB9)</f>
        <v>22.547</v>
      </c>
      <c r="AK9" s="44">
        <f>SUMIF('Mês'!$B$4:$FB$4,Trimestre!AK$5,'Mês'!$B9:$FB9)</f>
        <v>24.188</v>
      </c>
      <c r="AL9" s="44">
        <f>SUMIF('Mês'!$B$4:$FB$4,Trimestre!AL$5,'Mês'!$B9:$FB9)</f>
        <v>22.878</v>
      </c>
      <c r="AM9" s="44">
        <f>SUMIF('Mês'!$B$4:$FB$4,Trimestre!AM$5,'Mês'!$B9:$FB9)</f>
        <v>22.301</v>
      </c>
      <c r="AN9" s="44">
        <f>SUMIF('Mês'!$B$4:$FB$4,Trimestre!AN$5,'Mês'!$B9:$FB9)</f>
        <v>18.813</v>
      </c>
      <c r="AO9" s="44">
        <f>SUMIF('Mês'!$B$4:$FB$4,Trimestre!AO$5,'Mês'!$B9:$FB9)</f>
        <v>19.238</v>
      </c>
      <c r="AP9" s="44">
        <f>SUMIF('Mês'!$B$4:$FB$4,Trimestre!AP$5,'Mês'!$B9:$FB9)</f>
        <v>15.52</v>
      </c>
      <c r="AQ9" s="44">
        <f>SUMIF('Mês'!$B$4:$FB$4,Trimestre!AQ$5,'Mês'!$B9:$FB9)</f>
        <v>15.397</v>
      </c>
      <c r="AR9" s="44">
        <f>SUMIF('Mês'!$B$4:$FB$4,Trimestre!AR$5,'Mês'!$B9:$FB9)</f>
        <v>15.009</v>
      </c>
      <c r="AS9" s="44">
        <f>SUMIF('Mês'!$B$4:$FB$4,Trimestre!AS$5,'Mês'!$B9:$FB9)</f>
        <v>17.675</v>
      </c>
      <c r="AT9" s="44">
        <f>SUMIF('Mês'!$B$4:$FB$4,Trimestre!AT$5,'Mês'!$B9:$FB9)</f>
        <v>17.682</v>
      </c>
      <c r="AU9" s="44">
        <f>SUMIF('Mês'!$B$4:$FB$4,Trimestre!AU$5,'Mês'!$B9:$FB9)</f>
        <v>16.8</v>
      </c>
      <c r="AV9" s="44">
        <f>SUMIF('Mês'!$B$4:$FB$4,Trimestre!AV$5,'Mês'!$B9:$FB9)</f>
        <v>17.649</v>
      </c>
      <c r="AW9" s="44">
        <f>SUMIF('Mês'!$B$4:$FB$4,Trimestre!AW$5,'Mês'!$B9:$FB9)</f>
        <v>20.108</v>
      </c>
      <c r="AX9" s="44">
        <f>SUMIF('Mês'!$B$4:$FB$4,Trimestre!AX$5,'Mês'!$B9:$FB9)</f>
        <v>18.185</v>
      </c>
      <c r="AY9" s="44">
        <f>SUMIF('Mês'!$B$4:$FB$4,Trimestre!AY$5,'Mês'!$B9:$FB9)</f>
        <v>21.004</v>
      </c>
      <c r="AZ9" s="44">
        <f>SUMIF('Mês'!$B$4:$FB$4,Trimestre!AZ$5,'Mês'!$B9:$FB9)</f>
        <v>18.155</v>
      </c>
      <c r="BA9" s="44">
        <f>SUMIF('Mês'!$B$4:$FB$4,Trimestre!BA$5,'Mês'!$B9:$FB9)</f>
        <v>21.581</v>
      </c>
      <c r="BB9" s="44">
        <f>SUMIF('Mês'!$B$4:$FB$4,Trimestre!BB$5,'Mês'!$B9:$FB9)</f>
        <v>19.14</v>
      </c>
      <c r="BC9" s="44">
        <f>SUMIF('Mês'!$B$4:$FN$4,Trimestre!BC$5,'Mês'!$B9:$FN9)</f>
        <v>18.685</v>
      </c>
      <c r="BD9" s="44">
        <f>SUMIF('Mês'!$B$4:$FN$4,Trimestre!BD$5,'Mês'!$B9:$FN9)</f>
        <v>19.382</v>
      </c>
      <c r="BE9" s="44">
        <f>SUMIF('Mês'!$B$4:$FN$4,Trimestre!BE$5,'Mês'!$B9:$FN9)</f>
        <v>20.228</v>
      </c>
      <c r="BF9" s="44">
        <f>SUMIF('Mês'!$B$4:$FN$4,Trimestre!BF$5,'Mês'!$B9:$FN9)</f>
        <v>19.869</v>
      </c>
      <c r="BG9" s="44">
        <f>SUMIF('Mês'!$B$4:$GP$4,Trimestre!BG$5,'Mês'!$B9:$GP9)</f>
        <v>19.573</v>
      </c>
      <c r="BH9" s="44">
        <f>SUMIF('Mês'!$B$4:$GP$4,Trimestre!BH$5,'Mês'!$B9:$GP9)</f>
        <v>14.154</v>
      </c>
      <c r="BI9" s="44">
        <f>SUMIF('Mês'!$B$4:$GP$4,Trimestre!BI$5,'Mês'!$B9:$GP9)</f>
        <v>14.42</v>
      </c>
      <c r="BJ9" s="44">
        <f>SUMIF('Mês'!$B$4:$GP$4,Trimestre!BJ$5,'Mês'!$B9:$GP9)</f>
        <v>19.472</v>
      </c>
      <c r="BK9" s="44">
        <f>SUMIF('Mês'!$B$4:$GP$4,Trimestre!BK$5,'Mês'!$B9:$GP9)</f>
        <v>22.46</v>
      </c>
      <c r="BL9" s="44">
        <f>SUMIF('Mês'!$B$4:$GP$4,Trimestre!BL$5,'Mês'!$B9:$GP9)</f>
        <v>18.675</v>
      </c>
      <c r="BM9" s="44">
        <f>SUMIF('Mês'!$B$4:$GP$4,Trimestre!BM$5,'Mês'!$B9:$GP9)</f>
        <v>15.362</v>
      </c>
      <c r="BN9" s="117"/>
    </row>
    <row r="10" ht="12.75" customHeight="1">
      <c r="A10" s="30">
        <f t="shared" si="1"/>
        <v>6</v>
      </c>
      <c r="B10" s="43" t="s">
        <v>14</v>
      </c>
      <c r="C10" s="44">
        <f>SUMIF('Mês'!$B$4:$FB$4,Trimestre!C$5,'Mês'!$B10:$FB10)</f>
        <v>4.527</v>
      </c>
      <c r="D10" s="44">
        <f>SUMIF('Mês'!$B$4:$FB$4,Trimestre!D$5,'Mês'!$B10:$FB10)</f>
        <v>5.639</v>
      </c>
      <c r="E10" s="44">
        <f>SUMIF('Mês'!$B$4:$FB$4,Trimestre!E$5,'Mês'!$B10:$FB10)</f>
        <v>5.803</v>
      </c>
      <c r="F10" s="44">
        <f>SUMIF('Mês'!$B$4:$FB$4,Trimestre!F$5,'Mês'!$B10:$FB10)</f>
        <v>5.244</v>
      </c>
      <c r="G10" s="44">
        <f>SUMIF('Mês'!$B$4:$FB$4,Trimestre!G$5,'Mês'!$B10:$FB10)</f>
        <v>4.931</v>
      </c>
      <c r="H10" s="44">
        <f>SUMIF('Mês'!$B$4:$FB$4,Trimestre!H$5,'Mês'!$B10:$FB10)</f>
        <v>6.308</v>
      </c>
      <c r="I10" s="44">
        <f>SUMIF('Mês'!$B$4:$FB$4,Trimestre!I$5,'Mês'!$B10:$FB10)</f>
        <v>6.568</v>
      </c>
      <c r="J10" s="44">
        <f>SUMIF('Mês'!$B$4:$FB$4,Trimestre!J$5,'Mês'!$B10:$FB10)</f>
        <v>8.458</v>
      </c>
      <c r="K10" s="44">
        <f>SUMIF('Mês'!$B$4:$FB$4,Trimestre!K$5,'Mês'!$B10:$FB10)</f>
        <v>6.715</v>
      </c>
      <c r="L10" s="44">
        <f>SUMIF('Mês'!$B$4:$FB$4,Trimestre!L$5,'Mês'!$B10:$FB10)</f>
        <v>8.234</v>
      </c>
      <c r="M10" s="44">
        <f>SUMIF('Mês'!$B$4:$FB$4,Trimestre!M$5,'Mês'!$B10:$FB10)</f>
        <v>9.069</v>
      </c>
      <c r="N10" s="44">
        <f>SUMIF('Mês'!$B$4:$FB$4,Trimestre!N$5,'Mês'!$B10:$FB10)</f>
        <v>8.528</v>
      </c>
      <c r="O10" s="44">
        <f>SUMIF('Mês'!$B$4:$FB$4,Trimestre!O$5,'Mês'!$B10:$FB10)</f>
        <v>6.145</v>
      </c>
      <c r="P10" s="44">
        <f>SUMIF('Mês'!$B$4:$FB$4,Trimestre!P$5,'Mês'!$B10:$FB10)</f>
        <v>7.547</v>
      </c>
      <c r="Q10" s="44">
        <f>SUMIF('Mês'!$B$4:$FB$4,Trimestre!Q$5,'Mês'!$B10:$FB10)</f>
        <v>7.478</v>
      </c>
      <c r="R10" s="44">
        <f>SUMIF('Mês'!$B$4:$FB$4,Trimestre!R$5,'Mês'!$B10:$FB10)</f>
        <v>6.827</v>
      </c>
      <c r="S10" s="44">
        <f>SUMIF('Mês'!$B$4:$FB$4,Trimestre!S$5,'Mês'!$B10:$FB10)</f>
        <v>6.513</v>
      </c>
      <c r="T10" s="44">
        <f>SUMIF('Mês'!$B$4:$FB$4,Trimestre!T$5,'Mês'!$B10:$FB10)</f>
        <v>6.82</v>
      </c>
      <c r="U10" s="44">
        <f>SUMIF('Mês'!$B$4:$FB$4,Trimestre!U$5,'Mês'!$B10:$FB10)</f>
        <v>7.292</v>
      </c>
      <c r="V10" s="44">
        <f>SUMIF('Mês'!$B$4:$FB$4,Trimestre!V$5,'Mês'!$B10:$FB10)</f>
        <v>8.075</v>
      </c>
      <c r="W10" s="44">
        <f>SUMIF('Mês'!$B$4:$FB$4,Trimestre!W$5,'Mês'!$B10:$FB10)</f>
        <v>7.939</v>
      </c>
      <c r="X10" s="44">
        <f>SUMIF('Mês'!$B$4:$FB$4,Trimestre!X$5,'Mês'!$B10:$FB10)</f>
        <v>10.267</v>
      </c>
      <c r="Y10" s="44">
        <f>SUMIF('Mês'!$B$4:$FB$4,Trimestre!Y$5,'Mês'!$B10:$FB10)</f>
        <v>8.777</v>
      </c>
      <c r="Z10" s="44">
        <f>SUMIF('Mês'!$B$4:$FB$4,Trimestre!Z$5,'Mês'!$B10:$FB10)</f>
        <v>8.581</v>
      </c>
      <c r="AA10" s="44">
        <f>SUMIF('Mês'!$B$4:$FB$4,Trimestre!AA$5,'Mês'!$B10:$FB10)</f>
        <v>6.582</v>
      </c>
      <c r="AB10" s="44">
        <f>SUMIF('Mês'!$B$4:$FB$4,Trimestre!AB$5,'Mês'!$B10:$FB10)</f>
        <v>8.421</v>
      </c>
      <c r="AC10" s="44">
        <f>SUMIF('Mês'!$B$4:$FB$4,Trimestre!AC$5,'Mês'!$B10:$FB10)</f>
        <v>8.973</v>
      </c>
      <c r="AD10" s="44">
        <f>SUMIF('Mês'!$B$4:$FB$4,Trimestre!AD$5,'Mês'!$B10:$FB10)</f>
        <v>9.244</v>
      </c>
      <c r="AE10" s="44">
        <f>SUMIF('Mês'!$B$4:$FB$4,Trimestre!AE$5,'Mês'!$B10:$FB10)</f>
        <v>7.775</v>
      </c>
      <c r="AF10" s="44">
        <f>SUMIF('Mês'!$B$4:$FB$4,Trimestre!AF$5,'Mês'!$B10:$FB10)</f>
        <v>10.032</v>
      </c>
      <c r="AG10" s="44">
        <f>SUMIF('Mês'!$B$4:$FB$4,Trimestre!AG$5,'Mês'!$B10:$FB10)</f>
        <v>8.54</v>
      </c>
      <c r="AH10" s="44">
        <f>SUMIF('Mês'!$B$4:$FB$4,Trimestre!AH$5,'Mês'!$B10:$FB10)</f>
        <v>9.924</v>
      </c>
      <c r="AI10" s="44">
        <f>SUMIF('Mês'!$B$4:$FB$4,Trimestre!AI$5,'Mês'!$B10:$FB10)</f>
        <v>8.393</v>
      </c>
      <c r="AJ10" s="44">
        <f>SUMIF('Mês'!$B$4:$FB$4,Trimestre!AJ$5,'Mês'!$B10:$FB10)</f>
        <v>9.939</v>
      </c>
      <c r="AK10" s="44">
        <f>SUMIF('Mês'!$B$4:$FB$4,Trimestre!AK$5,'Mês'!$B10:$FB10)</f>
        <v>9.246</v>
      </c>
      <c r="AL10" s="44">
        <f>SUMIF('Mês'!$B$4:$FB$4,Trimestre!AL$5,'Mês'!$B10:$FB10)</f>
        <v>10.022</v>
      </c>
      <c r="AM10" s="44">
        <f>SUMIF('Mês'!$B$4:$FB$4,Trimestre!AM$5,'Mês'!$B10:$FB10)</f>
        <v>9.348</v>
      </c>
      <c r="AN10" s="44">
        <f>SUMIF('Mês'!$B$4:$FB$4,Trimestre!AN$5,'Mês'!$B10:$FB10)</f>
        <v>10.816</v>
      </c>
      <c r="AO10" s="44">
        <f>SUMIF('Mês'!$B$4:$FB$4,Trimestre!AO$5,'Mês'!$B10:$FB10)</f>
        <v>10.892</v>
      </c>
      <c r="AP10" s="44">
        <f>SUMIF('Mês'!$B$4:$FB$4,Trimestre!AP$5,'Mês'!$B10:$FB10)</f>
        <v>11.281</v>
      </c>
      <c r="AQ10" s="44">
        <f>SUMIF('Mês'!$B$4:$FB$4,Trimestre!AQ$5,'Mês'!$B10:$FB10)</f>
        <v>10.536</v>
      </c>
      <c r="AR10" s="44">
        <f>SUMIF('Mês'!$B$4:$FB$4,Trimestre!AR$5,'Mês'!$B10:$FB10)</f>
        <v>11.963</v>
      </c>
      <c r="AS10" s="44">
        <f>SUMIF('Mês'!$B$4:$FB$4,Trimestre!AS$5,'Mês'!$B10:$FB10)</f>
        <v>12.971</v>
      </c>
      <c r="AT10" s="44">
        <f>SUMIF('Mês'!$B$4:$FB$4,Trimestre!AT$5,'Mês'!$B10:$FB10)</f>
        <v>10.97</v>
      </c>
      <c r="AU10" s="44">
        <f>SUMIF('Mês'!$B$4:$FB$4,Trimestre!AU$5,'Mês'!$B10:$FB10)</f>
        <v>12.116</v>
      </c>
      <c r="AV10" s="44">
        <f>SUMIF('Mês'!$B$4:$FB$4,Trimestre!AV$5,'Mês'!$B10:$FB10)</f>
        <v>13.308</v>
      </c>
      <c r="AW10" s="44">
        <f>SUMIF('Mês'!$B$4:$FB$4,Trimestre!AW$5,'Mês'!$B10:$FB10)</f>
        <v>13.726</v>
      </c>
      <c r="AX10" s="44">
        <f>SUMIF('Mês'!$B$4:$FB$4,Trimestre!AX$5,'Mês'!$B10:$FB10)</f>
        <v>13.455</v>
      </c>
      <c r="AY10" s="44">
        <f>SUMIF('Mês'!$B$4:$FB$4,Trimestre!AY$5,'Mês'!$B10:$FB10)</f>
        <v>11.603</v>
      </c>
      <c r="AZ10" s="44">
        <f>SUMIF('Mês'!$B$4:$FB$4,Trimestre!AZ$5,'Mês'!$B10:$FB10)</f>
        <v>11.111</v>
      </c>
      <c r="BA10" s="44">
        <f>SUMIF('Mês'!$B$4:$FB$4,Trimestre!BA$5,'Mês'!$B10:$FB10)</f>
        <v>14.028</v>
      </c>
      <c r="BB10" s="44">
        <f>SUMIF('Mês'!$B$4:$FB$4,Trimestre!BB$5,'Mês'!$B10:$FB10)</f>
        <v>12.097</v>
      </c>
      <c r="BC10" s="44">
        <f>SUMIF('Mês'!$B$4:$FN$4,Trimestre!BC$5,'Mês'!$B10:$FN10)</f>
        <v>11.886</v>
      </c>
      <c r="BD10" s="44">
        <f>SUMIF('Mês'!$B$4:$FN$4,Trimestre!BD$5,'Mês'!$B10:$FN10)</f>
        <v>13.708</v>
      </c>
      <c r="BE10" s="44">
        <f>SUMIF('Mês'!$B$4:$FN$4,Trimestre!BE$5,'Mês'!$B10:$FN10)</f>
        <v>12.414</v>
      </c>
      <c r="BF10" s="44">
        <f>SUMIF('Mês'!$B$4:$FN$4,Trimestre!BF$5,'Mês'!$B10:$FN10)</f>
        <v>13.059</v>
      </c>
      <c r="BG10" s="44">
        <f>SUMIF('Mês'!$B$4:$GP$4,Trimestre!BG$5,'Mês'!$B10:$GP10)</f>
        <v>11.453</v>
      </c>
      <c r="BH10" s="44">
        <f>SUMIF('Mês'!$B$4:$GP$4,Trimestre!BH$5,'Mês'!$B10:$GP10)</f>
        <v>12.44</v>
      </c>
      <c r="BI10" s="44">
        <f>SUMIF('Mês'!$B$4:$GP$4,Trimestre!BI$5,'Mês'!$B10:$GP10)</f>
        <v>14.645</v>
      </c>
      <c r="BJ10" s="44">
        <f>SUMIF('Mês'!$B$4:$GP$4,Trimestre!BJ$5,'Mês'!$B10:$GP10)</f>
        <v>9.027</v>
      </c>
      <c r="BK10" s="44">
        <f>SUMIF('Mês'!$B$4:$GP$4,Trimestre!BK$5,'Mês'!$B10:$GP10)</f>
        <v>10.582</v>
      </c>
      <c r="BL10" s="44">
        <f>SUMIF('Mês'!$B$4:$GP$4,Trimestre!BL$5,'Mês'!$B10:$GP10)</f>
        <v>12.049</v>
      </c>
      <c r="BM10" s="44">
        <f>SUMIF('Mês'!$B$4:$GP$4,Trimestre!BM$5,'Mês'!$B10:$GP10)</f>
        <v>11.933</v>
      </c>
      <c r="BN10" s="117"/>
    </row>
    <row r="11" ht="13.5" customHeight="1">
      <c r="A11" s="30">
        <f t="shared" si="1"/>
        <v>7</v>
      </c>
      <c r="B11" s="39" t="s">
        <v>15</v>
      </c>
      <c r="C11" s="40">
        <f>SUMIF('Mês'!$B$4:$FB$4,Trimestre!C$5,'Mês'!$B11:$FB11)</f>
        <v>2.805</v>
      </c>
      <c r="D11" s="40">
        <f>SUMIF('Mês'!$B$4:$FB$4,Trimestre!D$5,'Mês'!$B11:$FB11)</f>
        <v>2.626</v>
      </c>
      <c r="E11" s="40">
        <f>SUMIF('Mês'!$B$4:$FB$4,Trimestre!E$5,'Mês'!$B11:$FB11)</f>
        <v>2.716</v>
      </c>
      <c r="F11" s="40">
        <f>SUMIF('Mês'!$B$4:$FB$4,Trimestre!F$5,'Mês'!$B11:$FB11)</f>
        <v>2.51</v>
      </c>
      <c r="G11" s="40">
        <f>SUMIF('Mês'!$B$4:$FB$4,Trimestre!G$5,'Mês'!$B11:$FB11)</f>
        <v>2.706</v>
      </c>
      <c r="H11" s="40">
        <f>SUMIF('Mês'!$B$4:$FB$4,Trimestre!H$5,'Mês'!$B11:$FB11)</f>
        <v>2.038</v>
      </c>
      <c r="I11" s="40">
        <f>SUMIF('Mês'!$B$4:$FB$4,Trimestre!I$5,'Mês'!$B11:$FB11)</f>
        <v>1.965</v>
      </c>
      <c r="J11" s="40">
        <f>SUMIF('Mês'!$B$4:$FB$4,Trimestre!J$5,'Mês'!$B11:$FB11)</f>
        <v>1.574</v>
      </c>
      <c r="K11" s="40">
        <f>SUMIF('Mês'!$B$4:$FB$4,Trimestre!K$5,'Mês'!$B11:$FB11)</f>
        <v>1.166</v>
      </c>
      <c r="L11" s="40">
        <f>SUMIF('Mês'!$B$4:$FB$4,Trimestre!L$5,'Mês'!$B11:$FB11)</f>
        <v>1.35</v>
      </c>
      <c r="M11" s="40">
        <f>SUMIF('Mês'!$B$4:$FB$4,Trimestre!M$5,'Mês'!$B11:$FB11)</f>
        <v>1.502</v>
      </c>
      <c r="N11" s="40">
        <f>SUMIF('Mês'!$B$4:$FB$4,Trimestre!N$5,'Mês'!$B11:$FB11)</f>
        <v>1.534</v>
      </c>
      <c r="O11" s="40">
        <f>SUMIF('Mês'!$B$4:$FB$4,Trimestre!O$5,'Mês'!$B11:$FB11)</f>
        <v>0.644</v>
      </c>
      <c r="P11" s="40">
        <f>SUMIF('Mês'!$B$4:$FB$4,Trimestre!P$5,'Mês'!$B11:$FB11)</f>
        <v>0</v>
      </c>
      <c r="Q11" s="40">
        <f>SUMIF('Mês'!$B$4:$FB$4,Trimestre!Q$5,'Mês'!$B11:$FB11)</f>
        <v>0</v>
      </c>
      <c r="R11" s="40">
        <f>SUMIF('Mês'!$B$4:$FB$4,Trimestre!R$5,'Mês'!$B11:$FB11)</f>
        <v>0</v>
      </c>
      <c r="S11" s="40">
        <f>SUMIF('Mês'!$B$4:$FB$4,Trimestre!S$5,'Mês'!$B11:$FB11)</f>
        <v>0</v>
      </c>
      <c r="T11" s="40">
        <f>SUMIF('Mês'!$B$4:$FB$4,Trimestre!T$5,'Mês'!$B11:$FB11)</f>
        <v>0</v>
      </c>
      <c r="U11" s="40">
        <f>SUMIF('Mês'!$B$4:$FB$4,Trimestre!U$5,'Mês'!$B11:$FB11)</f>
        <v>0</v>
      </c>
      <c r="V11" s="40">
        <f>SUMIF('Mês'!$B$4:$FB$4,Trimestre!V$5,'Mês'!$B11:$FB11)</f>
        <v>0</v>
      </c>
      <c r="W11" s="40">
        <f>SUMIF('Mês'!$B$4:$FB$4,Trimestre!W$5,'Mês'!$B11:$FB11)</f>
        <v>0</v>
      </c>
      <c r="X11" s="40">
        <f>SUMIF('Mês'!$B$4:$FB$4,Trimestre!X$5,'Mês'!$B11:$FB11)</f>
        <v>0</v>
      </c>
      <c r="Y11" s="40">
        <f>SUMIF('Mês'!$B$4:$FB$4,Trimestre!Y$5,'Mês'!$B11:$FB11)</f>
        <v>0</v>
      </c>
      <c r="Z11" s="40">
        <f>SUMIF('Mês'!$B$4:$FB$4,Trimestre!Z$5,'Mês'!$B11:$FB11)</f>
        <v>0</v>
      </c>
      <c r="AA11" s="40">
        <f>SUMIF('Mês'!$B$4:$FB$4,Trimestre!AA$5,'Mês'!$B11:$FB11)</f>
        <v>0</v>
      </c>
      <c r="AB11" s="40">
        <f>SUMIF('Mês'!$B$4:$FB$4,Trimestre!AB$5,'Mês'!$B11:$FB11)</f>
        <v>0</v>
      </c>
      <c r="AC11" s="40">
        <f>SUMIF('Mês'!$B$4:$FB$4,Trimestre!AC$5,'Mês'!$B11:$FB11)</f>
        <v>0</v>
      </c>
      <c r="AD11" s="40">
        <f>SUMIF('Mês'!$B$4:$FB$4,Trimestre!AD$5,'Mês'!$B11:$FB11)</f>
        <v>0</v>
      </c>
      <c r="AE11" s="40">
        <f>SUMIF('Mês'!$B$4:$FB$4,Trimestre!AE$5,'Mês'!$B11:$FB11)</f>
        <v>0</v>
      </c>
      <c r="AF11" s="40">
        <f>SUMIF('Mês'!$B$4:$FB$4,Trimestre!AF$5,'Mês'!$B11:$FB11)</f>
        <v>0</v>
      </c>
      <c r="AG11" s="40">
        <f>SUMIF('Mês'!$B$4:$FB$4,Trimestre!AG$5,'Mês'!$B11:$FB11)</f>
        <v>0</v>
      </c>
      <c r="AH11" s="40">
        <f>SUMIF('Mês'!$B$4:$FB$4,Trimestre!AH$5,'Mês'!$B11:$FB11)</f>
        <v>0</v>
      </c>
      <c r="AI11" s="40">
        <f>SUMIF('Mês'!$B$4:$FB$4,Trimestre!AI$5,'Mês'!$B11:$FB11)</f>
        <v>0</v>
      </c>
      <c r="AJ11" s="40">
        <f>SUMIF('Mês'!$B$4:$FB$4,Trimestre!AJ$5,'Mês'!$B11:$FB11)</f>
        <v>0</v>
      </c>
      <c r="AK11" s="40">
        <f>SUMIF('Mês'!$B$4:$FB$4,Trimestre!AK$5,'Mês'!$B11:$FB11)</f>
        <v>0</v>
      </c>
      <c r="AL11" s="40">
        <f>SUMIF('Mês'!$B$4:$FB$4,Trimestre!AL$5,'Mês'!$B11:$FB11)</f>
        <v>0</v>
      </c>
      <c r="AM11" s="40">
        <f>SUMIF('Mês'!$B$4:$FB$4,Trimestre!AM$5,'Mês'!$B11:$FB11)</f>
        <v>0</v>
      </c>
      <c r="AN11" s="40">
        <f>SUMIF('Mês'!$B$4:$FB$4,Trimestre!AN$5,'Mês'!$B11:$FB11)</f>
        <v>0</v>
      </c>
      <c r="AO11" s="40">
        <f>SUMIF('Mês'!$B$4:$FB$4,Trimestre!AO$5,'Mês'!$B11:$FB11)</f>
        <v>0</v>
      </c>
      <c r="AP11" s="40">
        <f>SUMIF('Mês'!$B$4:$FB$4,Trimestre!AP$5,'Mês'!$B11:$FB11)</f>
        <v>0</v>
      </c>
      <c r="AQ11" s="40">
        <f>SUMIF('Mês'!$B$4:$FB$4,Trimestre!AQ$5,'Mês'!$B11:$FB11)</f>
        <v>0</v>
      </c>
      <c r="AR11" s="40">
        <f>SUMIF('Mês'!$B$4:$FB$4,Trimestre!AR$5,'Mês'!$B11:$FB11)</f>
        <v>0</v>
      </c>
      <c r="AS11" s="40">
        <f>SUMIF('Mês'!$B$4:$FB$4,Trimestre!AS$5,'Mês'!$B11:$FB11)</f>
        <v>0</v>
      </c>
      <c r="AT11" s="40">
        <f>SUMIF('Mês'!$B$4:$FB$4,Trimestre!AT$5,'Mês'!$B11:$FB11)</f>
        <v>0.774</v>
      </c>
      <c r="AU11" s="40">
        <f>SUMIF('Mês'!$B$4:$FB$4,Trimestre!AU$5,'Mês'!$B11:$FB11)</f>
        <v>1.224</v>
      </c>
      <c r="AV11" s="40">
        <f>SUMIF('Mês'!$B$4:$FB$4,Trimestre!AV$5,'Mês'!$B11:$FB11)</f>
        <v>2.62</v>
      </c>
      <c r="AW11" s="40">
        <f>SUMIF('Mês'!$B$4:$FB$4,Trimestre!AW$5,'Mês'!$B11:$FB11)</f>
        <v>3.717</v>
      </c>
      <c r="AX11" s="40">
        <f>SUMIF('Mês'!$B$4:$FB$4,Trimestre!AX$5,'Mês'!$B11:$FB11)</f>
        <v>3.511</v>
      </c>
      <c r="AY11" s="40">
        <f>SUMIF('Mês'!$B$4:$FB$4,Trimestre!AY$5,'Mês'!$B11:$FB11)</f>
        <v>4.753</v>
      </c>
      <c r="AZ11" s="40">
        <f>SUMIF('Mês'!$B$4:$FB$4,Trimestre!AZ$5,'Mês'!$B11:$FB11)</f>
        <v>6.027</v>
      </c>
      <c r="BA11" s="40">
        <f>SUMIF('Mês'!$B$4:$FB$4,Trimestre!BA$5,'Mês'!$B11:$FB11)</f>
        <v>6.425</v>
      </c>
      <c r="BB11" s="40">
        <f>SUMIF('Mês'!$B$4:$FB$4,Trimestre!BB$5,'Mês'!$B11:$FB11)</f>
        <v>6.495</v>
      </c>
      <c r="BC11" s="40">
        <f>SUMIF('Mês'!$B$4:$FN$4,Trimestre!BC$5,'Mês'!$B11:$FN11)</f>
        <v>5.329</v>
      </c>
      <c r="BD11" s="40">
        <f>SUMIF('Mês'!$B$4:$FN$4,Trimestre!BD$5,'Mês'!$B11:$FN11)</f>
        <v>6.214</v>
      </c>
      <c r="BE11" s="40">
        <f>SUMIF('Mês'!$B$4:$FN$4,Trimestre!BE$5,'Mês'!$B11:$FN11)</f>
        <v>6.516</v>
      </c>
      <c r="BF11" s="40">
        <f>SUMIF('Mês'!$B$4:$FN$4,Trimestre!BF$5,'Mês'!$B11:$FN11)</f>
        <v>7.061</v>
      </c>
      <c r="BG11" s="40">
        <f>SUMIF('Mês'!$B$4:$GP$4,Trimestre!BG$5,'Mês'!$B11:$GP11)</f>
        <v>6.261</v>
      </c>
      <c r="BH11" s="40">
        <f>SUMIF('Mês'!$B$4:$GP$4,Trimestre!BH$5,'Mês'!$B11:$GP11)</f>
        <v>7.142</v>
      </c>
      <c r="BI11" s="40">
        <f>SUMIF('Mês'!$B$4:$GP$4,Trimestre!BI$5,'Mês'!$B11:$GP11)</f>
        <v>6.789</v>
      </c>
      <c r="BJ11" s="40">
        <f>SUMIF('Mês'!$B$4:$GP$4,Trimestre!BJ$5,'Mês'!$B11:$GP11)</f>
        <v>5.874</v>
      </c>
      <c r="BK11" s="40">
        <f>SUMIF('Mês'!$B$4:$GP$4,Trimestre!BK$5,'Mês'!$B11:$GP11)</f>
        <v>5.701</v>
      </c>
      <c r="BL11" s="40">
        <f>SUMIF('Mês'!$B$4:$GP$4,Trimestre!BL$5,'Mês'!$B11:$GP11)</f>
        <v>6.281</v>
      </c>
      <c r="BM11" s="40">
        <f>SUMIF('Mês'!$B$4:$GP$4,Trimestre!BM$5,'Mês'!$B11:$GP11)</f>
        <v>5.402</v>
      </c>
      <c r="BN11" s="117"/>
    </row>
    <row r="12" ht="13.5" customHeight="1">
      <c r="A12" s="30">
        <f t="shared" si="1"/>
        <v>8</v>
      </c>
      <c r="B12" s="39" t="s">
        <v>16</v>
      </c>
      <c r="C12" s="40">
        <f>SUMIF('Mês'!$B$4:$FB$4,Trimestre!C$5,'Mês'!$B12:$FB12)</f>
        <v>28.134</v>
      </c>
      <c r="D12" s="40">
        <f>SUMIF('Mês'!$B$4:$FB$4,Trimestre!D$5,'Mês'!$B12:$FB12)</f>
        <v>33.11</v>
      </c>
      <c r="E12" s="40">
        <f>SUMIF('Mês'!$B$4:$FB$4,Trimestre!E$5,'Mês'!$B12:$FB12)</f>
        <v>29.417</v>
      </c>
      <c r="F12" s="40">
        <f>SUMIF('Mês'!$B$4:$FB$4,Trimestre!F$5,'Mês'!$B12:$FB12)</f>
        <v>20.047</v>
      </c>
      <c r="G12" s="40">
        <f>SUMIF('Mês'!$B$4:$FB$4,Trimestre!G$5,'Mês'!$B12:$FB12)</f>
        <v>18.2</v>
      </c>
      <c r="H12" s="40">
        <f>SUMIF('Mês'!$B$4:$FB$4,Trimestre!H$5,'Mês'!$B12:$FB12)</f>
        <v>20.296</v>
      </c>
      <c r="I12" s="40">
        <f>SUMIF('Mês'!$B$4:$FB$4,Trimestre!I$5,'Mês'!$B12:$FB12)</f>
        <v>27.241</v>
      </c>
      <c r="J12" s="40">
        <f>SUMIF('Mês'!$B$4:$FB$4,Trimestre!J$5,'Mês'!$B12:$FB12)</f>
        <v>27.226</v>
      </c>
      <c r="K12" s="40">
        <f>SUMIF('Mês'!$B$4:$FB$4,Trimestre!K$5,'Mês'!$B12:$FB12)</f>
        <v>20.643</v>
      </c>
      <c r="L12" s="40">
        <f>SUMIF('Mês'!$B$4:$FB$4,Trimestre!L$5,'Mês'!$B12:$FB12)</f>
        <v>20.376</v>
      </c>
      <c r="M12" s="40">
        <f>SUMIF('Mês'!$B$4:$FB$4,Trimestre!M$5,'Mês'!$B12:$FB12)</f>
        <v>21.639</v>
      </c>
      <c r="N12" s="40">
        <f>SUMIF('Mês'!$B$4:$FB$4,Trimestre!N$5,'Mês'!$B12:$FB12)</f>
        <v>20.284</v>
      </c>
      <c r="O12" s="40">
        <f>SUMIF('Mês'!$B$4:$FB$4,Trimestre!O$5,'Mês'!$B12:$FB12)</f>
        <v>19.759</v>
      </c>
      <c r="P12" s="40">
        <f>SUMIF('Mês'!$B$4:$FB$4,Trimestre!P$5,'Mês'!$B12:$FB12)</f>
        <v>30.175</v>
      </c>
      <c r="Q12" s="40">
        <f>SUMIF('Mês'!$B$4:$FB$4,Trimestre!Q$5,'Mês'!$B12:$FB12)</f>
        <v>34.902</v>
      </c>
      <c r="R12" s="40">
        <f>SUMIF('Mês'!$B$4:$FB$4,Trimestre!R$5,'Mês'!$B12:$FB12)</f>
        <v>35.512</v>
      </c>
      <c r="S12" s="40">
        <f>SUMIF('Mês'!$B$4:$FB$4,Trimestre!S$5,'Mês'!$B12:$FB12)</f>
        <v>36.298</v>
      </c>
      <c r="T12" s="40">
        <f>SUMIF('Mês'!$B$4:$FB$4,Trimestre!T$5,'Mês'!$B12:$FB12)</f>
        <v>49.327</v>
      </c>
      <c r="U12" s="40">
        <f>SUMIF('Mês'!$B$4:$FB$4,Trimestre!U$5,'Mês'!$B12:$FB12)</f>
        <v>41.048</v>
      </c>
      <c r="V12" s="40">
        <f>SUMIF('Mês'!$B$4:$FB$4,Trimestre!V$5,'Mês'!$B12:$FB12)</f>
        <v>32.948</v>
      </c>
      <c r="W12" s="40">
        <f>SUMIF('Mês'!$B$4:$FB$4,Trimestre!W$5,'Mês'!$B12:$FB12)</f>
        <v>24.885</v>
      </c>
      <c r="X12" s="40">
        <f>SUMIF('Mês'!$B$4:$FB$4,Trimestre!X$5,'Mês'!$B12:$FB12)</f>
        <v>29.499</v>
      </c>
      <c r="Y12" s="40">
        <f>SUMIF('Mês'!$B$4:$FB$4,Trimestre!Y$5,'Mês'!$B12:$FB12)</f>
        <v>24.251</v>
      </c>
      <c r="Z12" s="40">
        <f>SUMIF('Mês'!$B$4:$FB$4,Trimestre!Z$5,'Mês'!$B12:$FB12)</f>
        <v>19.012</v>
      </c>
      <c r="AA12" s="40">
        <f>SUMIF('Mês'!$B$4:$FB$4,Trimestre!AA$5,'Mês'!$B12:$FB12)</f>
        <v>19.93</v>
      </c>
      <c r="AB12" s="40">
        <f>SUMIF('Mês'!$B$4:$FB$4,Trimestre!AB$5,'Mês'!$B12:$FB12)</f>
        <v>28.8</v>
      </c>
      <c r="AC12" s="40">
        <f>SUMIF('Mês'!$B$4:$FB$4,Trimestre!AC$5,'Mês'!$B12:$FB12)</f>
        <v>26.357</v>
      </c>
      <c r="AD12" s="40">
        <f>SUMIF('Mês'!$B$4:$FB$4,Trimestre!AD$5,'Mês'!$B12:$FB12)</f>
        <v>17.572</v>
      </c>
      <c r="AE12" s="40">
        <f>SUMIF('Mês'!$B$4:$FB$4,Trimestre!AE$5,'Mês'!$B12:$FB12)</f>
        <v>16.353</v>
      </c>
      <c r="AF12" s="40">
        <f>SUMIF('Mês'!$B$4:$FB$4,Trimestre!AF$5,'Mês'!$B12:$FB12)</f>
        <v>21.837</v>
      </c>
      <c r="AG12" s="40">
        <f>SUMIF('Mês'!$B$4:$FB$4,Trimestre!AG$5,'Mês'!$B12:$FB12)</f>
        <v>24.448</v>
      </c>
      <c r="AH12" s="40">
        <f>SUMIF('Mês'!$B$4:$FB$4,Trimestre!AH$5,'Mês'!$B12:$FB12)</f>
        <v>27.458</v>
      </c>
      <c r="AI12" s="40">
        <f>SUMIF('Mês'!$B$4:$FB$4,Trimestre!AI$5,'Mês'!$B12:$FB12)</f>
        <v>54.115</v>
      </c>
      <c r="AJ12" s="40">
        <f>SUMIF('Mês'!$B$4:$FB$4,Trimestre!AJ$5,'Mês'!$B12:$FB12)</f>
        <v>55.482</v>
      </c>
      <c r="AK12" s="40">
        <f>SUMIF('Mês'!$B$4:$FB$4,Trimestre!AK$5,'Mês'!$B12:$FB12)</f>
        <v>27.637</v>
      </c>
      <c r="AL12" s="40">
        <f>SUMIF('Mês'!$B$4:$FB$4,Trimestre!AL$5,'Mês'!$B12:$FB12)</f>
        <v>28.196</v>
      </c>
      <c r="AM12" s="40">
        <f>SUMIF('Mês'!$B$4:$FB$4,Trimestre!AM$5,'Mês'!$B12:$FB12)</f>
        <v>46.575</v>
      </c>
      <c r="AN12" s="40">
        <f>SUMIF('Mês'!$B$4:$FB$4,Trimestre!AN$5,'Mês'!$B12:$FB12)</f>
        <v>47.121</v>
      </c>
      <c r="AO12" s="40">
        <f>SUMIF('Mês'!$B$4:$FB$4,Trimestre!AO$5,'Mês'!$B12:$FB12)</f>
        <v>43.092</v>
      </c>
      <c r="AP12" s="40">
        <f>SUMIF('Mês'!$B$4:$FB$4,Trimestre!AP$5,'Mês'!$B12:$FB12)</f>
        <v>35.826</v>
      </c>
      <c r="AQ12" s="40">
        <f>SUMIF('Mês'!$B$4:$FB$4,Trimestre!AQ$5,'Mês'!$B12:$FB12)</f>
        <v>29.527</v>
      </c>
      <c r="AR12" s="40">
        <f>SUMIF('Mês'!$B$4:$FB$4,Trimestre!AR$5,'Mês'!$B12:$FB12)</f>
        <v>34.131</v>
      </c>
      <c r="AS12" s="40">
        <f>SUMIF('Mês'!$B$4:$FB$4,Trimestre!AS$5,'Mês'!$B12:$FB12)</f>
        <v>35.837</v>
      </c>
      <c r="AT12" s="40">
        <f>SUMIF('Mês'!$B$4:$FB$4,Trimestre!AT$5,'Mês'!$B12:$FB12)</f>
        <v>33.692</v>
      </c>
      <c r="AU12" s="40">
        <f>SUMIF('Mês'!$B$4:$FB$4,Trimestre!AU$5,'Mês'!$B12:$FB12)</f>
        <v>31.063</v>
      </c>
      <c r="AV12" s="40">
        <f>SUMIF('Mês'!$B$4:$FB$4,Trimestre!AV$5,'Mês'!$B12:$FB12)</f>
        <v>38.039</v>
      </c>
      <c r="AW12" s="40">
        <f>SUMIF('Mês'!$B$4:$FB$4,Trimestre!AW$5,'Mês'!$B12:$FB12)</f>
        <v>43.35</v>
      </c>
      <c r="AX12" s="40">
        <f>SUMIF('Mês'!$B$4:$FB$4,Trimestre!AX$5,'Mês'!$B12:$FB12)</f>
        <v>34.208</v>
      </c>
      <c r="AY12" s="40">
        <f>SUMIF('Mês'!$B$4:$FB$4,Trimestre!AY$5,'Mês'!$B12:$FB12)</f>
        <v>31.511</v>
      </c>
      <c r="AZ12" s="40">
        <f>SUMIF('Mês'!$B$4:$FB$4,Trimestre!AZ$5,'Mês'!$B12:$FB12)</f>
        <v>27.442</v>
      </c>
      <c r="BA12" s="40">
        <f>SUMIF('Mês'!$B$4:$FB$4,Trimestre!BA$5,'Mês'!$B12:$FB12)</f>
        <v>44.74</v>
      </c>
      <c r="BB12" s="40">
        <f>SUMIF('Mês'!$B$4:$FB$4,Trimestre!BB$5,'Mês'!$B12:$FB12)</f>
        <v>26.219</v>
      </c>
      <c r="BC12" s="40">
        <f>SUMIF('Mês'!$B$4:$FN$4,Trimestre!BC$5,'Mês'!$B12:$FN12)</f>
        <v>12.709</v>
      </c>
      <c r="BD12" s="40">
        <f>SUMIF('Mês'!$B$4:$FN$4,Trimestre!BD$5,'Mês'!$B12:$FN12)</f>
        <v>12.94</v>
      </c>
      <c r="BE12" s="40">
        <f>SUMIF('Mês'!$B$4:$FN$4,Trimestre!BE$5,'Mês'!$B12:$FN12)</f>
        <v>15.802</v>
      </c>
      <c r="BF12" s="40">
        <f>SUMIF('Mês'!$B$4:$FN$4,Trimestre!BF$5,'Mês'!$B12:$FN12)</f>
        <v>19.573</v>
      </c>
      <c r="BG12" s="40">
        <f>SUMIF('Mês'!$B$4:$GP$4,Trimestre!BG$5,'Mês'!$B12:$GP12)</f>
        <v>13.747</v>
      </c>
      <c r="BH12" s="40">
        <f>SUMIF('Mês'!$B$4:$GP$4,Trimestre!BH$5,'Mês'!$B12:$GP12)</f>
        <v>16.619</v>
      </c>
      <c r="BI12" s="40">
        <f>SUMIF('Mês'!$B$4:$GP$4,Trimestre!BI$5,'Mês'!$B12:$GP12)</f>
        <v>20.096</v>
      </c>
      <c r="BJ12" s="40">
        <f>SUMIF('Mês'!$B$4:$GP$4,Trimestre!BJ$5,'Mês'!$B12:$GP12)</f>
        <v>14.015</v>
      </c>
      <c r="BK12" s="40">
        <f>SUMIF('Mês'!$B$4:$GP$4,Trimestre!BK$5,'Mês'!$B12:$GP12)</f>
        <v>18.674</v>
      </c>
      <c r="BL12" s="40">
        <f>SUMIF('Mês'!$B$4:$GP$4,Trimestre!BL$5,'Mês'!$B12:$GP12)</f>
        <v>33.739</v>
      </c>
      <c r="BM12" s="40">
        <f>SUMIF('Mês'!$B$4:$GP$4,Trimestre!BM$5,'Mês'!$B12:$GP12)</f>
        <v>20.858</v>
      </c>
      <c r="BN12" s="117"/>
    </row>
    <row r="13" ht="13.5" customHeight="1">
      <c r="A13" s="30">
        <f t="shared" si="1"/>
        <v>9</v>
      </c>
      <c r="B13" s="39" t="s">
        <v>17</v>
      </c>
      <c r="C13" s="40">
        <f>SUMIF('Mês'!$B$4:$FB$4,Trimestre!C$5,'Mês'!$B13:$FB13)</f>
        <v>51.274</v>
      </c>
      <c r="D13" s="40">
        <f>SUMIF('Mês'!$B$4:$FB$4,Trimestre!D$5,'Mês'!$B13:$FB13)</f>
        <v>56.734</v>
      </c>
      <c r="E13" s="40">
        <f>SUMIF('Mês'!$B$4:$FB$4,Trimestre!E$5,'Mês'!$B13:$FB13)</f>
        <v>59.329</v>
      </c>
      <c r="F13" s="40">
        <f>SUMIF('Mês'!$B$4:$FB$4,Trimestre!F$5,'Mês'!$B13:$FB13)</f>
        <v>59.84</v>
      </c>
      <c r="G13" s="40">
        <f>SUMIF('Mês'!$B$4:$FB$4,Trimestre!G$5,'Mês'!$B13:$FB13)</f>
        <v>51.229</v>
      </c>
      <c r="H13" s="40">
        <f>SUMIF('Mês'!$B$4:$FB$4,Trimestre!H$5,'Mês'!$B13:$FB13)</f>
        <v>59.282</v>
      </c>
      <c r="I13" s="40">
        <f>SUMIF('Mês'!$B$4:$FB$4,Trimestre!I$5,'Mês'!$B13:$FB13)</f>
        <v>60.95</v>
      </c>
      <c r="J13" s="40">
        <f>SUMIF('Mês'!$B$4:$FB$4,Trimestre!J$5,'Mês'!$B13:$FB13)</f>
        <v>52.733</v>
      </c>
      <c r="K13" s="40">
        <f>SUMIF('Mês'!$B$4:$FB$4,Trimestre!K$5,'Mês'!$B13:$FB13)</f>
        <v>49.516</v>
      </c>
      <c r="L13" s="40">
        <f>SUMIF('Mês'!$B$4:$FB$4,Trimestre!L$5,'Mês'!$B13:$FB13)</f>
        <v>46.163</v>
      </c>
      <c r="M13" s="40">
        <f>SUMIF('Mês'!$B$4:$FB$4,Trimestre!M$5,'Mês'!$B13:$FB13)</f>
        <v>53.812</v>
      </c>
      <c r="N13" s="40">
        <f>SUMIF('Mês'!$B$4:$FB$4,Trimestre!N$5,'Mês'!$B13:$FB13)</f>
        <v>77.068</v>
      </c>
      <c r="O13" s="40">
        <f>SUMIF('Mês'!$B$4:$FB$4,Trimestre!O$5,'Mês'!$B13:$FB13)</f>
        <v>46.196</v>
      </c>
      <c r="P13" s="40">
        <f>SUMIF('Mês'!$B$4:$FB$4,Trimestre!P$5,'Mês'!$B13:$FB13)</f>
        <v>67.215</v>
      </c>
      <c r="Q13" s="40">
        <f>SUMIF('Mês'!$B$4:$FB$4,Trimestre!Q$5,'Mês'!$B13:$FB13)</f>
        <v>68.123</v>
      </c>
      <c r="R13" s="40">
        <f>SUMIF('Mês'!$B$4:$FB$4,Trimestre!R$5,'Mês'!$B13:$FB13)</f>
        <v>50.746</v>
      </c>
      <c r="S13" s="40">
        <f>SUMIF('Mês'!$B$4:$FB$4,Trimestre!S$5,'Mês'!$B13:$FB13)</f>
        <v>51.426</v>
      </c>
      <c r="T13" s="40">
        <f>SUMIF('Mês'!$B$4:$FB$4,Trimestre!T$5,'Mês'!$B13:$FB13)</f>
        <v>47.895</v>
      </c>
      <c r="U13" s="40">
        <f>SUMIF('Mês'!$B$4:$FB$4,Trimestre!U$5,'Mês'!$B13:$FB13)</f>
        <v>53.161</v>
      </c>
      <c r="V13" s="40">
        <f>SUMIF('Mês'!$B$4:$FB$4,Trimestre!V$5,'Mês'!$B13:$FB13)</f>
        <v>52.002</v>
      </c>
      <c r="W13" s="40">
        <f>SUMIF('Mês'!$B$4:$FB$4,Trimestre!W$5,'Mês'!$B13:$FB13)</f>
        <v>45.774</v>
      </c>
      <c r="X13" s="40">
        <f>SUMIF('Mês'!$B$4:$FB$4,Trimestre!X$5,'Mês'!$B13:$FB13)</f>
        <v>63.488</v>
      </c>
      <c r="Y13" s="40">
        <f>SUMIF('Mês'!$B$4:$FB$4,Trimestre!Y$5,'Mês'!$B13:$FB13)</f>
        <v>58.861</v>
      </c>
      <c r="Z13" s="40">
        <f>SUMIF('Mês'!$B$4:$FB$4,Trimestre!Z$5,'Mês'!$B13:$FB13)</f>
        <v>46.806</v>
      </c>
      <c r="AA13" s="40">
        <f>SUMIF('Mês'!$B$4:$FB$4,Trimestre!AA$5,'Mês'!$B13:$FB13)</f>
        <v>49.578</v>
      </c>
      <c r="AB13" s="40">
        <f>SUMIF('Mês'!$B$4:$FB$4,Trimestre!AB$5,'Mês'!$B13:$FB13)</f>
        <v>46.739</v>
      </c>
      <c r="AC13" s="40">
        <f>SUMIF('Mês'!$B$4:$FB$4,Trimestre!AC$5,'Mês'!$B13:$FB13)</f>
        <v>65.639</v>
      </c>
      <c r="AD13" s="40">
        <f>SUMIF('Mês'!$B$4:$FB$4,Trimestre!AD$5,'Mês'!$B13:$FB13)</f>
        <v>51.75</v>
      </c>
      <c r="AE13" s="40">
        <f>SUMIF('Mês'!$B$4:$FB$4,Trimestre!AE$5,'Mês'!$B13:$FB13)</f>
        <v>44.41</v>
      </c>
      <c r="AF13" s="40">
        <f>SUMIF('Mês'!$B$4:$FB$4,Trimestre!AF$5,'Mês'!$B13:$FB13)</f>
        <v>50.966</v>
      </c>
      <c r="AG13" s="40">
        <f>SUMIF('Mês'!$B$4:$FB$4,Trimestre!AG$5,'Mês'!$B13:$FB13)</f>
        <v>56.604</v>
      </c>
      <c r="AH13" s="40">
        <f>SUMIF('Mês'!$B$4:$FB$4,Trimestre!AH$5,'Mês'!$B13:$FB13)</f>
        <v>61.977</v>
      </c>
      <c r="AI13" s="40">
        <f>SUMIF('Mês'!$B$4:$FB$4,Trimestre!AI$5,'Mês'!$B13:$FB13)</f>
        <v>44.779</v>
      </c>
      <c r="AJ13" s="40">
        <f>SUMIF('Mês'!$B$4:$FB$4,Trimestre!AJ$5,'Mês'!$B13:$FB13)</f>
        <v>49.101</v>
      </c>
      <c r="AK13" s="40">
        <f>SUMIF('Mês'!$B$4:$FB$4,Trimestre!AK$5,'Mês'!$B13:$FB13)</f>
        <v>52.83</v>
      </c>
      <c r="AL13" s="40">
        <f>SUMIF('Mês'!$B$4:$FB$4,Trimestre!AL$5,'Mês'!$B13:$FB13)</f>
        <v>45.966</v>
      </c>
      <c r="AM13" s="40">
        <f>SUMIF('Mês'!$B$4:$FB$4,Trimestre!AM$5,'Mês'!$B13:$FB13)</f>
        <v>42.17</v>
      </c>
      <c r="AN13" s="40">
        <f>SUMIF('Mês'!$B$4:$FB$4,Trimestre!AN$5,'Mês'!$B13:$FB13)</f>
        <v>56.914</v>
      </c>
      <c r="AO13" s="40">
        <f>SUMIF('Mês'!$B$4:$FB$4,Trimestre!AO$5,'Mês'!$B13:$FB13)</f>
        <v>68.21</v>
      </c>
      <c r="AP13" s="40">
        <f>SUMIF('Mês'!$B$4:$FB$4,Trimestre!AP$5,'Mês'!$B13:$FB13)</f>
        <v>65.002</v>
      </c>
      <c r="AQ13" s="40">
        <f>SUMIF('Mês'!$B$4:$FB$4,Trimestre!AQ$5,'Mês'!$B13:$FB13)</f>
        <v>57.97</v>
      </c>
      <c r="AR13" s="40">
        <f>SUMIF('Mês'!$B$4:$FB$4,Trimestre!AR$5,'Mês'!$B13:$FB13)</f>
        <v>65.857</v>
      </c>
      <c r="AS13" s="40">
        <f>SUMIF('Mês'!$B$4:$FB$4,Trimestre!AS$5,'Mês'!$B13:$FB13)</f>
        <v>61.53</v>
      </c>
      <c r="AT13" s="40">
        <f>SUMIF('Mês'!$B$4:$FB$4,Trimestre!AT$5,'Mês'!$B13:$FB13)</f>
        <v>53.568</v>
      </c>
      <c r="AU13" s="40">
        <f>SUMIF('Mês'!$B$4:$FB$4,Trimestre!AU$5,'Mês'!$B13:$FB13)</f>
        <v>58.516</v>
      </c>
      <c r="AV13" s="40">
        <f>SUMIF('Mês'!$B$4:$FB$4,Trimestre!AV$5,'Mês'!$B13:$FB13)</f>
        <v>57.008</v>
      </c>
      <c r="AW13" s="40">
        <f>SUMIF('Mês'!$B$4:$FB$4,Trimestre!AW$5,'Mês'!$B13:$FB13)</f>
        <v>72.776</v>
      </c>
      <c r="AX13" s="40">
        <f>SUMIF('Mês'!$B$4:$FB$4,Trimestre!AX$5,'Mês'!$B13:$FB13)</f>
        <v>57.696</v>
      </c>
      <c r="AY13" s="40">
        <f>SUMIF('Mês'!$B$4:$FB$4,Trimestre!AY$5,'Mês'!$B13:$FB13)</f>
        <v>55.39</v>
      </c>
      <c r="AZ13" s="40">
        <f>SUMIF('Mês'!$B$4:$FB$4,Trimestre!AZ$5,'Mês'!$B13:$FB13)</f>
        <v>55.514</v>
      </c>
      <c r="BA13" s="40">
        <f>SUMIF('Mês'!$B$4:$FB$4,Trimestre!BA$5,'Mês'!$B13:$FB13)</f>
        <v>68.018</v>
      </c>
      <c r="BB13" s="40">
        <f>SUMIF('Mês'!$B$4:$FB$4,Trimestre!BB$5,'Mês'!$B13:$FB13)</f>
        <v>58.831</v>
      </c>
      <c r="BC13" s="40">
        <f>SUMIF('Mês'!$B$4:$FN$4,Trimestre!BC$5,'Mês'!$B13:$FN13)</f>
        <v>59.832</v>
      </c>
      <c r="BD13" s="40">
        <f>SUMIF('Mês'!$B$4:$FN$4,Trimestre!BD$5,'Mês'!$B13:$FN13)</f>
        <v>56.992</v>
      </c>
      <c r="BE13" s="40">
        <f>SUMIF('Mês'!$B$4:$FN$4,Trimestre!BE$5,'Mês'!$B13:$FN13)</f>
        <v>66.849</v>
      </c>
      <c r="BF13" s="40">
        <f>SUMIF('Mês'!$B$4:$FN$4,Trimestre!BF$5,'Mês'!$B13:$FN13)</f>
        <v>58.468</v>
      </c>
      <c r="BG13" s="40">
        <f>SUMIF('Mês'!$B$4:$GP$4,Trimestre!BG$5,'Mês'!$B13:$GP13)</f>
        <v>52.208</v>
      </c>
      <c r="BH13" s="40">
        <f>SUMIF('Mês'!$B$4:$GP$4,Trimestre!BH$5,'Mês'!$B13:$GP13)</f>
        <v>63.338</v>
      </c>
      <c r="BI13" s="40">
        <f>SUMIF('Mês'!$B$4:$GP$4,Trimestre!BI$5,'Mês'!$B13:$GP13)</f>
        <v>68.477</v>
      </c>
      <c r="BJ13" s="40">
        <f>SUMIF('Mês'!$B$4:$GP$4,Trimestre!BJ$5,'Mês'!$B13:$GP13)</f>
        <v>54.782</v>
      </c>
      <c r="BK13" s="40">
        <f>SUMIF('Mês'!$B$4:$GP$4,Trimestre!BK$5,'Mês'!$B13:$GP13)</f>
        <v>55.488</v>
      </c>
      <c r="BL13" s="40">
        <f>SUMIF('Mês'!$B$4:$GP$4,Trimestre!BL$5,'Mês'!$B13:$GP13)</f>
        <v>59.047</v>
      </c>
      <c r="BM13" s="40">
        <f>SUMIF('Mês'!$B$4:$GP$4,Trimestre!BM$5,'Mês'!$B13:$GP13)</f>
        <v>59.307</v>
      </c>
      <c r="BN13" s="117"/>
    </row>
    <row r="14" ht="13.5" customHeight="1">
      <c r="A14" s="30">
        <f t="shared" si="1"/>
        <v>10</v>
      </c>
      <c r="B14" s="53" t="s">
        <v>18</v>
      </c>
      <c r="C14" s="54">
        <f>SUMIF('Mês'!$B$4:$FB$4,Trimestre!C$5,'Mês'!$B14:$FB14)</f>
        <v>139.853</v>
      </c>
      <c r="D14" s="54">
        <f>SUMIF('Mês'!$B$4:$FB$4,Trimestre!D$5,'Mês'!$B14:$FB14)</f>
        <v>157.325</v>
      </c>
      <c r="E14" s="54">
        <f>SUMIF('Mês'!$B$4:$FB$4,Trimestre!E$5,'Mês'!$B14:$FB14)</f>
        <v>166.176</v>
      </c>
      <c r="F14" s="54">
        <f>SUMIF('Mês'!$B$4:$FB$4,Trimestre!F$5,'Mês'!$B14:$FB14)</f>
        <v>151.378</v>
      </c>
      <c r="G14" s="54">
        <f>SUMIF('Mês'!$B$4:$FB$4,Trimestre!G$5,'Mês'!$B14:$FB14)</f>
        <v>137.163</v>
      </c>
      <c r="H14" s="54">
        <f>SUMIF('Mês'!$B$4:$FB$4,Trimestre!H$5,'Mês'!$B14:$FB14)</f>
        <v>155.697</v>
      </c>
      <c r="I14" s="54">
        <f>SUMIF('Mês'!$B$4:$FB$4,Trimestre!I$5,'Mês'!$B14:$FB14)</f>
        <v>168.063</v>
      </c>
      <c r="J14" s="54">
        <f>SUMIF('Mês'!$B$4:$FB$4,Trimestre!J$5,'Mês'!$B14:$FB14)</f>
        <v>161.483</v>
      </c>
      <c r="K14" s="54">
        <f>SUMIF('Mês'!$B$4:$FB$4,Trimestre!K$5,'Mês'!$B14:$FB14)</f>
        <v>141.418</v>
      </c>
      <c r="L14" s="54">
        <f>SUMIF('Mês'!$B$4:$FB$4,Trimestre!L$5,'Mês'!$B14:$FB14)</f>
        <v>142.345</v>
      </c>
      <c r="M14" s="54">
        <f>SUMIF('Mês'!$B$4:$FB$4,Trimestre!M$5,'Mês'!$B14:$FB14)</f>
        <v>159.705</v>
      </c>
      <c r="N14" s="54">
        <f>SUMIF('Mês'!$B$4:$FB$4,Trimestre!N$5,'Mês'!$B14:$FB14)</f>
        <v>182.94</v>
      </c>
      <c r="O14" s="54">
        <f>SUMIF('Mês'!$B$4:$FB$4,Trimestre!O$5,'Mês'!$B14:$FB14)</f>
        <v>132.194</v>
      </c>
      <c r="P14" s="54">
        <f>SUMIF('Mês'!$B$4:$FB$4,Trimestre!P$5,'Mês'!$B14:$FB14)</f>
        <v>175.505</v>
      </c>
      <c r="Q14" s="54">
        <f>SUMIF('Mês'!$B$4:$FB$4,Trimestre!Q$5,'Mês'!$B14:$FB14)</f>
        <v>185.056</v>
      </c>
      <c r="R14" s="54">
        <f>SUMIF('Mês'!$B$4:$FB$4,Trimestre!R$5,'Mês'!$B14:$FB14)</f>
        <v>163.603</v>
      </c>
      <c r="S14" s="54">
        <f>SUMIF('Mês'!$B$4:$FB$4,Trimestre!S$5,'Mês'!$B14:$FB14)</f>
        <v>154.04</v>
      </c>
      <c r="T14" s="54">
        <f>SUMIF('Mês'!$B$4:$FB$4,Trimestre!T$5,'Mês'!$B14:$FB14)</f>
        <v>170.52</v>
      </c>
      <c r="U14" s="54">
        <f>SUMIF('Mês'!$B$4:$FB$4,Trimestre!U$5,'Mês'!$B14:$FB14)</f>
        <v>177.106</v>
      </c>
      <c r="V14" s="54">
        <f>SUMIF('Mês'!$B$4:$FB$4,Trimestre!V$5,'Mês'!$B14:$FB14)</f>
        <v>164.576</v>
      </c>
      <c r="W14" s="54">
        <f>SUMIF('Mês'!$B$4:$FB$4,Trimestre!W$5,'Mês'!$B14:$FB14)</f>
        <v>140.701</v>
      </c>
      <c r="X14" s="54">
        <f>SUMIF('Mês'!$B$4:$FB$4,Trimestre!X$5,'Mês'!$B14:$FB14)</f>
        <v>174.71</v>
      </c>
      <c r="Y14" s="54">
        <f>SUMIF('Mês'!$B$4:$FB$4,Trimestre!Y$5,'Mês'!$B14:$FB14)</f>
        <v>174.625</v>
      </c>
      <c r="Z14" s="54">
        <f>SUMIF('Mês'!$B$4:$FB$4,Trimestre!Z$5,'Mês'!$B14:$FB14)</f>
        <v>149.09</v>
      </c>
      <c r="AA14" s="54">
        <f>SUMIF('Mês'!$B$4:$FB$4,Trimestre!AA$5,'Mês'!$B14:$FB14)</f>
        <v>146.57</v>
      </c>
      <c r="AB14" s="54">
        <f>SUMIF('Mês'!$B$4:$FB$4,Trimestre!AB$5,'Mês'!$B14:$FB14)</f>
        <v>153.577</v>
      </c>
      <c r="AC14" s="54">
        <f>SUMIF('Mês'!$B$4:$FB$4,Trimestre!AC$5,'Mês'!$B14:$FB14)</f>
        <v>180.758</v>
      </c>
      <c r="AD14" s="54">
        <f>SUMIF('Mês'!$B$4:$FB$4,Trimestre!AD$5,'Mês'!$B14:$FB14)</f>
        <v>155.062</v>
      </c>
      <c r="AE14" s="54">
        <f>SUMIF('Mês'!$B$4:$FB$4,Trimestre!AE$5,'Mês'!$B14:$FB14)</f>
        <v>134.029</v>
      </c>
      <c r="AF14" s="54">
        <f>SUMIF('Mês'!$B$4:$FB$4,Trimestre!AF$5,'Mês'!$B14:$FB14)</f>
        <v>159.54</v>
      </c>
      <c r="AG14" s="54">
        <f>SUMIF('Mês'!$B$4:$FB$4,Trimestre!AG$5,'Mês'!$B14:$FB14)</f>
        <v>170.91</v>
      </c>
      <c r="AH14" s="54">
        <f>SUMIF('Mês'!$B$4:$FB$4,Trimestre!AH$5,'Mês'!$B14:$FB14)</f>
        <v>183.432</v>
      </c>
      <c r="AI14" s="54">
        <f>SUMIF('Mês'!$B$4:$FB$4,Trimestre!AI$5,'Mês'!$B14:$FB14)</f>
        <v>173.354</v>
      </c>
      <c r="AJ14" s="54">
        <f>SUMIF('Mês'!$B$4:$FB$4,Trimestre!AJ$5,'Mês'!$B14:$FB14)</f>
        <v>181.933</v>
      </c>
      <c r="AK14" s="54">
        <f>SUMIF('Mês'!$B$4:$FB$4,Trimestre!AK$5,'Mês'!$B14:$FB14)</f>
        <v>171.537</v>
      </c>
      <c r="AL14" s="54">
        <f>SUMIF('Mês'!$B$4:$FB$4,Trimestre!AL$5,'Mês'!$B14:$FB14)</f>
        <v>160.323</v>
      </c>
      <c r="AM14" s="54">
        <f>SUMIF('Mês'!$B$4:$FB$4,Trimestre!AM$5,'Mês'!$B14:$FB14)</f>
        <v>162.455</v>
      </c>
      <c r="AN14" s="54">
        <f>SUMIF('Mês'!$B$4:$FB$4,Trimestre!AN$5,'Mês'!$B14:$FB14)</f>
        <v>187.229</v>
      </c>
      <c r="AO14" s="54">
        <f>SUMIF('Mês'!$B$4:$FB$4,Trimestre!AO$5,'Mês'!$B14:$FB14)</f>
        <v>202.937</v>
      </c>
      <c r="AP14" s="54">
        <f>SUMIF('Mês'!$B$4:$FB$4,Trimestre!AP$5,'Mês'!$B14:$FB14)</f>
        <v>190.34</v>
      </c>
      <c r="AQ14" s="54">
        <f>SUMIF('Mês'!$B$4:$FB$4,Trimestre!AQ$5,'Mês'!$B14:$FB14)</f>
        <v>167.982</v>
      </c>
      <c r="AR14" s="54">
        <f>SUMIF('Mês'!$B$4:$FB$4,Trimestre!AR$5,'Mês'!$B14:$FB14)</f>
        <v>188.147</v>
      </c>
      <c r="AS14" s="54">
        <f>SUMIF('Mês'!$B$4:$FB$4,Trimestre!AS$5,'Mês'!$B14:$FB14)</f>
        <v>190.053</v>
      </c>
      <c r="AT14" s="54">
        <f>SUMIF('Mês'!$B$4:$FB$4,Trimestre!AT$5,'Mês'!$B14:$FB14)</f>
        <v>173.445</v>
      </c>
      <c r="AU14" s="54">
        <f>SUMIF('Mês'!$B$4:$FB$4,Trimestre!AU$5,'Mês'!$B14:$FB14)</f>
        <v>172.395</v>
      </c>
      <c r="AV14" s="54">
        <f>SUMIF('Mês'!$B$4:$FB$4,Trimestre!AV$5,'Mês'!$B14:$FB14)</f>
        <v>185.086</v>
      </c>
      <c r="AW14" s="54">
        <f>SUMIF('Mês'!$B$4:$FB$4,Trimestre!AW$5,'Mês'!$B14:$FB14)</f>
        <v>216.286</v>
      </c>
      <c r="AX14" s="54">
        <f>SUMIF('Mês'!$B$4:$FB$4,Trimestre!AX$5,'Mês'!$B14:$FB14)</f>
        <v>187.208</v>
      </c>
      <c r="AY14" s="54">
        <f>SUMIF('Mês'!$B$4:$FB$4,Trimestre!AY$5,'Mês'!$B14:$FB14)</f>
        <v>179.085</v>
      </c>
      <c r="AZ14" s="54">
        <f>SUMIF('Mês'!$B$4:$FB$4,Trimestre!AZ$5,'Mês'!$B14:$FB14)</f>
        <v>166.824</v>
      </c>
      <c r="BA14" s="54">
        <f>SUMIF('Mês'!$B$4:$FB$4,Trimestre!BA$5,'Mês'!$B14:$FB14)</f>
        <v>216.244</v>
      </c>
      <c r="BB14" s="54">
        <f>SUMIF('Mês'!$B$4:$FB$4,Trimestre!BB$5,'Mês'!$B14:$FB14)</f>
        <v>187.895</v>
      </c>
      <c r="BC14" s="54">
        <f>SUMIF('Mês'!$B$4:$FN$4,Trimestre!BC$5,'Mês'!$B14:$FN14)</f>
        <v>166.518</v>
      </c>
      <c r="BD14" s="54">
        <f>SUMIF('Mês'!$B$4:$FN$4,Trimestre!BD$5,'Mês'!$B14:$FN14)</f>
        <v>164.345</v>
      </c>
      <c r="BE14" s="54">
        <f>SUMIF('Mês'!$B$4:$FN$4,Trimestre!BE$5,'Mês'!$B14:$FN14)</f>
        <v>185.919</v>
      </c>
      <c r="BF14" s="54">
        <f>SUMIF('Mês'!$B$4:$FN$4,Trimestre!BF$5,'Mês'!$B14:$FN14)</f>
        <v>176.356</v>
      </c>
      <c r="BG14" s="54">
        <f>SUMIF('Mês'!$B$4:$GP$4,Trimestre!BG$5,'Mês'!$B14:$GP14)</f>
        <v>156.637</v>
      </c>
      <c r="BH14" s="54">
        <f>SUMIF('Mês'!$B$4:$GP$4,Trimestre!BH$5,'Mês'!$B14:$GP14)</f>
        <v>167.893</v>
      </c>
      <c r="BI14" s="54">
        <f>SUMIF('Mês'!$B$4:$GP$4,Trimestre!BI$5,'Mês'!$B14:$GP14)</f>
        <v>187.935</v>
      </c>
      <c r="BJ14" s="54">
        <f>SUMIF('Mês'!$B$4:$GP$4,Trimestre!BJ$5,'Mês'!$B14:$GP14)</f>
        <v>162.762</v>
      </c>
      <c r="BK14" s="54">
        <f>SUMIF('Mês'!$B$4:$GP$4,Trimestre!BK$5,'Mês'!$B14:$GP14)</f>
        <v>168.124</v>
      </c>
      <c r="BL14" s="54">
        <f>SUMIF('Mês'!$B$4:$GP$4,Trimestre!BL$5,'Mês'!$B14:$GP14)</f>
        <v>185.974</v>
      </c>
      <c r="BM14" s="54">
        <f>SUMIF('Mês'!$B$4:$GP$4,Trimestre!BM$5,'Mês'!$B14:$GP14)</f>
        <v>164.764</v>
      </c>
      <c r="BN14" s="118"/>
    </row>
    <row r="15" ht="4.5" customHeight="1">
      <c r="A15" s="30">
        <f t="shared" si="1"/>
        <v>11</v>
      </c>
      <c r="B15" s="56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118"/>
    </row>
    <row r="16" ht="13.5" customHeight="1">
      <c r="A16" s="30">
        <f t="shared" si="1"/>
        <v>12</v>
      </c>
      <c r="B16" s="60" t="s">
        <v>19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118"/>
    </row>
    <row r="17" ht="12.75" customHeight="1">
      <c r="A17" s="30">
        <f t="shared" si="1"/>
        <v>13</v>
      </c>
      <c r="B17" s="39" t="s">
        <v>11</v>
      </c>
      <c r="C17" s="40">
        <f>SUMIF('Mês'!$B$4:$FB$4,Trimestre!C$5,'Mês'!$B17:$FB17)</f>
        <v>30.585</v>
      </c>
      <c r="D17" s="40">
        <f>SUMIF('Mês'!$B$4:$FB$4,Trimestre!D$5,'Mês'!$B17:$FB17)</f>
        <v>34.547</v>
      </c>
      <c r="E17" s="40">
        <f>SUMIF('Mês'!$B$4:$FB$4,Trimestre!E$5,'Mês'!$B17:$FB17)</f>
        <v>37.797</v>
      </c>
      <c r="F17" s="40">
        <f>SUMIF('Mês'!$B$4:$FB$4,Trimestre!F$5,'Mês'!$B17:$FB17)</f>
        <v>40.031</v>
      </c>
      <c r="G17" s="40">
        <f>SUMIF('Mês'!$B$4:$FB$4,Trimestre!G$5,'Mês'!$B17:$FB17)</f>
        <v>32.934</v>
      </c>
      <c r="H17" s="40">
        <f>SUMIF('Mês'!$B$4:$FB$4,Trimestre!H$5,'Mês'!$B17:$FB17)</f>
        <v>37.03</v>
      </c>
      <c r="I17" s="40">
        <f>SUMIF('Mês'!$B$4:$FB$4,Trimestre!I$5,'Mês'!$B17:$FB17)</f>
        <v>38.537</v>
      </c>
      <c r="J17" s="40">
        <f>SUMIF('Mês'!$B$4:$FB$4,Trimestre!J$5,'Mês'!$B17:$FB17)</f>
        <v>42.263</v>
      </c>
      <c r="K17" s="40">
        <f>SUMIF('Mês'!$B$4:$FB$4,Trimestre!K$5,'Mês'!$B17:$FB17)</f>
        <v>35.094</v>
      </c>
      <c r="L17" s="40">
        <f>SUMIF('Mês'!$B$4:$FB$4,Trimestre!L$5,'Mês'!$B17:$FB17)</f>
        <v>34.856</v>
      </c>
      <c r="M17" s="40">
        <f>SUMIF('Mês'!$B$4:$FB$4,Trimestre!M$5,'Mês'!$B17:$FB17)</f>
        <v>37.056</v>
      </c>
      <c r="N17" s="40">
        <f>SUMIF('Mês'!$B$4:$FB$4,Trimestre!N$5,'Mês'!$B17:$FB17)</f>
        <v>38.564</v>
      </c>
      <c r="O17" s="40">
        <f>SUMIF('Mês'!$B$4:$FB$4,Trimestre!O$5,'Mês'!$B17:$FB17)</f>
        <v>32.208</v>
      </c>
      <c r="P17" s="40">
        <f>SUMIF('Mês'!$B$4:$FB$4,Trimestre!P$5,'Mês'!$B17:$FB17)</f>
        <v>36.701</v>
      </c>
      <c r="Q17" s="40">
        <f>SUMIF('Mês'!$B$4:$FB$4,Trimestre!Q$5,'Mês'!$B17:$FB17)</f>
        <v>37.685</v>
      </c>
      <c r="R17" s="40">
        <f>SUMIF('Mês'!$B$4:$FB$4,Trimestre!R$5,'Mês'!$B17:$FB17)</f>
        <v>42.314</v>
      </c>
      <c r="S17" s="40">
        <f>SUMIF('Mês'!$B$4:$FB$4,Trimestre!S$5,'Mês'!$B17:$FB17)</f>
        <v>37.707</v>
      </c>
      <c r="T17" s="40">
        <f>SUMIF('Mês'!$B$4:$FB$4,Trimestre!T$5,'Mês'!$B17:$FB17)</f>
        <v>41.458</v>
      </c>
      <c r="U17" s="40">
        <f>SUMIF('Mês'!$B$4:$FB$4,Trimestre!U$5,'Mês'!$B17:$FB17)</f>
        <v>43.526</v>
      </c>
      <c r="V17" s="40">
        <f>SUMIF('Mês'!$B$4:$FB$4,Trimestre!V$5,'Mês'!$B17:$FB17)</f>
        <v>46.988</v>
      </c>
      <c r="W17" s="40">
        <f>SUMIF('Mês'!$B$4:$FB$4,Trimestre!W$5,'Mês'!$B17:$FB17)</f>
        <v>40.665</v>
      </c>
      <c r="X17" s="40">
        <f>SUMIF('Mês'!$B$4:$FB$4,Trimestre!X$5,'Mês'!$B17:$FB17)</f>
        <v>41.682</v>
      </c>
      <c r="Y17" s="40">
        <f>SUMIF('Mês'!$B$4:$FB$4,Trimestre!Y$5,'Mês'!$B17:$FB17)</f>
        <v>46.435</v>
      </c>
      <c r="Z17" s="40">
        <f>SUMIF('Mês'!$B$4:$FB$4,Trimestre!Z$5,'Mês'!$B17:$FB17)</f>
        <v>46.367</v>
      </c>
      <c r="AA17" s="40">
        <f>SUMIF('Mês'!$B$4:$FB$4,Trimestre!AA$5,'Mês'!$B17:$FB17)</f>
        <v>42.134</v>
      </c>
      <c r="AB17" s="40">
        <f>SUMIF('Mês'!$B$4:$FB$4,Trimestre!AB$5,'Mês'!$B17:$FB17)</f>
        <v>42.31</v>
      </c>
      <c r="AC17" s="40">
        <f>SUMIF('Mês'!$B$4:$FB$4,Trimestre!AC$5,'Mês'!$B17:$FB17)</f>
        <v>46.353</v>
      </c>
      <c r="AD17" s="40">
        <f>SUMIF('Mês'!$B$4:$FB$4,Trimestre!AD$5,'Mês'!$B17:$FB17)</f>
        <v>49.77</v>
      </c>
      <c r="AE17" s="40">
        <f>SUMIF('Mês'!$B$4:$FB$4,Trimestre!AE$5,'Mês'!$B17:$FB17)</f>
        <v>42.265</v>
      </c>
      <c r="AF17" s="40">
        <f>SUMIF('Mês'!$B$4:$FB$4,Trimestre!AF$5,'Mês'!$B17:$FB17)</f>
        <v>45.529</v>
      </c>
      <c r="AG17" s="40">
        <f>SUMIF('Mês'!$B$4:$FB$4,Trimestre!AG$5,'Mês'!$B17:$FB17)</f>
        <v>47.411</v>
      </c>
      <c r="AH17" s="40">
        <f>SUMIF('Mês'!$B$4:$FB$4,Trimestre!AH$5,'Mês'!$B17:$FB17)</f>
        <v>55.842</v>
      </c>
      <c r="AI17" s="40">
        <f>SUMIF('Mês'!$B$4:$FB$4,Trimestre!AI$5,'Mês'!$B17:$FB17)</f>
        <v>45.084</v>
      </c>
      <c r="AJ17" s="40">
        <f>SUMIF('Mês'!$B$4:$FB$4,Trimestre!AJ$5,'Mês'!$B17:$FB17)</f>
        <v>44.49</v>
      </c>
      <c r="AK17" s="40">
        <f>SUMIF('Mês'!$B$4:$FB$4,Trimestre!AK$5,'Mês'!$B17:$FB17)</f>
        <v>53.721</v>
      </c>
      <c r="AL17" s="40">
        <f>SUMIF('Mês'!$B$4:$FB$4,Trimestre!AL$5,'Mês'!$B17:$FB17)</f>
        <v>52.118</v>
      </c>
      <c r="AM17" s="40">
        <f>SUMIF('Mês'!$B$4:$FB$4,Trimestre!AM$5,'Mês'!$B17:$FB17)</f>
        <v>46.964</v>
      </c>
      <c r="AN17" s="40">
        <f>SUMIF('Mês'!$B$4:$FB$4,Trimestre!AN$5,'Mês'!$B17:$FB17)</f>
        <v>48.192</v>
      </c>
      <c r="AO17" s="40">
        <f>SUMIF('Mês'!$B$4:$FB$4,Trimestre!AO$5,'Mês'!$B17:$FB17)</f>
        <v>57.893</v>
      </c>
      <c r="AP17" s="40">
        <f>SUMIF('Mês'!$B$4:$FB$4,Trimestre!AP$5,'Mês'!$B17:$FB17)</f>
        <v>53.401</v>
      </c>
      <c r="AQ17" s="40">
        <f>SUMIF('Mês'!$B$4:$FB$4,Trimestre!AQ$5,'Mês'!$B17:$FB17)</f>
        <v>48.654</v>
      </c>
      <c r="AR17" s="40">
        <f>SUMIF('Mês'!$B$4:$FB$4,Trimestre!AR$5,'Mês'!$B17:$FB17)</f>
        <v>55.109</v>
      </c>
      <c r="AS17" s="40">
        <f>SUMIF('Mês'!$B$4:$FB$4,Trimestre!AS$5,'Mês'!$B17:$FB17)</f>
        <v>58.814</v>
      </c>
      <c r="AT17" s="40">
        <f>SUMIF('Mês'!$B$4:$FB$4,Trimestre!AT$5,'Mês'!$B17:$FB17)</f>
        <v>56.726</v>
      </c>
      <c r="AU17" s="40">
        <f>SUMIF('Mês'!$B$4:$FB$4,Trimestre!AU$5,'Mês'!$B17:$FB17)</f>
        <v>53.305</v>
      </c>
      <c r="AV17" s="40">
        <f>SUMIF('Mês'!$B$4:$FB$4,Trimestre!AV$5,'Mês'!$B17:$FB17)</f>
        <v>50.585</v>
      </c>
      <c r="AW17" s="40">
        <f>SUMIF('Mês'!$B$4:$FB$4,Trimestre!AW$5,'Mês'!$B17:$FB17)</f>
        <v>57.651</v>
      </c>
      <c r="AX17" s="40">
        <f>SUMIF('Mês'!$B$4:$FB$4,Trimestre!AX$5,'Mês'!$B17:$FB17)</f>
        <v>61.014</v>
      </c>
      <c r="AY17" s="40">
        <f>SUMIF('Mês'!$B$4:$FB$4,Trimestre!AY$5,'Mês'!$B17:$FB17)</f>
        <v>53.936</v>
      </c>
      <c r="AZ17" s="40">
        <f>SUMIF('Mês'!$B$4:$FB$4,Trimestre!AZ$5,'Mês'!$B17:$FB17)</f>
        <v>49.855</v>
      </c>
      <c r="BA17" s="40">
        <f>SUMIF('Mês'!$B$4:$FB$4,Trimestre!BA$5,'Mês'!$B17:$FB17)</f>
        <v>66.788</v>
      </c>
      <c r="BB17" s="40">
        <f>SUMIF('Mês'!$B$4:$FB$4,Trimestre!BB$5,'Mês'!$B17:$FB17)</f>
        <v>66.019</v>
      </c>
      <c r="BC17" s="40">
        <f>SUMIF('Mês'!$B$4:$FN$4,Trimestre!BC$5,'Mês'!$B17:$FN17)</f>
        <v>57.905</v>
      </c>
      <c r="BD17" s="40">
        <f>SUMIF('Mês'!$B$4:$FN$4,Trimestre!BD$5,'Mês'!$B17:$FN17)</f>
        <v>60.304</v>
      </c>
      <c r="BE17" s="40">
        <f>SUMIF('Mês'!$B$4:$FN$4,Trimestre!BE$5,'Mês'!$B17:$FN17)</f>
        <v>63.559</v>
      </c>
      <c r="BF17" s="40">
        <f>SUMIF('Mês'!$B$4:$FN$4,Trimestre!BF$5,'Mês'!$B17:$FN17)</f>
        <v>64.459</v>
      </c>
      <c r="BG17" s="40">
        <f>SUMIF('Mês'!$B$4:$GP$4,Trimestre!BG$5,'Mês'!$B17:$GP17)</f>
        <v>58.916</v>
      </c>
      <c r="BH17" s="40">
        <f>SUMIF('Mês'!$B$4:$GP$4,Trimestre!BH$5,'Mês'!$B17:$GP17)</f>
        <v>50.403</v>
      </c>
      <c r="BI17" s="40">
        <f>SUMIF('Mês'!$B$4:$GP$4,Trimestre!BI$5,'Mês'!$B17:$GP17)</f>
        <v>60.503</v>
      </c>
      <c r="BJ17" s="40">
        <f>SUMIF('Mês'!$B$4:$GP$4,Trimestre!BJ$5,'Mês'!$B17:$GP17)</f>
        <v>66.077</v>
      </c>
      <c r="BK17" s="40">
        <f>SUMIF('Mês'!$B$4:$GP$4,Trimestre!BK$5,'Mês'!$B17:$GP17)</f>
        <v>61.779</v>
      </c>
      <c r="BL17" s="40">
        <f>SUMIF('Mês'!$B$4:$GP$4,Trimestre!BL$5,'Mês'!$B17:$GP17)</f>
        <v>61.101</v>
      </c>
      <c r="BM17" s="40">
        <f>SUMIF('Mês'!$B$4:$GP$4,Trimestre!BM$5,'Mês'!$B17:$GP17)</f>
        <v>57.514</v>
      </c>
      <c r="BN17" s="117"/>
    </row>
    <row r="18" ht="12.75" customHeight="1">
      <c r="A18" s="30">
        <f t="shared" si="1"/>
        <v>14</v>
      </c>
      <c r="B18" s="43" t="s">
        <v>12</v>
      </c>
      <c r="C18" s="44">
        <f>SUMIF('Mês'!$B$4:$FB$4,Trimestre!C$5,'Mês'!$B18:$FB18)</f>
        <v>18.902</v>
      </c>
      <c r="D18" s="44">
        <f>SUMIF('Mês'!$B$4:$FB$4,Trimestre!D$5,'Mês'!$B18:$FB18)</f>
        <v>22.577</v>
      </c>
      <c r="E18" s="44">
        <f>SUMIF('Mês'!$B$4:$FB$4,Trimestre!E$5,'Mês'!$B18:$FB18)</f>
        <v>24.486</v>
      </c>
      <c r="F18" s="44">
        <f>SUMIF('Mês'!$B$4:$FB$4,Trimestre!F$5,'Mês'!$B18:$FB18)</f>
        <v>26.409</v>
      </c>
      <c r="G18" s="44">
        <f>SUMIF('Mês'!$B$4:$FB$4,Trimestre!G$5,'Mês'!$B18:$FB18)</f>
        <v>20.659</v>
      </c>
      <c r="H18" s="44">
        <f>SUMIF('Mês'!$B$4:$FB$4,Trimestre!H$5,'Mês'!$B18:$FB18)</f>
        <v>23.527</v>
      </c>
      <c r="I18" s="44">
        <f>SUMIF('Mês'!$B$4:$FB$4,Trimestre!I$5,'Mês'!$B18:$FB18)</f>
        <v>23.666</v>
      </c>
      <c r="J18" s="44">
        <f>SUMIF('Mês'!$B$4:$FB$4,Trimestre!J$5,'Mês'!$B18:$FB18)</f>
        <v>27.397</v>
      </c>
      <c r="K18" s="44">
        <f>SUMIF('Mês'!$B$4:$FB$4,Trimestre!K$5,'Mês'!$B18:$FB18)</f>
        <v>21.682</v>
      </c>
      <c r="L18" s="44">
        <f>SUMIF('Mês'!$B$4:$FB$4,Trimestre!L$5,'Mês'!$B18:$FB18)</f>
        <v>20.513</v>
      </c>
      <c r="M18" s="44">
        <f>SUMIF('Mês'!$B$4:$FB$4,Trimestre!M$5,'Mês'!$B18:$FB18)</f>
        <v>21.068</v>
      </c>
      <c r="N18" s="44">
        <f>SUMIF('Mês'!$B$4:$FB$4,Trimestre!N$5,'Mês'!$B18:$FB18)</f>
        <v>22.714</v>
      </c>
      <c r="O18" s="44">
        <f>SUMIF('Mês'!$B$4:$FB$4,Trimestre!O$5,'Mês'!$B18:$FB18)</f>
        <v>20.86</v>
      </c>
      <c r="P18" s="44">
        <f>SUMIF('Mês'!$B$4:$FB$4,Trimestre!P$5,'Mês'!$B18:$FB18)</f>
        <v>25.083</v>
      </c>
      <c r="Q18" s="44">
        <f>SUMIF('Mês'!$B$4:$FB$4,Trimestre!Q$5,'Mês'!$B18:$FB18)</f>
        <v>21.973</v>
      </c>
      <c r="R18" s="44">
        <f>SUMIF('Mês'!$B$4:$FB$4,Trimestre!R$5,'Mês'!$B18:$FB18)</f>
        <v>24.408</v>
      </c>
      <c r="S18" s="44">
        <f>SUMIF('Mês'!$B$4:$FB$4,Trimestre!S$5,'Mês'!$B18:$FB18)</f>
        <v>19.422</v>
      </c>
      <c r="T18" s="44">
        <f>SUMIF('Mês'!$B$4:$FB$4,Trimestre!T$5,'Mês'!$B18:$FB18)</f>
        <v>20.477</v>
      </c>
      <c r="U18" s="44">
        <f>SUMIF('Mês'!$B$4:$FB$4,Trimestre!U$5,'Mês'!$B18:$FB18)</f>
        <v>22.192</v>
      </c>
      <c r="V18" s="44">
        <f>SUMIF('Mês'!$B$4:$FB$4,Trimestre!V$5,'Mês'!$B18:$FB18)</f>
        <v>26.377</v>
      </c>
      <c r="W18" s="44">
        <f>SUMIF('Mês'!$B$4:$FB$4,Trimestre!W$5,'Mês'!$B18:$FB18)</f>
        <v>20.056</v>
      </c>
      <c r="X18" s="44">
        <f>SUMIF('Mês'!$B$4:$FB$4,Trimestre!X$5,'Mês'!$B18:$FB18)</f>
        <v>20.764</v>
      </c>
      <c r="Y18" s="44">
        <f>SUMIF('Mês'!$B$4:$FB$4,Trimestre!Y$5,'Mês'!$B18:$FB18)</f>
        <v>24.041</v>
      </c>
      <c r="Z18" s="44">
        <f>SUMIF('Mês'!$B$4:$FB$4,Trimestre!Z$5,'Mês'!$B18:$FB18)</f>
        <v>24.565</v>
      </c>
      <c r="AA18" s="44">
        <f>SUMIF('Mês'!$B$4:$FB$4,Trimestre!AA$5,'Mês'!$B18:$FB18)</f>
        <v>20.916</v>
      </c>
      <c r="AB18" s="44">
        <f>SUMIF('Mês'!$B$4:$FB$4,Trimestre!AB$5,'Mês'!$B18:$FB18)</f>
        <v>20.383</v>
      </c>
      <c r="AC18" s="44">
        <f>SUMIF('Mês'!$B$4:$FB$4,Trimestre!AC$5,'Mês'!$B18:$FB18)</f>
        <v>22.547</v>
      </c>
      <c r="AD18" s="44">
        <f>SUMIF('Mês'!$B$4:$FB$4,Trimestre!AD$5,'Mês'!$B18:$FB18)</f>
        <v>25.87</v>
      </c>
      <c r="AE18" s="44">
        <f>SUMIF('Mês'!$B$4:$FB$4,Trimestre!AE$5,'Mês'!$B18:$FB18)</f>
        <v>19.246</v>
      </c>
      <c r="AF18" s="44">
        <f>SUMIF('Mês'!$B$4:$FB$4,Trimestre!AF$5,'Mês'!$B18:$FB18)</f>
        <v>18.251</v>
      </c>
      <c r="AG18" s="44">
        <f>SUMIF('Mês'!$B$4:$FB$4,Trimestre!AG$5,'Mês'!$B18:$FB18)</f>
        <v>21.035</v>
      </c>
      <c r="AH18" s="44">
        <f>SUMIF('Mês'!$B$4:$FB$4,Trimestre!AH$5,'Mês'!$B18:$FB18)</f>
        <v>27.267</v>
      </c>
      <c r="AI18" s="44">
        <f>SUMIF('Mês'!$B$4:$FB$4,Trimestre!AI$5,'Mês'!$B18:$FB18)</f>
        <v>21.865</v>
      </c>
      <c r="AJ18" s="44">
        <f>SUMIF('Mês'!$B$4:$FB$4,Trimestre!AJ$5,'Mês'!$B18:$FB18)</f>
        <v>19.903</v>
      </c>
      <c r="AK18" s="44">
        <f>SUMIF('Mês'!$B$4:$FB$4,Trimestre!AK$5,'Mês'!$B18:$FB18)</f>
        <v>23.647</v>
      </c>
      <c r="AL18" s="44">
        <f>SUMIF('Mês'!$B$4:$FB$4,Trimestre!AL$5,'Mês'!$B18:$FB18)</f>
        <v>24.174</v>
      </c>
      <c r="AM18" s="44">
        <f>SUMIF('Mês'!$B$4:$FB$4,Trimestre!AM$5,'Mês'!$B18:$FB18)</f>
        <v>20.865</v>
      </c>
      <c r="AN18" s="44">
        <f>SUMIF('Mês'!$B$4:$FB$4,Trimestre!AN$5,'Mês'!$B18:$FB18)</f>
        <v>21.217</v>
      </c>
      <c r="AO18" s="44">
        <f>SUMIF('Mês'!$B$4:$FB$4,Trimestre!AO$5,'Mês'!$B18:$FB18)</f>
        <v>27.355</v>
      </c>
      <c r="AP18" s="44">
        <f>SUMIF('Mês'!$B$4:$FB$4,Trimestre!AP$5,'Mês'!$B18:$FB18)</f>
        <v>27.256</v>
      </c>
      <c r="AQ18" s="44">
        <f>SUMIF('Mês'!$B$4:$FB$4,Trimestre!AQ$5,'Mês'!$B18:$FB18)</f>
        <v>25.994</v>
      </c>
      <c r="AR18" s="44">
        <f>SUMIF('Mês'!$B$4:$FB$4,Trimestre!AR$5,'Mês'!$B18:$FB18)</f>
        <v>27.393</v>
      </c>
      <c r="AS18" s="44">
        <f>SUMIF('Mês'!$B$4:$FB$4,Trimestre!AS$5,'Mês'!$B18:$FB18)</f>
        <v>26.438</v>
      </c>
      <c r="AT18" s="44">
        <f>SUMIF('Mês'!$B$4:$FB$4,Trimestre!AT$5,'Mês'!$B18:$FB18)</f>
        <v>27.266</v>
      </c>
      <c r="AU18" s="44">
        <f>SUMIF('Mês'!$B$4:$FB$4,Trimestre!AU$5,'Mês'!$B18:$FB18)</f>
        <v>23.541</v>
      </c>
      <c r="AV18" s="44">
        <f>SUMIF('Mês'!$B$4:$FB$4,Trimestre!AV$5,'Mês'!$B18:$FB18)</f>
        <v>21.317</v>
      </c>
      <c r="AW18" s="44">
        <f>SUMIF('Mês'!$B$4:$FB$4,Trimestre!AW$5,'Mês'!$B18:$FB18)</f>
        <v>26.6</v>
      </c>
      <c r="AX18" s="44">
        <f>SUMIF('Mês'!$B$4:$FB$4,Trimestre!AX$5,'Mês'!$B18:$FB18)</f>
        <v>26.763</v>
      </c>
      <c r="AY18" s="44">
        <f>SUMIF('Mês'!$B$4:$FB$4,Trimestre!AY$5,'Mês'!$B18:$FB18)</f>
        <v>23.473</v>
      </c>
      <c r="AZ18" s="44">
        <f>SUMIF('Mês'!$B$4:$FB$4,Trimestre!AZ$5,'Mês'!$B18:$FB18)</f>
        <v>18.483</v>
      </c>
      <c r="BA18" s="44">
        <f>SUMIF('Mês'!$B$4:$FB$4,Trimestre!BA$5,'Mês'!$B18:$FB18)</f>
        <v>27.964</v>
      </c>
      <c r="BB18" s="44">
        <f>SUMIF('Mês'!$B$4:$FB$4,Trimestre!BB$5,'Mês'!$B18:$FB18)</f>
        <v>30.626</v>
      </c>
      <c r="BC18" s="44">
        <f>SUMIF('Mês'!$B$4:$FN$4,Trimestre!BC$5,'Mês'!$B18:$FN18)</f>
        <v>22.744</v>
      </c>
      <c r="BD18" s="44">
        <f>SUMIF('Mês'!$B$4:$FN$4,Trimestre!BD$5,'Mês'!$B18:$FN18)</f>
        <v>22.86</v>
      </c>
      <c r="BE18" s="44">
        <f>SUMIF('Mês'!$B$4:$FN$4,Trimestre!BE$5,'Mês'!$B18:$FN18)</f>
        <v>23.922</v>
      </c>
      <c r="BF18" s="44">
        <f>SUMIF('Mês'!$B$4:$FN$4,Trimestre!BF$5,'Mês'!$B18:$FN18)</f>
        <v>27.023</v>
      </c>
      <c r="BG18" s="44">
        <f>SUMIF('Mês'!$B$4:$GP$4,Trimestre!BG$5,'Mês'!$B18:$GP18)</f>
        <v>24.524</v>
      </c>
      <c r="BH18" s="44">
        <f>SUMIF('Mês'!$B$4:$GP$4,Trimestre!BH$5,'Mês'!$B18:$GP18)</f>
        <v>20.698</v>
      </c>
      <c r="BI18" s="44">
        <f>SUMIF('Mês'!$B$4:$GP$4,Trimestre!BI$5,'Mês'!$B18:$GP18)</f>
        <v>25.007</v>
      </c>
      <c r="BJ18" s="44">
        <f>SUMIF('Mês'!$B$4:$GP$4,Trimestre!BJ$5,'Mês'!$B18:$GP18)</f>
        <v>24.997</v>
      </c>
      <c r="BK18" s="44">
        <f>SUMIF('Mês'!$B$4:$GP$4,Trimestre!BK$5,'Mês'!$B18:$GP18)</f>
        <v>19.909</v>
      </c>
      <c r="BL18" s="44">
        <f>SUMIF('Mês'!$B$4:$GP$4,Trimestre!BL$5,'Mês'!$B18:$GP18)</f>
        <v>22.079</v>
      </c>
      <c r="BM18" s="44">
        <f>SUMIF('Mês'!$B$4:$GP$4,Trimestre!BM$5,'Mês'!$B18:$GP18)</f>
        <v>21.485</v>
      </c>
      <c r="BN18" s="117"/>
    </row>
    <row r="19" ht="12.75" customHeight="1">
      <c r="A19" s="30">
        <f t="shared" si="1"/>
        <v>15</v>
      </c>
      <c r="B19" s="43" t="s">
        <v>13</v>
      </c>
      <c r="C19" s="44">
        <f>SUMIF('Mês'!$B$4:$FB$4,Trimestre!C$5,'Mês'!$B19:$FB19)</f>
        <v>5.978</v>
      </c>
      <c r="D19" s="44">
        <f>SUMIF('Mês'!$B$4:$FB$4,Trimestre!D$5,'Mês'!$B19:$FB19)</f>
        <v>6.499</v>
      </c>
      <c r="E19" s="44">
        <f>SUMIF('Mês'!$B$4:$FB$4,Trimestre!E$5,'Mês'!$B19:$FB19)</f>
        <v>6.557</v>
      </c>
      <c r="F19" s="44">
        <f>SUMIF('Mês'!$B$4:$FB$4,Trimestre!F$5,'Mês'!$B19:$FB19)</f>
        <v>6.844</v>
      </c>
      <c r="G19" s="44">
        <f>SUMIF('Mês'!$B$4:$FB$4,Trimestre!G$5,'Mês'!$B19:$FB19)</f>
        <v>7.305</v>
      </c>
      <c r="H19" s="44">
        <f>SUMIF('Mês'!$B$4:$FB$4,Trimestre!H$5,'Mês'!$B19:$FB19)</f>
        <v>7.551</v>
      </c>
      <c r="I19" s="44">
        <f>SUMIF('Mês'!$B$4:$FB$4,Trimestre!I$5,'Mês'!$B19:$FB19)</f>
        <v>8.639</v>
      </c>
      <c r="J19" s="44">
        <f>SUMIF('Mês'!$B$4:$FB$4,Trimestre!J$5,'Mês'!$B19:$FB19)</f>
        <v>8.797</v>
      </c>
      <c r="K19" s="44">
        <f>SUMIF('Mês'!$B$4:$FB$4,Trimestre!K$5,'Mês'!$B19:$FB19)</f>
        <v>8.609</v>
      </c>
      <c r="L19" s="44">
        <f>SUMIF('Mês'!$B$4:$FB$4,Trimestre!L$5,'Mês'!$B19:$FB19)</f>
        <v>8.378</v>
      </c>
      <c r="M19" s="44">
        <f>SUMIF('Mês'!$B$4:$FB$4,Trimestre!M$5,'Mês'!$B19:$FB19)</f>
        <v>9.995</v>
      </c>
      <c r="N19" s="44">
        <f>SUMIF('Mês'!$B$4:$FB$4,Trimestre!N$5,'Mês'!$B19:$FB19)</f>
        <v>9.612</v>
      </c>
      <c r="O19" s="44">
        <f>SUMIF('Mês'!$B$4:$FB$4,Trimestre!O$5,'Mês'!$B19:$FB19)</f>
        <v>6.193</v>
      </c>
      <c r="P19" s="44">
        <f>SUMIF('Mês'!$B$4:$FB$4,Trimestre!P$5,'Mês'!$B19:$FB19)</f>
        <v>5.937</v>
      </c>
      <c r="Q19" s="44">
        <f>SUMIF('Mês'!$B$4:$FB$4,Trimestre!Q$5,'Mês'!$B19:$FB19)</f>
        <v>9.146</v>
      </c>
      <c r="R19" s="44">
        <f>SUMIF('Mês'!$B$4:$FB$4,Trimestre!R$5,'Mês'!$B19:$FB19)</f>
        <v>9.565</v>
      </c>
      <c r="S19" s="44">
        <f>SUMIF('Mês'!$B$4:$FB$4,Trimestre!S$5,'Mês'!$B19:$FB19)</f>
        <v>9.797</v>
      </c>
      <c r="T19" s="44">
        <f>SUMIF('Mês'!$B$4:$FB$4,Trimestre!T$5,'Mês'!$B19:$FB19)</f>
        <v>10.321</v>
      </c>
      <c r="U19" s="44">
        <f>SUMIF('Mês'!$B$4:$FB$4,Trimestre!U$5,'Mês'!$B19:$FB19)</f>
        <v>11.631</v>
      </c>
      <c r="V19" s="44">
        <f>SUMIF('Mês'!$B$4:$FB$4,Trimestre!V$5,'Mês'!$B19:$FB19)</f>
        <v>11.585</v>
      </c>
      <c r="W19" s="44">
        <f>SUMIF('Mês'!$B$4:$FB$4,Trimestre!W$5,'Mês'!$B19:$FB19)</f>
        <v>11.892</v>
      </c>
      <c r="X19" s="44">
        <f>SUMIF('Mês'!$B$4:$FB$4,Trimestre!X$5,'Mês'!$B19:$FB19)</f>
        <v>11.486</v>
      </c>
      <c r="Y19" s="44">
        <f>SUMIF('Mês'!$B$4:$FB$4,Trimestre!Y$5,'Mês'!$B19:$FB19)</f>
        <v>13.004</v>
      </c>
      <c r="Z19" s="44">
        <f>SUMIF('Mês'!$B$4:$FB$4,Trimestre!Z$5,'Mês'!$B19:$FB19)</f>
        <v>12.865</v>
      </c>
      <c r="AA19" s="44">
        <f>SUMIF('Mês'!$B$4:$FB$4,Trimestre!AA$5,'Mês'!$B19:$FB19)</f>
        <v>12.52</v>
      </c>
      <c r="AB19" s="44">
        <f>SUMIF('Mês'!$B$4:$FB$4,Trimestre!AB$5,'Mês'!$B19:$FB19)</f>
        <v>12.229</v>
      </c>
      <c r="AC19" s="44">
        <f>SUMIF('Mês'!$B$4:$FB$4,Trimestre!AC$5,'Mês'!$B19:$FB19)</f>
        <v>14.288</v>
      </c>
      <c r="AD19" s="44">
        <f>SUMIF('Mês'!$B$4:$FB$4,Trimestre!AD$5,'Mês'!$B19:$FB19)</f>
        <v>13.432</v>
      </c>
      <c r="AE19" s="44">
        <f>SUMIF('Mês'!$B$4:$FB$4,Trimestre!AE$5,'Mês'!$B19:$FB19)</f>
        <v>12.813</v>
      </c>
      <c r="AF19" s="44">
        <f>SUMIF('Mês'!$B$4:$FB$4,Trimestre!AF$5,'Mês'!$B19:$FB19)</f>
        <v>15.064</v>
      </c>
      <c r="AG19" s="44">
        <f>SUMIF('Mês'!$B$4:$FB$4,Trimestre!AG$5,'Mês'!$B19:$FB19)</f>
        <v>16.301</v>
      </c>
      <c r="AH19" s="44">
        <f>SUMIF('Mês'!$B$4:$FB$4,Trimestre!AH$5,'Mês'!$B19:$FB19)</f>
        <v>16.513</v>
      </c>
      <c r="AI19" s="44">
        <f>SUMIF('Mês'!$B$4:$FB$4,Trimestre!AI$5,'Mês'!$B19:$FB19)</f>
        <v>12.993</v>
      </c>
      <c r="AJ19" s="44">
        <f>SUMIF('Mês'!$B$4:$FB$4,Trimestre!AJ$5,'Mês'!$B19:$FB19)</f>
        <v>13.39</v>
      </c>
      <c r="AK19" s="44">
        <f>SUMIF('Mês'!$B$4:$FB$4,Trimestre!AK$5,'Mês'!$B19:$FB19)</f>
        <v>15.468</v>
      </c>
      <c r="AL19" s="44">
        <f>SUMIF('Mês'!$B$4:$FB$4,Trimestre!AL$5,'Mês'!$B19:$FB19)</f>
        <v>14.802</v>
      </c>
      <c r="AM19" s="44">
        <f>SUMIF('Mês'!$B$4:$FB$4,Trimestre!AM$5,'Mês'!$B19:$FB19)</f>
        <v>14.405</v>
      </c>
      <c r="AN19" s="44">
        <f>SUMIF('Mês'!$B$4:$FB$4,Trimestre!AN$5,'Mês'!$B19:$FB19)</f>
        <v>14.641</v>
      </c>
      <c r="AO19" s="44">
        <f>SUMIF('Mês'!$B$4:$FB$4,Trimestre!AO$5,'Mês'!$B19:$FB19)</f>
        <v>15.958</v>
      </c>
      <c r="AP19" s="44">
        <f>SUMIF('Mês'!$B$4:$FB$4,Trimestre!AP$5,'Mês'!$B19:$FB19)</f>
        <v>11.917</v>
      </c>
      <c r="AQ19" s="44">
        <f>SUMIF('Mês'!$B$4:$FB$4,Trimestre!AQ$5,'Mês'!$B19:$FB19)</f>
        <v>10.579</v>
      </c>
      <c r="AR19" s="44">
        <f>SUMIF('Mês'!$B$4:$FB$4,Trimestre!AR$5,'Mês'!$B19:$FB19)</f>
        <v>13.983</v>
      </c>
      <c r="AS19" s="44">
        <f>SUMIF('Mês'!$B$4:$FB$4,Trimestre!AS$5,'Mês'!$B19:$FB19)</f>
        <v>17.329</v>
      </c>
      <c r="AT19" s="44">
        <f>SUMIF('Mês'!$B$4:$FB$4,Trimestre!AT$5,'Mês'!$B19:$FB19)</f>
        <v>15.543</v>
      </c>
      <c r="AU19" s="44">
        <f>SUMIF('Mês'!$B$4:$FB$4,Trimestre!AU$5,'Mês'!$B19:$FB19)</f>
        <v>15.622</v>
      </c>
      <c r="AV19" s="44">
        <f>SUMIF('Mês'!$B$4:$FB$4,Trimestre!AV$5,'Mês'!$B19:$FB19)</f>
        <v>13.234</v>
      </c>
      <c r="AW19" s="44">
        <f>SUMIF('Mês'!$B$4:$FB$4,Trimestre!AW$5,'Mês'!$B19:$FB19)</f>
        <v>15.234</v>
      </c>
      <c r="AX19" s="44">
        <f>SUMIF('Mês'!$B$4:$FB$4,Trimestre!AX$5,'Mês'!$B19:$FB19)</f>
        <v>15.631</v>
      </c>
      <c r="AY19" s="44">
        <f>SUMIF('Mês'!$B$4:$FB$4,Trimestre!AY$5,'Mês'!$B19:$FB19)</f>
        <v>14.888</v>
      </c>
      <c r="AZ19" s="44">
        <f>SUMIF('Mês'!$B$4:$FB$4,Trimestre!AZ$5,'Mês'!$B19:$FB19)</f>
        <v>15.056</v>
      </c>
      <c r="BA19" s="44">
        <f>SUMIF('Mês'!$B$4:$FB$4,Trimestre!BA$5,'Mês'!$B19:$FB19)</f>
        <v>17.503</v>
      </c>
      <c r="BB19" s="44">
        <f>SUMIF('Mês'!$B$4:$FB$4,Trimestre!BB$5,'Mês'!$B19:$FB19)</f>
        <v>14.373</v>
      </c>
      <c r="BC19" s="44">
        <f>SUMIF('Mês'!$B$4:$FN$4,Trimestre!BC$5,'Mês'!$B19:$FN19)</f>
        <v>15.26</v>
      </c>
      <c r="BD19" s="44">
        <f>SUMIF('Mês'!$B$4:$FN$4,Trimestre!BD$5,'Mês'!$B19:$FN19)</f>
        <v>16.566</v>
      </c>
      <c r="BE19" s="44">
        <f>SUMIF('Mês'!$B$4:$FN$4,Trimestre!BE$5,'Mês'!$B19:$FN19)</f>
        <v>21.067</v>
      </c>
      <c r="BF19" s="44">
        <f>SUMIF('Mês'!$B$4:$FN$4,Trimestre!BF$5,'Mês'!$B19:$FN19)</f>
        <v>18.245</v>
      </c>
      <c r="BG19" s="44">
        <f>SUMIF('Mês'!$B$4:$GP$4,Trimestre!BG$5,'Mês'!$B19:$GP19)</f>
        <v>17.787</v>
      </c>
      <c r="BH19" s="44">
        <f>SUMIF('Mês'!$B$4:$GP$4,Trimestre!BH$5,'Mês'!$B19:$GP19)</f>
        <v>14.231</v>
      </c>
      <c r="BI19" s="44">
        <f>SUMIF('Mês'!$B$4:$GP$4,Trimestre!BI$5,'Mês'!$B19:$GP19)</f>
        <v>16.195</v>
      </c>
      <c r="BJ19" s="44">
        <f>SUMIF('Mês'!$B$4:$GP$4,Trimestre!BJ$5,'Mês'!$B19:$GP19)</f>
        <v>19.526</v>
      </c>
      <c r="BK19" s="44">
        <f>SUMIF('Mês'!$B$4:$GP$4,Trimestre!BK$5,'Mês'!$B19:$GP19)</f>
        <v>22.2</v>
      </c>
      <c r="BL19" s="44">
        <f>SUMIF('Mês'!$B$4:$GP$4,Trimestre!BL$5,'Mês'!$B19:$GP19)</f>
        <v>20.154</v>
      </c>
      <c r="BM19" s="44">
        <f>SUMIF('Mês'!$B$4:$GP$4,Trimestre!BM$5,'Mês'!$B19:$GP19)</f>
        <v>17.104</v>
      </c>
      <c r="BN19" s="117"/>
    </row>
    <row r="20" ht="12.75" customHeight="1">
      <c r="A20" s="30">
        <f t="shared" si="1"/>
        <v>16</v>
      </c>
      <c r="B20" s="43" t="s">
        <v>14</v>
      </c>
      <c r="C20" s="44">
        <f>SUMIF('Mês'!$B$4:$FB$4,Trimestre!C$5,'Mês'!$B20:$FB20)</f>
        <v>5.705</v>
      </c>
      <c r="D20" s="44">
        <f>SUMIF('Mês'!$B$4:$FB$4,Trimestre!D$5,'Mês'!$B20:$FB20)</f>
        <v>5.471</v>
      </c>
      <c r="E20" s="44">
        <f>SUMIF('Mês'!$B$4:$FB$4,Trimestre!E$5,'Mês'!$B20:$FB20)</f>
        <v>6.754</v>
      </c>
      <c r="F20" s="44">
        <f>SUMIF('Mês'!$B$4:$FB$4,Trimestre!F$5,'Mês'!$B20:$FB20)</f>
        <v>6.778</v>
      </c>
      <c r="G20" s="44">
        <f>SUMIF('Mês'!$B$4:$FB$4,Trimestre!G$5,'Mês'!$B20:$FB20)</f>
        <v>4.97</v>
      </c>
      <c r="H20" s="44">
        <f>SUMIF('Mês'!$B$4:$FB$4,Trimestre!H$5,'Mês'!$B20:$FB20)</f>
        <v>5.952</v>
      </c>
      <c r="I20" s="44">
        <f>SUMIF('Mês'!$B$4:$FB$4,Trimestre!I$5,'Mês'!$B20:$FB20)</f>
        <v>6.232</v>
      </c>
      <c r="J20" s="44">
        <f>SUMIF('Mês'!$B$4:$FB$4,Trimestre!J$5,'Mês'!$B20:$FB20)</f>
        <v>6.069</v>
      </c>
      <c r="K20" s="44">
        <f>SUMIF('Mês'!$B$4:$FB$4,Trimestre!K$5,'Mês'!$B20:$FB20)</f>
        <v>4.803</v>
      </c>
      <c r="L20" s="44">
        <f>SUMIF('Mês'!$B$4:$FB$4,Trimestre!L$5,'Mês'!$B20:$FB20)</f>
        <v>5.965</v>
      </c>
      <c r="M20" s="44">
        <f>SUMIF('Mês'!$B$4:$FB$4,Trimestre!M$5,'Mês'!$B20:$FB20)</f>
        <v>5.993</v>
      </c>
      <c r="N20" s="44">
        <f>SUMIF('Mês'!$B$4:$FB$4,Trimestre!N$5,'Mês'!$B20:$FB20)</f>
        <v>6.238</v>
      </c>
      <c r="O20" s="44">
        <f>SUMIF('Mês'!$B$4:$FB$4,Trimestre!O$5,'Mês'!$B20:$FB20)</f>
        <v>5.155</v>
      </c>
      <c r="P20" s="44">
        <f>SUMIF('Mês'!$B$4:$FB$4,Trimestre!P$5,'Mês'!$B20:$FB20)</f>
        <v>5.681</v>
      </c>
      <c r="Q20" s="44">
        <f>SUMIF('Mês'!$B$4:$FB$4,Trimestre!Q$5,'Mês'!$B20:$FB20)</f>
        <v>6.566</v>
      </c>
      <c r="R20" s="44">
        <f>SUMIF('Mês'!$B$4:$FB$4,Trimestre!R$5,'Mês'!$B20:$FB20)</f>
        <v>8.341</v>
      </c>
      <c r="S20" s="44">
        <f>SUMIF('Mês'!$B$4:$FB$4,Trimestre!S$5,'Mês'!$B20:$FB20)</f>
        <v>8.488</v>
      </c>
      <c r="T20" s="44">
        <f>SUMIF('Mês'!$B$4:$FB$4,Trimestre!T$5,'Mês'!$B20:$FB20)</f>
        <v>10.66</v>
      </c>
      <c r="U20" s="44">
        <f>SUMIF('Mês'!$B$4:$FB$4,Trimestre!U$5,'Mês'!$B20:$FB20)</f>
        <v>9.703</v>
      </c>
      <c r="V20" s="44">
        <f>SUMIF('Mês'!$B$4:$FB$4,Trimestre!V$5,'Mês'!$B20:$FB20)</f>
        <v>9.026</v>
      </c>
      <c r="W20" s="44">
        <f>SUMIF('Mês'!$B$4:$FB$4,Trimestre!W$5,'Mês'!$B20:$FB20)</f>
        <v>8.717</v>
      </c>
      <c r="X20" s="44">
        <f>SUMIF('Mês'!$B$4:$FB$4,Trimestre!X$5,'Mês'!$B20:$FB20)</f>
        <v>9.432</v>
      </c>
      <c r="Y20" s="44">
        <f>SUMIF('Mês'!$B$4:$FB$4,Trimestre!Y$5,'Mês'!$B20:$FB20)</f>
        <v>9.39</v>
      </c>
      <c r="Z20" s="44">
        <f>SUMIF('Mês'!$B$4:$FB$4,Trimestre!Z$5,'Mês'!$B20:$FB20)</f>
        <v>8.937</v>
      </c>
      <c r="AA20" s="44">
        <f>SUMIF('Mês'!$B$4:$FB$4,Trimestre!AA$5,'Mês'!$B20:$FB20)</f>
        <v>8.698</v>
      </c>
      <c r="AB20" s="44">
        <f>SUMIF('Mês'!$B$4:$FB$4,Trimestre!AB$5,'Mês'!$B20:$FB20)</f>
        <v>9.698</v>
      </c>
      <c r="AC20" s="44">
        <f>SUMIF('Mês'!$B$4:$FB$4,Trimestre!AC$5,'Mês'!$B20:$FB20)</f>
        <v>9.518</v>
      </c>
      <c r="AD20" s="44">
        <f>SUMIF('Mês'!$B$4:$FB$4,Trimestre!AD$5,'Mês'!$B20:$FB20)</f>
        <v>10.468</v>
      </c>
      <c r="AE20" s="44">
        <f>SUMIF('Mês'!$B$4:$FB$4,Trimestre!AE$5,'Mês'!$B20:$FB20)</f>
        <v>10.206</v>
      </c>
      <c r="AF20" s="44">
        <f>SUMIF('Mês'!$B$4:$FB$4,Trimestre!AF$5,'Mês'!$B20:$FB20)</f>
        <v>12.214</v>
      </c>
      <c r="AG20" s="44">
        <f>SUMIF('Mês'!$B$4:$FB$4,Trimestre!AG$5,'Mês'!$B20:$FB20)</f>
        <v>10.075</v>
      </c>
      <c r="AH20" s="44">
        <f>SUMIF('Mês'!$B$4:$FB$4,Trimestre!AH$5,'Mês'!$B20:$FB20)</f>
        <v>12.062</v>
      </c>
      <c r="AI20" s="44">
        <f>SUMIF('Mês'!$B$4:$FB$4,Trimestre!AI$5,'Mês'!$B20:$FB20)</f>
        <v>10.226</v>
      </c>
      <c r="AJ20" s="44">
        <f>SUMIF('Mês'!$B$4:$FB$4,Trimestre!AJ$5,'Mês'!$B20:$FB20)</f>
        <v>11.197</v>
      </c>
      <c r="AK20" s="44">
        <f>SUMIF('Mês'!$B$4:$FB$4,Trimestre!AK$5,'Mês'!$B20:$FB20)</f>
        <v>14.606</v>
      </c>
      <c r="AL20" s="44">
        <f>SUMIF('Mês'!$B$4:$FB$4,Trimestre!AL$5,'Mês'!$B20:$FB20)</f>
        <v>13.142</v>
      </c>
      <c r="AM20" s="44">
        <f>SUMIF('Mês'!$B$4:$FB$4,Trimestre!AM$5,'Mês'!$B20:$FB20)</f>
        <v>11.694</v>
      </c>
      <c r="AN20" s="44">
        <f>SUMIF('Mês'!$B$4:$FB$4,Trimestre!AN$5,'Mês'!$B20:$FB20)</f>
        <v>12.334</v>
      </c>
      <c r="AO20" s="44">
        <f>SUMIF('Mês'!$B$4:$FB$4,Trimestre!AO$5,'Mês'!$B20:$FB20)</f>
        <v>14.58</v>
      </c>
      <c r="AP20" s="44">
        <f>SUMIF('Mês'!$B$4:$FB$4,Trimestre!AP$5,'Mês'!$B20:$FB20)</f>
        <v>14.228</v>
      </c>
      <c r="AQ20" s="44">
        <f>SUMIF('Mês'!$B$4:$FB$4,Trimestre!AQ$5,'Mês'!$B20:$FB20)</f>
        <v>12.081</v>
      </c>
      <c r="AR20" s="44">
        <f>SUMIF('Mês'!$B$4:$FB$4,Trimestre!AR$5,'Mês'!$B20:$FB20)</f>
        <v>13.733</v>
      </c>
      <c r="AS20" s="44">
        <f>SUMIF('Mês'!$B$4:$FB$4,Trimestre!AS$5,'Mês'!$B20:$FB20)</f>
        <v>15.047</v>
      </c>
      <c r="AT20" s="44">
        <f>SUMIF('Mês'!$B$4:$FB$4,Trimestre!AT$5,'Mês'!$B20:$FB20)</f>
        <v>13.917</v>
      </c>
      <c r="AU20" s="44">
        <f>SUMIF('Mês'!$B$4:$FB$4,Trimestre!AU$5,'Mês'!$B20:$FB20)</f>
        <v>14.142</v>
      </c>
      <c r="AV20" s="44">
        <f>SUMIF('Mês'!$B$4:$FB$4,Trimestre!AV$5,'Mês'!$B20:$FB20)</f>
        <v>16.034</v>
      </c>
      <c r="AW20" s="44">
        <f>SUMIF('Mês'!$B$4:$FB$4,Trimestre!AW$5,'Mês'!$B20:$FB20)</f>
        <v>15.817</v>
      </c>
      <c r="AX20" s="44">
        <f>SUMIF('Mês'!$B$4:$FB$4,Trimestre!AX$5,'Mês'!$B20:$FB20)</f>
        <v>18.62</v>
      </c>
      <c r="AY20" s="44">
        <f>SUMIF('Mês'!$B$4:$FB$4,Trimestre!AY$5,'Mês'!$B20:$FB20)</f>
        <v>15.575</v>
      </c>
      <c r="AZ20" s="44">
        <f>SUMIF('Mês'!$B$4:$FB$4,Trimestre!AZ$5,'Mês'!$B20:$FB20)</f>
        <v>16.316</v>
      </c>
      <c r="BA20" s="44">
        <f>SUMIF('Mês'!$B$4:$FB$4,Trimestre!BA$5,'Mês'!$B20:$FB20)</f>
        <v>21.321</v>
      </c>
      <c r="BB20" s="44">
        <f>SUMIF('Mês'!$B$4:$FB$4,Trimestre!BB$5,'Mês'!$B20:$FB20)</f>
        <v>21.02</v>
      </c>
      <c r="BC20" s="44">
        <f>SUMIF('Mês'!$B$4:$FN$4,Trimestre!BC$5,'Mês'!$B20:$FN20)</f>
        <v>19.901</v>
      </c>
      <c r="BD20" s="44">
        <f>SUMIF('Mês'!$B$4:$FN$4,Trimestre!BD$5,'Mês'!$B20:$FN20)</f>
        <v>20.878</v>
      </c>
      <c r="BE20" s="44">
        <f>SUMIF('Mês'!$B$4:$FN$4,Trimestre!BE$5,'Mês'!$B20:$FN20)</f>
        <v>18.57</v>
      </c>
      <c r="BF20" s="44">
        <f>SUMIF('Mês'!$B$4:$FN$4,Trimestre!BF$5,'Mês'!$B20:$FN20)</f>
        <v>19.191</v>
      </c>
      <c r="BG20" s="44">
        <f>SUMIF('Mês'!$B$4:$GP$4,Trimestre!BG$5,'Mês'!$B20:$GP20)</f>
        <v>16.605</v>
      </c>
      <c r="BH20" s="44">
        <f>SUMIF('Mês'!$B$4:$GP$4,Trimestre!BH$5,'Mês'!$B20:$GP20)</f>
        <v>15.474</v>
      </c>
      <c r="BI20" s="44">
        <f>SUMIF('Mês'!$B$4:$GP$4,Trimestre!BI$5,'Mês'!$B20:$GP20)</f>
        <v>19.301</v>
      </c>
      <c r="BJ20" s="44">
        <f>SUMIF('Mês'!$B$4:$GP$4,Trimestre!BJ$5,'Mês'!$B20:$GP20)</f>
        <v>21.554</v>
      </c>
      <c r="BK20" s="44">
        <f>SUMIF('Mês'!$B$4:$GP$4,Trimestre!BK$5,'Mês'!$B20:$GP20)</f>
        <v>19.67</v>
      </c>
      <c r="BL20" s="44">
        <f>SUMIF('Mês'!$B$4:$GP$4,Trimestre!BL$5,'Mês'!$B20:$GP20)</f>
        <v>18.868</v>
      </c>
      <c r="BM20" s="44">
        <f>SUMIF('Mês'!$B$4:$GP$4,Trimestre!BM$5,'Mês'!$B20:$GP20)</f>
        <v>18.925</v>
      </c>
      <c r="BN20" s="117"/>
    </row>
    <row r="21" ht="13.5" customHeight="1">
      <c r="A21" s="30">
        <f t="shared" si="1"/>
        <v>17</v>
      </c>
      <c r="B21" s="39" t="s">
        <v>16</v>
      </c>
      <c r="C21" s="40">
        <f>SUMIF('Mês'!$B$4:$FB$4,Trimestre!C$5,'Mês'!$B21:$FB21)</f>
        <v>5.622</v>
      </c>
      <c r="D21" s="40">
        <f>SUMIF('Mês'!$B$4:$FB$4,Trimestre!D$5,'Mês'!$B21:$FB21)</f>
        <v>6.12</v>
      </c>
      <c r="E21" s="40">
        <f>SUMIF('Mês'!$B$4:$FB$4,Trimestre!E$5,'Mês'!$B21:$FB21)</f>
        <v>6.694</v>
      </c>
      <c r="F21" s="40">
        <f>SUMIF('Mês'!$B$4:$FB$4,Trimestre!F$5,'Mês'!$B21:$FB21)</f>
        <v>8.071</v>
      </c>
      <c r="G21" s="40">
        <f>SUMIF('Mês'!$B$4:$FB$4,Trimestre!G$5,'Mês'!$B21:$FB21)</f>
        <v>6.006</v>
      </c>
      <c r="H21" s="40">
        <f>SUMIF('Mês'!$B$4:$FB$4,Trimestre!H$5,'Mês'!$B21:$FB21)</f>
        <v>6.426</v>
      </c>
      <c r="I21" s="40">
        <f>SUMIF('Mês'!$B$4:$FB$4,Trimestre!I$5,'Mês'!$B21:$FB21)</f>
        <v>6.56</v>
      </c>
      <c r="J21" s="40">
        <f>SUMIF('Mês'!$B$4:$FB$4,Trimestre!J$5,'Mês'!$B21:$FB21)</f>
        <v>6.222</v>
      </c>
      <c r="K21" s="40">
        <f>SUMIF('Mês'!$B$4:$FB$4,Trimestre!K$5,'Mês'!$B21:$FB21)</f>
        <v>5.432</v>
      </c>
      <c r="L21" s="40">
        <f>SUMIF('Mês'!$B$4:$FB$4,Trimestre!L$5,'Mês'!$B21:$FB21)</f>
        <v>5.812</v>
      </c>
      <c r="M21" s="40">
        <f>SUMIF('Mês'!$B$4:$FB$4,Trimestre!M$5,'Mês'!$B21:$FB21)</f>
        <v>7.154</v>
      </c>
      <c r="N21" s="40">
        <f>SUMIF('Mês'!$B$4:$FB$4,Trimestre!N$5,'Mês'!$B21:$FB21)</f>
        <v>4.956</v>
      </c>
      <c r="O21" s="40">
        <f>SUMIF('Mês'!$B$4:$FB$4,Trimestre!O$5,'Mês'!$B21:$FB21)</f>
        <v>1.904</v>
      </c>
      <c r="P21" s="40">
        <f>SUMIF('Mês'!$B$4:$FB$4,Trimestre!P$5,'Mês'!$B21:$FB21)</f>
        <v>4.038</v>
      </c>
      <c r="Q21" s="40">
        <f>SUMIF('Mês'!$B$4:$FB$4,Trimestre!Q$5,'Mês'!$B21:$FB21)</f>
        <v>5.173</v>
      </c>
      <c r="R21" s="40">
        <f>SUMIF('Mês'!$B$4:$FB$4,Trimestre!R$5,'Mês'!$B21:$FB21)</f>
        <v>5.818</v>
      </c>
      <c r="S21" s="40">
        <f>SUMIF('Mês'!$B$4:$FB$4,Trimestre!S$5,'Mês'!$B21:$FB21)</f>
        <v>4.786</v>
      </c>
      <c r="T21" s="40">
        <f>SUMIF('Mês'!$B$4:$FB$4,Trimestre!T$5,'Mês'!$B21:$FB21)</f>
        <v>6.241</v>
      </c>
      <c r="U21" s="40">
        <f>SUMIF('Mês'!$B$4:$FB$4,Trimestre!U$5,'Mês'!$B21:$FB21)</f>
        <v>7.873</v>
      </c>
      <c r="V21" s="40">
        <f>SUMIF('Mês'!$B$4:$FB$4,Trimestre!V$5,'Mês'!$B21:$FB21)</f>
        <v>9.749</v>
      </c>
      <c r="W21" s="40">
        <f>SUMIF('Mês'!$B$4:$FB$4,Trimestre!W$5,'Mês'!$B21:$FB21)</f>
        <v>6.177</v>
      </c>
      <c r="X21" s="40">
        <f>SUMIF('Mês'!$B$4:$FB$4,Trimestre!X$5,'Mês'!$B21:$FB21)</f>
        <v>2.931</v>
      </c>
      <c r="Y21" s="40">
        <f>SUMIF('Mês'!$B$4:$FB$4,Trimestre!Y$5,'Mês'!$B21:$FB21)</f>
        <v>6.195</v>
      </c>
      <c r="Z21" s="40">
        <f>SUMIF('Mês'!$B$4:$FB$4,Trimestre!Z$5,'Mês'!$B21:$FB21)</f>
        <v>4.517</v>
      </c>
      <c r="AA21" s="40">
        <f>SUMIF('Mês'!$B$4:$FB$4,Trimestre!AA$5,'Mês'!$B21:$FB21)</f>
        <v>3.234</v>
      </c>
      <c r="AB21" s="40">
        <f>SUMIF('Mês'!$B$4:$FB$4,Trimestre!AB$5,'Mês'!$B21:$FB21)</f>
        <v>3.736</v>
      </c>
      <c r="AC21" s="40">
        <f>SUMIF('Mês'!$B$4:$FB$4,Trimestre!AC$5,'Mês'!$B21:$FB21)</f>
        <v>5.663</v>
      </c>
      <c r="AD21" s="40">
        <f>SUMIF('Mês'!$B$4:$FB$4,Trimestre!AD$5,'Mês'!$B21:$FB21)</f>
        <v>4.815</v>
      </c>
      <c r="AE21" s="40">
        <f>SUMIF('Mês'!$B$4:$FB$4,Trimestre!AE$5,'Mês'!$B21:$FB21)</f>
        <v>3.933</v>
      </c>
      <c r="AF21" s="40">
        <f>SUMIF('Mês'!$B$4:$FB$4,Trimestre!AF$5,'Mês'!$B21:$FB21)</f>
        <v>4.846</v>
      </c>
      <c r="AG21" s="40">
        <f>SUMIF('Mês'!$B$4:$FB$4,Trimestre!AG$5,'Mês'!$B21:$FB21)</f>
        <v>5.131</v>
      </c>
      <c r="AH21" s="40">
        <f>SUMIF('Mês'!$B$4:$FB$4,Trimestre!AH$5,'Mês'!$B21:$FB21)</f>
        <v>9.401</v>
      </c>
      <c r="AI21" s="40">
        <f>SUMIF('Mês'!$B$4:$FB$4,Trimestre!AI$5,'Mês'!$B21:$FB21)</f>
        <v>4.184</v>
      </c>
      <c r="AJ21" s="40">
        <f>SUMIF('Mês'!$B$4:$FB$4,Trimestre!AJ$5,'Mês'!$B21:$FB21)</f>
        <v>3.455</v>
      </c>
      <c r="AK21" s="40">
        <f>SUMIF('Mês'!$B$4:$FB$4,Trimestre!AK$5,'Mês'!$B21:$FB21)</f>
        <v>3.833</v>
      </c>
      <c r="AL21" s="40">
        <f>SUMIF('Mês'!$B$4:$FB$4,Trimestre!AL$5,'Mês'!$B21:$FB21)</f>
        <v>2.429</v>
      </c>
      <c r="AM21" s="40">
        <f>SUMIF('Mês'!$B$4:$FB$4,Trimestre!AM$5,'Mês'!$B21:$FB21)</f>
        <v>2.412</v>
      </c>
      <c r="AN21" s="40">
        <f>SUMIF('Mês'!$B$4:$FB$4,Trimestre!AN$5,'Mês'!$B21:$FB21)</f>
        <v>5.211</v>
      </c>
      <c r="AO21" s="40">
        <f>SUMIF('Mês'!$B$4:$FB$4,Trimestre!AO$5,'Mês'!$B21:$FB21)</f>
        <v>4.969</v>
      </c>
      <c r="AP21" s="40">
        <f>SUMIF('Mês'!$B$4:$FB$4,Trimestre!AP$5,'Mês'!$B21:$FB21)</f>
        <v>2.787</v>
      </c>
      <c r="AQ21" s="40">
        <f>SUMIF('Mês'!$B$4:$FB$4,Trimestre!AQ$5,'Mês'!$B21:$FB21)</f>
        <v>3.075</v>
      </c>
      <c r="AR21" s="40">
        <f>SUMIF('Mês'!$B$4:$FB$4,Trimestre!AR$5,'Mês'!$B21:$FB21)</f>
        <v>3.848</v>
      </c>
      <c r="AS21" s="40">
        <f>SUMIF('Mês'!$B$4:$FB$4,Trimestre!AS$5,'Mês'!$B21:$FB21)</f>
        <v>4.219</v>
      </c>
      <c r="AT21" s="40">
        <f>SUMIF('Mês'!$B$4:$FB$4,Trimestre!AT$5,'Mês'!$B21:$FB21)</f>
        <v>5.47</v>
      </c>
      <c r="AU21" s="40">
        <f>SUMIF('Mês'!$B$4:$FB$4,Trimestre!AU$5,'Mês'!$B21:$FB21)</f>
        <v>5.837</v>
      </c>
      <c r="AV21" s="40">
        <f>SUMIF('Mês'!$B$4:$FB$4,Trimestre!AV$5,'Mês'!$B21:$FB21)</f>
        <v>3.67</v>
      </c>
      <c r="AW21" s="40">
        <f>SUMIF('Mês'!$B$4:$FB$4,Trimestre!AW$5,'Mês'!$B21:$FB21)</f>
        <v>4.673</v>
      </c>
      <c r="AX21" s="40">
        <f>SUMIF('Mês'!$B$4:$FB$4,Trimestre!AX$5,'Mês'!$B21:$FB21)</f>
        <v>5.087</v>
      </c>
      <c r="AY21" s="40">
        <f>SUMIF('Mês'!$B$4:$FB$4,Trimestre!AY$5,'Mês'!$B21:$FB21)</f>
        <v>4.891</v>
      </c>
      <c r="AZ21" s="40">
        <f>SUMIF('Mês'!$B$4:$FB$4,Trimestre!AZ$5,'Mês'!$B21:$FB21)</f>
        <v>6.299</v>
      </c>
      <c r="BA21" s="40">
        <f>SUMIF('Mês'!$B$4:$FB$4,Trimestre!BA$5,'Mês'!$B21:$FB21)</f>
        <v>9.838</v>
      </c>
      <c r="BB21" s="40">
        <f>SUMIF('Mês'!$B$4:$FB$4,Trimestre!BB$5,'Mês'!$B21:$FB21)</f>
        <v>5.547</v>
      </c>
      <c r="BC21" s="40">
        <f>SUMIF('Mês'!$B$4:$FN$4,Trimestre!BC$5,'Mês'!$B21:$FN21)</f>
        <v>5.308</v>
      </c>
      <c r="BD21" s="40">
        <f>SUMIF('Mês'!$B$4:$FN$4,Trimestre!BD$5,'Mês'!$B21:$FN21)</f>
        <v>7.74</v>
      </c>
      <c r="BE21" s="40">
        <f>SUMIF('Mês'!$B$4:$FN$4,Trimestre!BE$5,'Mês'!$B21:$FN21)</f>
        <v>7.002</v>
      </c>
      <c r="BF21" s="40">
        <f>SUMIF('Mês'!$B$4:$FN$4,Trimestre!BF$5,'Mês'!$B21:$FN21)</f>
        <v>9.677</v>
      </c>
      <c r="BG21" s="40">
        <f>SUMIF('Mês'!$B$4:$GP$4,Trimestre!BG$5,'Mês'!$B21:$GP21)</f>
        <v>13.159</v>
      </c>
      <c r="BH21" s="40">
        <f>SUMIF('Mês'!$B$4:$GP$4,Trimestre!BH$5,'Mês'!$B21:$GP21)</f>
        <v>7.797</v>
      </c>
      <c r="BI21" s="40">
        <f>SUMIF('Mês'!$B$4:$GP$4,Trimestre!BI$5,'Mês'!$B21:$GP21)</f>
        <v>12.827</v>
      </c>
      <c r="BJ21" s="40">
        <f>SUMIF('Mês'!$B$4:$GP$4,Trimestre!BJ$5,'Mês'!$B21:$GP21)</f>
        <v>11.616</v>
      </c>
      <c r="BK21" s="40">
        <f>SUMIF('Mês'!$B$4:$GP$4,Trimestre!BK$5,'Mês'!$B21:$GP21)</f>
        <v>14.909</v>
      </c>
      <c r="BL21" s="40">
        <f>SUMIF('Mês'!$B$4:$GP$4,Trimestre!BL$5,'Mês'!$B21:$GP21)</f>
        <v>18.203</v>
      </c>
      <c r="BM21" s="40">
        <f>SUMIF('Mês'!$B$4:$GP$4,Trimestre!BM$5,'Mês'!$B21:$GP21)</f>
        <v>22.8</v>
      </c>
      <c r="BN21" s="117"/>
    </row>
    <row r="22" ht="13.5" customHeight="1">
      <c r="A22" s="30">
        <f t="shared" si="1"/>
        <v>18</v>
      </c>
      <c r="B22" s="39" t="s">
        <v>17</v>
      </c>
      <c r="C22" s="40">
        <f>SUMIF('Mês'!$B$4:$FB$4,Trimestre!C$5,'Mês'!$B22:$FB22)</f>
        <v>18.287</v>
      </c>
      <c r="D22" s="40">
        <f>SUMIF('Mês'!$B$4:$FB$4,Trimestre!D$5,'Mês'!$B22:$FB22)</f>
        <v>16.786</v>
      </c>
      <c r="E22" s="40">
        <f>SUMIF('Mês'!$B$4:$FB$4,Trimestre!E$5,'Mês'!$B22:$FB22)</f>
        <v>22.597</v>
      </c>
      <c r="F22" s="40">
        <f>SUMIF('Mês'!$B$4:$FB$4,Trimestre!F$5,'Mês'!$B22:$FB22)</f>
        <v>25.653</v>
      </c>
      <c r="G22" s="40">
        <f>SUMIF('Mês'!$B$4:$FB$4,Trimestre!G$5,'Mês'!$B22:$FB22)</f>
        <v>15.848</v>
      </c>
      <c r="H22" s="40">
        <f>SUMIF('Mês'!$B$4:$FB$4,Trimestre!H$5,'Mês'!$B22:$FB22)</f>
        <v>21.382</v>
      </c>
      <c r="I22" s="40">
        <f>SUMIF('Mês'!$B$4:$FB$4,Trimestre!I$5,'Mês'!$B22:$FB22)</f>
        <v>22.373</v>
      </c>
      <c r="J22" s="40">
        <f>SUMIF('Mês'!$B$4:$FB$4,Trimestre!J$5,'Mês'!$B22:$FB22)</f>
        <v>18.014</v>
      </c>
      <c r="K22" s="40">
        <f>SUMIF('Mês'!$B$4:$FB$4,Trimestre!K$5,'Mês'!$B22:$FB22)</f>
        <v>16.075</v>
      </c>
      <c r="L22" s="40">
        <f>SUMIF('Mês'!$B$4:$FB$4,Trimestre!L$5,'Mês'!$B22:$FB22)</f>
        <v>15.154</v>
      </c>
      <c r="M22" s="40">
        <f>SUMIF('Mês'!$B$4:$FB$4,Trimestre!M$5,'Mês'!$B22:$FB22)</f>
        <v>19.808</v>
      </c>
      <c r="N22" s="40">
        <f>SUMIF('Mês'!$B$4:$FB$4,Trimestre!N$5,'Mês'!$B22:$FB22)</f>
        <v>15.851</v>
      </c>
      <c r="O22" s="40">
        <f>SUMIF('Mês'!$B$4:$FB$4,Trimestre!O$5,'Mês'!$B22:$FB22)</f>
        <v>12.133</v>
      </c>
      <c r="P22" s="40">
        <f>SUMIF('Mês'!$B$4:$FB$4,Trimestre!P$5,'Mês'!$B22:$FB22)</f>
        <v>21.73</v>
      </c>
      <c r="Q22" s="40">
        <f>SUMIF('Mês'!$B$4:$FB$4,Trimestre!Q$5,'Mês'!$B22:$FB22)</f>
        <v>20.085</v>
      </c>
      <c r="R22" s="40">
        <f>SUMIF('Mês'!$B$4:$FB$4,Trimestre!R$5,'Mês'!$B22:$FB22)</f>
        <v>13.9</v>
      </c>
      <c r="S22" s="40">
        <f>SUMIF('Mês'!$B$4:$FB$4,Trimestre!S$5,'Mês'!$B22:$FB22)</f>
        <v>11.161</v>
      </c>
      <c r="T22" s="40">
        <f>SUMIF('Mês'!$B$4:$FB$4,Trimestre!T$5,'Mês'!$B22:$FB22)</f>
        <v>16.232</v>
      </c>
      <c r="U22" s="40">
        <f>SUMIF('Mês'!$B$4:$FB$4,Trimestre!U$5,'Mês'!$B22:$FB22)</f>
        <v>19.306</v>
      </c>
      <c r="V22" s="40">
        <f>SUMIF('Mês'!$B$4:$FB$4,Trimestre!V$5,'Mês'!$B22:$FB22)</f>
        <v>17.448</v>
      </c>
      <c r="W22" s="40">
        <f>SUMIF('Mês'!$B$4:$FB$4,Trimestre!W$5,'Mês'!$B22:$FB22)</f>
        <v>15.017</v>
      </c>
      <c r="X22" s="40">
        <f>SUMIF('Mês'!$B$4:$FB$4,Trimestre!X$5,'Mês'!$B22:$FB22)</f>
        <v>16.684</v>
      </c>
      <c r="Y22" s="40">
        <f>SUMIF('Mês'!$B$4:$FB$4,Trimestre!Y$5,'Mês'!$B22:$FB22)</f>
        <v>25.054</v>
      </c>
      <c r="Z22" s="40">
        <f>SUMIF('Mês'!$B$4:$FB$4,Trimestre!Z$5,'Mês'!$B22:$FB22)</f>
        <v>10.47</v>
      </c>
      <c r="AA22" s="40">
        <f>SUMIF('Mês'!$B$4:$FB$4,Trimestre!AA$5,'Mês'!$B22:$FB22)</f>
        <v>18.156</v>
      </c>
      <c r="AB22" s="40">
        <f>SUMIF('Mês'!$B$4:$FB$4,Trimestre!AB$5,'Mês'!$B22:$FB22)</f>
        <v>16.717</v>
      </c>
      <c r="AC22" s="40">
        <f>SUMIF('Mês'!$B$4:$FB$4,Trimestre!AC$5,'Mês'!$B22:$FB22)</f>
        <v>22.514</v>
      </c>
      <c r="AD22" s="40">
        <f>SUMIF('Mês'!$B$4:$FB$4,Trimestre!AD$5,'Mês'!$B22:$FB22)</f>
        <v>16.912</v>
      </c>
      <c r="AE22" s="40">
        <f>SUMIF('Mês'!$B$4:$FB$4,Trimestre!AE$5,'Mês'!$B22:$FB22)</f>
        <v>15.549</v>
      </c>
      <c r="AF22" s="40">
        <f>SUMIF('Mês'!$B$4:$FB$4,Trimestre!AF$5,'Mês'!$B22:$FB22)</f>
        <v>19.357</v>
      </c>
      <c r="AG22" s="40">
        <f>SUMIF('Mês'!$B$4:$FB$4,Trimestre!AG$5,'Mês'!$B22:$FB22)</f>
        <v>23.574</v>
      </c>
      <c r="AH22" s="40">
        <f>SUMIF('Mês'!$B$4:$FB$4,Trimestre!AH$5,'Mês'!$B22:$FB22)</f>
        <v>16.767</v>
      </c>
      <c r="AI22" s="40">
        <f>SUMIF('Mês'!$B$4:$FB$4,Trimestre!AI$5,'Mês'!$B22:$FB22)</f>
        <v>20.902</v>
      </c>
      <c r="AJ22" s="40">
        <f>SUMIF('Mês'!$B$4:$FB$4,Trimestre!AJ$5,'Mês'!$B22:$FB22)</f>
        <v>15.937</v>
      </c>
      <c r="AK22" s="40">
        <f>SUMIF('Mês'!$B$4:$FB$4,Trimestre!AK$5,'Mês'!$B22:$FB22)</f>
        <v>21.448</v>
      </c>
      <c r="AL22" s="40">
        <f>SUMIF('Mês'!$B$4:$FB$4,Trimestre!AL$5,'Mês'!$B22:$FB22)</f>
        <v>20.368</v>
      </c>
      <c r="AM22" s="40">
        <f>SUMIF('Mês'!$B$4:$FB$4,Trimestre!AM$5,'Mês'!$B22:$FB22)</f>
        <v>13.963</v>
      </c>
      <c r="AN22" s="40">
        <f>SUMIF('Mês'!$B$4:$FB$4,Trimestre!AN$5,'Mês'!$B22:$FB22)</f>
        <v>15.125</v>
      </c>
      <c r="AO22" s="40">
        <f>SUMIF('Mês'!$B$4:$FB$4,Trimestre!AO$5,'Mês'!$B22:$FB22)</f>
        <v>22.922</v>
      </c>
      <c r="AP22" s="40">
        <f>SUMIF('Mês'!$B$4:$FB$4,Trimestre!AP$5,'Mês'!$B22:$FB22)</f>
        <v>18.358</v>
      </c>
      <c r="AQ22" s="40">
        <f>SUMIF('Mês'!$B$4:$FB$4,Trimestre!AQ$5,'Mês'!$B22:$FB22)</f>
        <v>17.754</v>
      </c>
      <c r="AR22" s="40">
        <f>SUMIF('Mês'!$B$4:$FB$4,Trimestre!AR$5,'Mês'!$B22:$FB22)</f>
        <v>18.912</v>
      </c>
      <c r="AS22" s="40">
        <f>SUMIF('Mês'!$B$4:$FB$4,Trimestre!AS$5,'Mês'!$B22:$FB22)</f>
        <v>22.204</v>
      </c>
      <c r="AT22" s="40">
        <f>SUMIF('Mês'!$B$4:$FB$4,Trimestre!AT$5,'Mês'!$B22:$FB22)</f>
        <v>15.493</v>
      </c>
      <c r="AU22" s="40">
        <f>SUMIF('Mês'!$B$4:$FB$4,Trimestre!AU$5,'Mês'!$B22:$FB22)</f>
        <v>17.304</v>
      </c>
      <c r="AV22" s="40">
        <f>SUMIF('Mês'!$B$4:$FB$4,Trimestre!AV$5,'Mês'!$B22:$FB22)</f>
        <v>15.275</v>
      </c>
      <c r="AW22" s="40">
        <f>SUMIF('Mês'!$B$4:$FB$4,Trimestre!AW$5,'Mês'!$B22:$FB22)</f>
        <v>16.824</v>
      </c>
      <c r="AX22" s="40">
        <f>SUMIF('Mês'!$B$4:$FB$4,Trimestre!AX$5,'Mês'!$B22:$FB22)</f>
        <v>15.89</v>
      </c>
      <c r="AY22" s="40">
        <f>SUMIF('Mês'!$B$4:$FB$4,Trimestre!AY$5,'Mês'!$B22:$FB22)</f>
        <v>10.286</v>
      </c>
      <c r="AZ22" s="40">
        <f>SUMIF('Mês'!$B$4:$FB$4,Trimestre!AZ$5,'Mês'!$B22:$FB22)</f>
        <v>12.847</v>
      </c>
      <c r="BA22" s="40">
        <f>SUMIF('Mês'!$B$4:$FB$4,Trimestre!BA$5,'Mês'!$B22:$FB22)</f>
        <v>19.413</v>
      </c>
      <c r="BB22" s="40">
        <f>SUMIF('Mês'!$B$4:$FB$4,Trimestre!BB$5,'Mês'!$B22:$FB22)</f>
        <v>16.936</v>
      </c>
      <c r="BC22" s="40">
        <f>SUMIF('Mês'!$B$4:$FN$4,Trimestre!BC$5,'Mês'!$B22:$FN22)</f>
        <v>14.365</v>
      </c>
      <c r="BD22" s="40">
        <f>SUMIF('Mês'!$B$4:$FN$4,Trimestre!BD$5,'Mês'!$B22:$FN22)</f>
        <v>10.227</v>
      </c>
      <c r="BE22" s="40">
        <f>SUMIF('Mês'!$B$4:$FN$4,Trimestre!BE$5,'Mês'!$B22:$FN22)</f>
        <v>19.403</v>
      </c>
      <c r="BF22" s="40">
        <f>SUMIF('Mês'!$B$4:$FN$4,Trimestre!BF$5,'Mês'!$B22:$FN22)</f>
        <v>14.499</v>
      </c>
      <c r="BG22" s="40">
        <f>SUMIF('Mês'!$B$4:$GP$4,Trimestre!BG$5,'Mês'!$B22:$GP22)</f>
        <v>15.156</v>
      </c>
      <c r="BH22" s="40">
        <f>SUMIF('Mês'!$B$4:$GP$4,Trimestre!BH$5,'Mês'!$B22:$GP22)</f>
        <v>14.04</v>
      </c>
      <c r="BI22" s="40">
        <f>SUMIF('Mês'!$B$4:$GP$4,Trimestre!BI$5,'Mês'!$B22:$GP22)</f>
        <v>17.845</v>
      </c>
      <c r="BJ22" s="40">
        <f>SUMIF('Mês'!$B$4:$GP$4,Trimestre!BJ$5,'Mês'!$B22:$GP22)</f>
        <v>14.054</v>
      </c>
      <c r="BK22" s="40">
        <f>SUMIF('Mês'!$B$4:$GP$4,Trimestre!BK$5,'Mês'!$B22:$GP22)</f>
        <v>13.068</v>
      </c>
      <c r="BL22" s="40">
        <f>SUMIF('Mês'!$B$4:$GP$4,Trimestre!BL$5,'Mês'!$B22:$GP22)</f>
        <v>15.442</v>
      </c>
      <c r="BM22" s="40">
        <f>SUMIF('Mês'!$B$4:$GP$4,Trimestre!BM$5,'Mês'!$B22:$GP22)</f>
        <v>13.275</v>
      </c>
      <c r="BN22" s="117"/>
    </row>
    <row r="23" ht="13.5" customHeight="1">
      <c r="A23" s="30">
        <f t="shared" si="1"/>
        <v>19</v>
      </c>
      <c r="B23" s="53" t="s">
        <v>20</v>
      </c>
      <c r="C23" s="54">
        <f>SUMIF('Mês'!$B$4:$FB$4,Trimestre!C$5,'Mês'!$B23:$FB23)</f>
        <v>54.494</v>
      </c>
      <c r="D23" s="54">
        <f>SUMIF('Mês'!$B$4:$FB$4,Trimestre!D$5,'Mês'!$B23:$FB23)</f>
        <v>57.453</v>
      </c>
      <c r="E23" s="54">
        <f>SUMIF('Mês'!$B$4:$FB$4,Trimestre!E$5,'Mês'!$B23:$FB23)</f>
        <v>67.088</v>
      </c>
      <c r="F23" s="54">
        <f>SUMIF('Mês'!$B$4:$FB$4,Trimestre!F$5,'Mês'!$B23:$FB23)</f>
        <v>73.755</v>
      </c>
      <c r="G23" s="54">
        <f>SUMIF('Mês'!$B$4:$FB$4,Trimestre!G$5,'Mês'!$B23:$FB23)</f>
        <v>54.788</v>
      </c>
      <c r="H23" s="54">
        <f>SUMIF('Mês'!$B$4:$FB$4,Trimestre!H$5,'Mês'!$B23:$FB23)</f>
        <v>64.838</v>
      </c>
      <c r="I23" s="54">
        <f>SUMIF('Mês'!$B$4:$FB$4,Trimestre!I$5,'Mês'!$B23:$FB23)</f>
        <v>67.47</v>
      </c>
      <c r="J23" s="54">
        <f>SUMIF('Mês'!$B$4:$FB$4,Trimestre!J$5,'Mês'!$B23:$FB23)</f>
        <v>66.499</v>
      </c>
      <c r="K23" s="54">
        <f>SUMIF('Mês'!$B$4:$FB$4,Trimestre!K$5,'Mês'!$B23:$FB23)</f>
        <v>56.601</v>
      </c>
      <c r="L23" s="54">
        <f>SUMIF('Mês'!$B$4:$FB$4,Trimestre!L$5,'Mês'!$B23:$FB23)</f>
        <v>55.822</v>
      </c>
      <c r="M23" s="54">
        <f>SUMIF('Mês'!$B$4:$FB$4,Trimestre!M$5,'Mês'!$B23:$FB23)</f>
        <v>64.018</v>
      </c>
      <c r="N23" s="54">
        <f>SUMIF('Mês'!$B$4:$FB$4,Trimestre!N$5,'Mês'!$B23:$FB23)</f>
        <v>59.371</v>
      </c>
      <c r="O23" s="54">
        <f>SUMIF('Mês'!$B$4:$FB$4,Trimestre!O$5,'Mês'!$B23:$FB23)</f>
        <v>46.245</v>
      </c>
      <c r="P23" s="54">
        <f>SUMIF('Mês'!$B$4:$FB$4,Trimestre!P$5,'Mês'!$B23:$FB23)</f>
        <v>62.469</v>
      </c>
      <c r="Q23" s="54">
        <f>SUMIF('Mês'!$B$4:$FB$4,Trimestre!Q$5,'Mês'!$B23:$FB23)</f>
        <v>62.943</v>
      </c>
      <c r="R23" s="54">
        <f>SUMIF('Mês'!$B$4:$FB$4,Trimestre!R$5,'Mês'!$B23:$FB23)</f>
        <v>62.032</v>
      </c>
      <c r="S23" s="54">
        <f>SUMIF('Mês'!$B$4:$FB$4,Trimestre!S$5,'Mês'!$B23:$FB23)</f>
        <v>53.654</v>
      </c>
      <c r="T23" s="54">
        <f>SUMIF('Mês'!$B$4:$FB$4,Trimestre!T$5,'Mês'!$B23:$FB23)</f>
        <v>63.931</v>
      </c>
      <c r="U23" s="54">
        <f>SUMIF('Mês'!$B$4:$FB$4,Trimestre!U$5,'Mês'!$B23:$FB23)</f>
        <v>70.705</v>
      </c>
      <c r="V23" s="54">
        <f>SUMIF('Mês'!$B$4:$FB$4,Trimestre!V$5,'Mês'!$B23:$FB23)</f>
        <v>74.185</v>
      </c>
      <c r="W23" s="54">
        <f>SUMIF('Mês'!$B$4:$FB$4,Trimestre!W$5,'Mês'!$B23:$FB23)</f>
        <v>61.859</v>
      </c>
      <c r="X23" s="54">
        <f>SUMIF('Mês'!$B$4:$FB$4,Trimestre!X$5,'Mês'!$B23:$FB23)</f>
        <v>61.297</v>
      </c>
      <c r="Y23" s="54">
        <f>SUMIF('Mês'!$B$4:$FB$4,Trimestre!Y$5,'Mês'!$B23:$FB23)</f>
        <v>77.684</v>
      </c>
      <c r="Z23" s="54">
        <f>SUMIF('Mês'!$B$4:$FB$4,Trimestre!Z$5,'Mês'!$B23:$FB23)</f>
        <v>61.354</v>
      </c>
      <c r="AA23" s="54">
        <f>SUMIF('Mês'!$B$4:$FB$4,Trimestre!AA$5,'Mês'!$B23:$FB23)</f>
        <v>63.524</v>
      </c>
      <c r="AB23" s="54">
        <f>SUMIF('Mês'!$B$4:$FB$4,Trimestre!AB$5,'Mês'!$B23:$FB23)</f>
        <v>62.763</v>
      </c>
      <c r="AC23" s="54">
        <f>SUMIF('Mês'!$B$4:$FB$4,Trimestre!AC$5,'Mês'!$B23:$FB23)</f>
        <v>74.53</v>
      </c>
      <c r="AD23" s="54">
        <f>SUMIF('Mês'!$B$4:$FB$4,Trimestre!AD$5,'Mês'!$B23:$FB23)</f>
        <v>71.497</v>
      </c>
      <c r="AE23" s="54">
        <f>SUMIF('Mês'!$B$4:$FB$4,Trimestre!AE$5,'Mês'!$B23:$FB23)</f>
        <v>61.747</v>
      </c>
      <c r="AF23" s="54">
        <f>SUMIF('Mês'!$B$4:$FB$4,Trimestre!AF$5,'Mês'!$B23:$FB23)</f>
        <v>69.732</v>
      </c>
      <c r="AG23" s="54">
        <f>SUMIF('Mês'!$B$4:$FB$4,Trimestre!AG$5,'Mês'!$B23:$FB23)</f>
        <v>76.116</v>
      </c>
      <c r="AH23" s="54">
        <f>SUMIF('Mês'!$B$4:$FB$4,Trimestre!AH$5,'Mês'!$B23:$FB23)</f>
        <v>82.01</v>
      </c>
      <c r="AI23" s="54">
        <f>SUMIF('Mês'!$B$4:$FB$4,Trimestre!AI$5,'Mês'!$B23:$FB23)</f>
        <v>70.17</v>
      </c>
      <c r="AJ23" s="54">
        <f>SUMIF('Mês'!$B$4:$FB$4,Trimestre!AJ$5,'Mês'!$B23:$FB23)</f>
        <v>63.882</v>
      </c>
      <c r="AK23" s="54">
        <f>SUMIF('Mês'!$B$4:$FB$4,Trimestre!AK$5,'Mês'!$B23:$FB23)</f>
        <v>79.002</v>
      </c>
      <c r="AL23" s="54">
        <f>SUMIF('Mês'!$B$4:$FB$4,Trimestre!AL$5,'Mês'!$B23:$FB23)</f>
        <v>74.915</v>
      </c>
      <c r="AM23" s="54">
        <f>SUMIF('Mês'!$B$4:$FB$4,Trimestre!AM$5,'Mês'!$B23:$FB23)</f>
        <v>63.339</v>
      </c>
      <c r="AN23" s="54">
        <f>SUMIF('Mês'!$B$4:$FB$4,Trimestre!AN$5,'Mês'!$B23:$FB23)</f>
        <v>68.528</v>
      </c>
      <c r="AO23" s="54">
        <f>SUMIF('Mês'!$B$4:$FB$4,Trimestre!AO$5,'Mês'!$B23:$FB23)</f>
        <v>85.784</v>
      </c>
      <c r="AP23" s="54">
        <f>SUMIF('Mês'!$B$4:$FB$4,Trimestre!AP$5,'Mês'!$B23:$FB23)</f>
        <v>74.546</v>
      </c>
      <c r="AQ23" s="54">
        <f>SUMIF('Mês'!$B$4:$FB$4,Trimestre!AQ$5,'Mês'!$B23:$FB23)</f>
        <v>69.483</v>
      </c>
      <c r="AR23" s="54">
        <f>SUMIF('Mês'!$B$4:$FB$4,Trimestre!AR$5,'Mês'!$B23:$FB23)</f>
        <v>77.869</v>
      </c>
      <c r="AS23" s="54">
        <f>SUMIF('Mês'!$B$4:$FB$4,Trimestre!AS$5,'Mês'!$B23:$FB23)</f>
        <v>85.237</v>
      </c>
      <c r="AT23" s="54">
        <f>SUMIF('Mês'!$B$4:$FB$4,Trimestre!AT$5,'Mês'!$B23:$FB23)</f>
        <v>77.689</v>
      </c>
      <c r="AU23" s="54">
        <f>SUMIF('Mês'!$B$4:$FB$4,Trimestre!AU$5,'Mês'!$B23:$FB23)</f>
        <v>76.446</v>
      </c>
      <c r="AV23" s="54">
        <f>SUMIF('Mês'!$B$4:$FB$4,Trimestre!AV$5,'Mês'!$B23:$FB23)</f>
        <v>69.53</v>
      </c>
      <c r="AW23" s="54">
        <f>SUMIF('Mês'!$B$4:$FB$4,Trimestre!AW$5,'Mês'!$B23:$FB23)</f>
        <v>79.148</v>
      </c>
      <c r="AX23" s="54">
        <f>SUMIF('Mês'!$B$4:$FB$4,Trimestre!AX$5,'Mês'!$B23:$FB23)</f>
        <v>81.991</v>
      </c>
      <c r="AY23" s="54">
        <f>SUMIF('Mês'!$B$4:$FB$4,Trimestre!AY$5,'Mês'!$B23:$FB23)</f>
        <v>69.113</v>
      </c>
      <c r="AZ23" s="54">
        <f>SUMIF('Mês'!$B$4:$FB$4,Trimestre!AZ$5,'Mês'!$B23:$FB23)</f>
        <v>69.001</v>
      </c>
      <c r="BA23" s="54">
        <f>SUMIF('Mês'!$B$4:$FB$4,Trimestre!BA$5,'Mês'!$B23:$FB23)</f>
        <v>96.039</v>
      </c>
      <c r="BB23" s="54">
        <f>SUMIF('Mês'!$B$4:$FB$4,Trimestre!BB$5,'Mês'!$B23:$FB23)</f>
        <v>88.502</v>
      </c>
      <c r="BC23" s="54">
        <f>SUMIF('Mês'!$B$4:$FN$4,Trimestre!BC$5,'Mês'!$B23:$FN23)</f>
        <v>77.578</v>
      </c>
      <c r="BD23" s="54">
        <f>SUMIF('Mês'!$B$4:$FN$4,Trimestre!BD$5,'Mês'!$B23:$FN23)</f>
        <v>78.271</v>
      </c>
      <c r="BE23" s="54">
        <f>SUMIF('Mês'!$B$4:$FN$4,Trimestre!BE$5,'Mês'!$B23:$FN23)</f>
        <v>89.964</v>
      </c>
      <c r="BF23" s="54">
        <f>SUMIF('Mês'!$B$4:$FN$4,Trimestre!BF$5,'Mês'!$B23:$FN23)</f>
        <v>88.635</v>
      </c>
      <c r="BG23" s="54">
        <f>SUMIF('Mês'!$B$4:$GP$4,Trimestre!BG$5,'Mês'!$B23:$GP23)</f>
        <v>87.231</v>
      </c>
      <c r="BH23" s="54">
        <f>SUMIF('Mês'!$B$4:$GP$4,Trimestre!BH$5,'Mês'!$B23:$GP23)</f>
        <v>72.24</v>
      </c>
      <c r="BI23" s="54">
        <f>SUMIF('Mês'!$B$4:$GP$4,Trimestre!BI$5,'Mês'!$B23:$GP23)</f>
        <v>91.175</v>
      </c>
      <c r="BJ23" s="54">
        <f>SUMIF('Mês'!$B$4:$GP$4,Trimestre!BJ$5,'Mês'!$B23:$GP23)</f>
        <v>91.747</v>
      </c>
      <c r="BK23" s="54">
        <f>SUMIF('Mês'!$B$4:$GP$4,Trimestre!BK$5,'Mês'!$B23:$GP23)</f>
        <v>89.756</v>
      </c>
      <c r="BL23" s="54">
        <f>SUMIF('Mês'!$B$4:$GP$4,Trimestre!BL$5,'Mês'!$B23:$GP23)</f>
        <v>94.746</v>
      </c>
      <c r="BM23" s="54">
        <f>SUMIF('Mês'!$B$4:$GP$4,Trimestre!BM$5,'Mês'!$B23:$GP23)</f>
        <v>93.589</v>
      </c>
      <c r="BN23" s="118"/>
    </row>
    <row r="24" ht="4.5" customHeight="1">
      <c r="A24" s="30">
        <f t="shared" si="1"/>
        <v>20</v>
      </c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118"/>
    </row>
    <row r="25" ht="13.5" customHeight="1">
      <c r="A25" s="30">
        <f t="shared" si="1"/>
        <v>21</v>
      </c>
      <c r="B25" s="67" t="s">
        <v>21</v>
      </c>
      <c r="C25" s="68">
        <f>SUMIF('Mês'!$B$4:$FB$4,Trimestre!C$5,'Mês'!$B25:$FB25)</f>
        <v>88.225</v>
      </c>
      <c r="D25" s="68">
        <f>SUMIF('Mês'!$B$4:$FB$4,Trimestre!D$5,'Mês'!$B25:$FB25)</f>
        <v>99.402</v>
      </c>
      <c r="E25" s="68">
        <f>SUMIF('Mês'!$B$4:$FB$4,Trimestre!E$5,'Mês'!$B25:$FB25)</f>
        <v>112.511</v>
      </c>
      <c r="F25" s="68">
        <f>SUMIF('Mês'!$B$4:$FB$4,Trimestre!F$5,'Mês'!$B25:$FB25)</f>
        <v>109.012</v>
      </c>
      <c r="G25" s="68">
        <f>SUMIF('Mês'!$B$4:$FB$4,Trimestre!G$5,'Mês'!$B25:$FB25)</f>
        <v>97.962</v>
      </c>
      <c r="H25" s="68">
        <f>SUMIF('Mês'!$B$4:$FB$4,Trimestre!H$5,'Mês'!$B25:$FB25)</f>
        <v>111.111</v>
      </c>
      <c r="I25" s="68">
        <f>SUMIF('Mês'!$B$4:$FB$4,Trimestre!I$5,'Mês'!$B25:$FB25)</f>
        <v>116.444</v>
      </c>
      <c r="J25" s="68">
        <f>SUMIF('Mês'!$B$4:$FB$4,Trimestre!J$5,'Mês'!$B25:$FB25)</f>
        <v>122.213</v>
      </c>
      <c r="K25" s="68">
        <f>SUMIF('Mês'!$B$4:$FB$4,Trimestre!K$5,'Mês'!$B25:$FB25)</f>
        <v>105.187</v>
      </c>
      <c r="L25" s="68">
        <f>SUMIF('Mês'!$B$4:$FB$4,Trimestre!L$5,'Mês'!$B25:$FB25)</f>
        <v>109.312</v>
      </c>
      <c r="M25" s="68">
        <f>SUMIF('Mês'!$B$4:$FB$4,Trimestre!M$5,'Mês'!$B25:$FB25)</f>
        <v>119.808</v>
      </c>
      <c r="N25" s="68">
        <f>SUMIF('Mês'!$B$4:$FB$4,Trimestre!N$5,'Mês'!$B25:$FB25)</f>
        <v>122.618</v>
      </c>
      <c r="O25" s="68">
        <f>SUMIF('Mês'!$B$4:$FB$4,Trimestre!O$5,'Mês'!$B25:$FB25)</f>
        <v>97.803</v>
      </c>
      <c r="P25" s="68">
        <f>SUMIF('Mês'!$B$4:$FB$4,Trimestre!P$5,'Mês'!$B25:$FB25)</f>
        <v>114.816</v>
      </c>
      <c r="Q25" s="68">
        <f>SUMIF('Mês'!$B$4:$FB$4,Trimestre!Q$5,'Mês'!$B25:$FB25)</f>
        <v>119.716</v>
      </c>
      <c r="R25" s="68">
        <f>SUMIF('Mês'!$B$4:$FB$4,Trimestre!R$5,'Mês'!$B25:$FB25)</f>
        <v>119.659</v>
      </c>
      <c r="S25" s="68">
        <f>SUMIF('Mês'!$B$4:$FB$4,Trimestre!S$5,'Mês'!$B25:$FB25)</f>
        <v>104.023</v>
      </c>
      <c r="T25" s="68">
        <f>SUMIF('Mês'!$B$4:$FB$4,Trimestre!T$5,'Mês'!$B25:$FB25)</f>
        <v>114.756</v>
      </c>
      <c r="U25" s="68">
        <f>SUMIF('Mês'!$B$4:$FB$4,Trimestre!U$5,'Mês'!$B25:$FB25)</f>
        <v>126.423</v>
      </c>
      <c r="V25" s="68">
        <f>SUMIF('Mês'!$B$4:$FB$4,Trimestre!V$5,'Mês'!$B25:$FB25)</f>
        <v>126.614</v>
      </c>
      <c r="W25" s="68">
        <f>SUMIF('Mês'!$B$4:$FB$4,Trimestre!W$5,'Mês'!$B25:$FB25)</f>
        <v>110.707</v>
      </c>
      <c r="X25" s="68">
        <f>SUMIF('Mês'!$B$4:$FB$4,Trimestre!X$5,'Mês'!$B25:$FB25)</f>
        <v>123.405</v>
      </c>
      <c r="Y25" s="68">
        <f>SUMIF('Mês'!$B$4:$FB$4,Trimestre!Y$5,'Mês'!$B25:$FB25)</f>
        <v>137.948</v>
      </c>
      <c r="Z25" s="68">
        <f>SUMIF('Mês'!$B$4:$FB$4,Trimestre!Z$5,'Mês'!$B25:$FB25)</f>
        <v>129.639</v>
      </c>
      <c r="AA25" s="68">
        <f>SUMIF('Mês'!$B$4:$FB$4,Trimestre!AA$5,'Mês'!$B25:$FB25)</f>
        <v>119.196</v>
      </c>
      <c r="AB25" s="68">
        <f>SUMIF('Mês'!$B$4:$FB$4,Trimestre!AB$5,'Mês'!$B25:$FB25)</f>
        <v>120.348</v>
      </c>
      <c r="AC25" s="68">
        <f>SUMIF('Mês'!$B$4:$FB$4,Trimestre!AC$5,'Mês'!$B25:$FB25)</f>
        <v>135.115</v>
      </c>
      <c r="AD25" s="68">
        <f>SUMIF('Mês'!$B$4:$FB$4,Trimestre!AD$5,'Mês'!$B25:$FB25)</f>
        <v>135.51</v>
      </c>
      <c r="AE25" s="68">
        <f>SUMIF('Mês'!$B$4:$FB$4,Trimestre!AE$5,'Mês'!$B25:$FB25)</f>
        <v>115.531</v>
      </c>
      <c r="AF25" s="68">
        <f>SUMIF('Mês'!$B$4:$FB$4,Trimestre!AF$5,'Mês'!$B25:$FB25)</f>
        <v>132.266</v>
      </c>
      <c r="AG25" s="68">
        <f>SUMIF('Mês'!$B$4:$FB$4,Trimestre!AG$5,'Mês'!$B25:$FB25)</f>
        <v>137.269</v>
      </c>
      <c r="AH25" s="68">
        <f>SUMIF('Mês'!$B$4:$FB$4,Trimestre!AH$5,'Mês'!$B25:$FB25)</f>
        <v>149.839</v>
      </c>
      <c r="AI25" s="68">
        <f>SUMIF('Mês'!$B$4:$FB$4,Trimestre!AI$5,'Mês'!$B25:$FB25)</f>
        <v>119.544</v>
      </c>
      <c r="AJ25" s="68">
        <f>SUMIF('Mês'!$B$4:$FB$4,Trimestre!AJ$5,'Mês'!$B25:$FB25)</f>
        <v>121.84</v>
      </c>
      <c r="AK25" s="68">
        <f>SUMIF('Mês'!$B$4:$FB$4,Trimestre!AK$5,'Mês'!$B25:$FB25)</f>
        <v>144.791</v>
      </c>
      <c r="AL25" s="68">
        <f>SUMIF('Mês'!$B$4:$FB$4,Trimestre!AL$5,'Mês'!$B25:$FB25)</f>
        <v>138.279</v>
      </c>
      <c r="AM25" s="68">
        <f>SUMIF('Mês'!$B$4:$FB$4,Trimestre!AM$5,'Mês'!$B25:$FB25)</f>
        <v>120.674</v>
      </c>
      <c r="AN25" s="68">
        <f>SUMIF('Mês'!$B$4:$FB$4,Trimestre!AN$5,'Mês'!$B25:$FB25)</f>
        <v>131.386</v>
      </c>
      <c r="AO25" s="68">
        <f>SUMIF('Mês'!$B$4:$FB$4,Trimestre!AO$5,'Mês'!$B25:$FB25)</f>
        <v>149.528</v>
      </c>
      <c r="AP25" s="68">
        <f>SUMIF('Mês'!$B$4:$FB$4,Trimestre!AP$5,'Mês'!$B25:$FB25)</f>
        <v>142.913</v>
      </c>
      <c r="AQ25" s="68">
        <f>SUMIF('Mês'!$B$4:$FB$4,Trimestre!AQ$5,'Mês'!$B25:$FB25)</f>
        <v>129.139</v>
      </c>
      <c r="AR25" s="68">
        <f>SUMIF('Mês'!$B$4:$FB$4,Trimestre!AR$5,'Mês'!$B25:$FB25)</f>
        <v>143.268</v>
      </c>
      <c r="AS25" s="68">
        <f>SUMIF('Mês'!$B$4:$FB$4,Trimestre!AS$5,'Mês'!$B25:$FB25)</f>
        <v>151.5</v>
      </c>
      <c r="AT25" s="68">
        <f>SUMIF('Mês'!$B$4:$FB$4,Trimestre!AT$5,'Mês'!$B25:$FB25)</f>
        <v>142.137</v>
      </c>
      <c r="AU25" s="68">
        <f>SUMIF('Mês'!$B$4:$FB$4,Trimestre!AU$5,'Mês'!$B25:$FB25)</f>
        <v>134.897</v>
      </c>
      <c r="AV25" s="68">
        <f>SUMIF('Mês'!$B$4:$FB$4,Trimestre!AV$5,'Mês'!$B25:$FB25)</f>
        <v>138.004</v>
      </c>
      <c r="AW25" s="68">
        <f>SUMIF('Mês'!$B$4:$FB$4,Trimestre!AW$5,'Mês'!$B25:$FB25)</f>
        <v>154.094</v>
      </c>
      <c r="AX25" s="68">
        <f>SUMIF('Mês'!$B$4:$FB$4,Trimestre!AX$5,'Mês'!$B25:$FB25)</f>
        <v>152.807</v>
      </c>
      <c r="AY25" s="68">
        <f>SUMIF('Mês'!$B$4:$FB$4,Trimestre!AY$5,'Mês'!$B25:$FB25)</f>
        <v>141.367</v>
      </c>
      <c r="AZ25" s="68">
        <f>SUMIF('Mês'!$B$4:$FB$4,Trimestre!AZ$5,'Mês'!$B25:$FB25)</f>
        <v>127.696</v>
      </c>
      <c r="BA25" s="68">
        <f>SUMIF('Mês'!$B$4:$FB$4,Trimestre!BA$5,'Mês'!$B25:$FB25)</f>
        <v>163.849</v>
      </c>
      <c r="BB25" s="68">
        <f>SUMIF('Mês'!$B$4:$FB$4,Trimestre!BB$5,'Mês'!$B25:$FB25)</f>
        <v>162.369</v>
      </c>
      <c r="BC25" s="68">
        <f>SUMIF('Mês'!$B$4:$FN$4,Trimestre!BC$5,'Mês'!$B25:$FN25)</f>
        <v>146.553</v>
      </c>
      <c r="BD25" s="68">
        <f>SUMIF('Mês'!$B$4:$FN$4,Trimestre!BD$5,'Mês'!$B25:$FN25)</f>
        <v>148.503</v>
      </c>
      <c r="BE25" s="68">
        <f>SUMIF('Mês'!$B$4:$FN$4,Trimestre!BE$5,'Mês'!$B25:$FN25)</f>
        <v>160.311</v>
      </c>
      <c r="BF25" s="68">
        <f>SUMIF('Mês'!$B$4:$FN$4,Trimestre!BF$5,'Mês'!$B25:$FN25)</f>
        <v>155.713</v>
      </c>
      <c r="BG25" s="68">
        <f>SUMIF('Mês'!$B$4:$GP$4,Trimestre!BG$5,'Mês'!$B25:$GP25)</f>
        <v>143.337</v>
      </c>
      <c r="BH25" s="68">
        <f>SUMIF('Mês'!$B$4:$GP$4,Trimestre!BH$5,'Mês'!$B25:$GP25)</f>
        <v>131.197</v>
      </c>
      <c r="BI25" s="68">
        <f>SUMIF('Mês'!$B$4:$GP$4,Trimestre!BI$5,'Mês'!$B25:$GP25)</f>
        <v>153.076</v>
      </c>
      <c r="BJ25" s="68">
        <f>SUMIF('Mês'!$B$4:$GP$4,Trimestre!BJ$5,'Mês'!$B25:$GP25)</f>
        <v>154.168</v>
      </c>
      <c r="BK25" s="68">
        <f>SUMIF('Mês'!$B$4:$GP$4,Trimestre!BK$5,'Mês'!$B25:$GP25)</f>
        <v>150.04</v>
      </c>
      <c r="BL25" s="68">
        <f>SUMIF('Mês'!$B$4:$GP$4,Trimestre!BL$5,'Mês'!$B25:$GP25)</f>
        <v>148.008</v>
      </c>
      <c r="BM25" s="68">
        <f>SUMIF('Mês'!$B$4:$GP$4,Trimestre!BM$5,'Mês'!$B25:$GP25)</f>
        <v>136.711</v>
      </c>
      <c r="BN25" s="117"/>
    </row>
    <row r="26" ht="13.5" customHeight="1">
      <c r="A26" s="30">
        <f t="shared" si="1"/>
        <v>22</v>
      </c>
      <c r="B26" s="43" t="s">
        <v>22</v>
      </c>
      <c r="C26" s="44">
        <f>SUMIF('Mês'!$B$4:$FB$4,Trimestre!C$5,'Mês'!$B26:$FB26)</f>
        <v>62.466</v>
      </c>
      <c r="D26" s="44">
        <f>SUMIF('Mês'!$B$4:$FB$4,Trimestre!D$5,'Mês'!$B26:$FB26)</f>
        <v>72.847</v>
      </c>
      <c r="E26" s="44">
        <f>SUMIF('Mês'!$B$4:$FB$4,Trimestre!E$5,'Mês'!$B26:$FB26)</f>
        <v>83.415</v>
      </c>
      <c r="F26" s="44">
        <f>SUMIF('Mês'!$B$4:$FB$4,Trimestre!F$5,'Mês'!$B26:$FB26)</f>
        <v>80.49</v>
      </c>
      <c r="G26" s="44">
        <f>SUMIF('Mês'!$B$4:$FB$4,Trimestre!G$5,'Mês'!$B26:$FB26)</f>
        <v>70.393</v>
      </c>
      <c r="H26" s="44">
        <f>SUMIF('Mês'!$B$4:$FB$4,Trimestre!H$5,'Mês'!$B26:$FB26)</f>
        <v>80.84</v>
      </c>
      <c r="I26" s="44">
        <f>SUMIF('Mês'!$B$4:$FB$4,Trimestre!I$5,'Mês'!$B26:$FB26)</f>
        <v>82.534</v>
      </c>
      <c r="J26" s="44">
        <f>SUMIF('Mês'!$B$4:$FB$4,Trimestre!J$5,'Mês'!$B26:$FB26)</f>
        <v>83.9</v>
      </c>
      <c r="K26" s="44">
        <f>SUMIF('Mês'!$B$4:$FB$4,Trimestre!K$5,'Mês'!$B26:$FB26)</f>
        <v>69.569</v>
      </c>
      <c r="L26" s="44">
        <f>SUMIF('Mês'!$B$4:$FB$4,Trimestre!L$5,'Mês'!$B26:$FB26)</f>
        <v>73.009</v>
      </c>
      <c r="M26" s="44">
        <f>SUMIF('Mês'!$B$4:$FB$4,Trimestre!M$5,'Mês'!$B26:$FB26)</f>
        <v>79.104</v>
      </c>
      <c r="N26" s="44">
        <f>SUMIF('Mês'!$B$4:$FB$4,Trimestre!N$5,'Mês'!$B26:$FB26)</f>
        <v>79.889</v>
      </c>
      <c r="O26" s="44">
        <f>SUMIF('Mês'!$B$4:$FB$4,Trimestre!O$5,'Mês'!$B26:$FB26)</f>
        <v>68.15</v>
      </c>
      <c r="P26" s="44">
        <f>SUMIF('Mês'!$B$4:$FB$4,Trimestre!P$5,'Mês'!$B26:$FB26)</f>
        <v>86.87</v>
      </c>
      <c r="Q26" s="44">
        <f>SUMIF('Mês'!$B$4:$FB$4,Trimestre!Q$5,'Mês'!$B26:$FB26)</f>
        <v>85.168</v>
      </c>
      <c r="R26" s="44">
        <f>SUMIF('Mês'!$B$4:$FB$4,Trimestre!R$5,'Mês'!$B26:$FB26)</f>
        <v>81.167</v>
      </c>
      <c r="S26" s="44">
        <f>SUMIF('Mês'!$B$4:$FB$4,Trimestre!S$5,'Mês'!$B26:$FB26)</f>
        <v>64.183</v>
      </c>
      <c r="T26" s="44">
        <f>SUMIF('Mês'!$B$4:$FB$4,Trimestre!T$5,'Mês'!$B26:$FB26)</f>
        <v>70.726</v>
      </c>
      <c r="U26" s="44">
        <f>SUMIF('Mês'!$B$4:$FB$4,Trimestre!U$5,'Mês'!$B26:$FB26)</f>
        <v>77.776</v>
      </c>
      <c r="V26" s="44">
        <f>SUMIF('Mês'!$B$4:$FB$4,Trimestre!V$5,'Mês'!$B26:$FB26)</f>
        <v>77.961</v>
      </c>
      <c r="W26" s="44">
        <f>SUMIF('Mês'!$B$4:$FB$4,Trimestre!W$5,'Mês'!$B26:$FB26)</f>
        <v>64.787</v>
      </c>
      <c r="X26" s="44">
        <f>SUMIF('Mês'!$B$4:$FB$4,Trimestre!X$5,'Mês'!$B26:$FB26)</f>
        <v>73.825</v>
      </c>
      <c r="Y26" s="44">
        <f>SUMIF('Mês'!$B$4:$FB$4,Trimestre!Y$5,'Mês'!$B26:$FB26)</f>
        <v>85.278</v>
      </c>
      <c r="Z26" s="44">
        <f>SUMIF('Mês'!$B$4:$FB$4,Trimestre!Z$5,'Mês'!$B26:$FB26)</f>
        <v>80.056</v>
      </c>
      <c r="AA26" s="44">
        <f>SUMIF('Mês'!$B$4:$FB$4,Trimestre!AA$5,'Mês'!$B26:$FB26)</f>
        <v>71.414</v>
      </c>
      <c r="AB26" s="44">
        <f>SUMIF('Mês'!$B$4:$FB$4,Trimestre!AB$5,'Mês'!$B26:$FB26)</f>
        <v>71.304</v>
      </c>
      <c r="AC26" s="44">
        <f>SUMIF('Mês'!$B$4:$FB$4,Trimestre!AC$5,'Mês'!$B26:$FB26)</f>
        <v>81.136</v>
      </c>
      <c r="AD26" s="44">
        <f>SUMIF('Mês'!$B$4:$FB$4,Trimestre!AD$5,'Mês'!$B26:$FB26)</f>
        <v>81.059</v>
      </c>
      <c r="AE26" s="44">
        <f>SUMIF('Mês'!$B$4:$FB$4,Trimestre!AE$5,'Mês'!$B26:$FB26)</f>
        <v>63.736</v>
      </c>
      <c r="AF26" s="44">
        <f>SUMIF('Mês'!$B$4:$FB$4,Trimestre!AF$5,'Mês'!$B26:$FB26)</f>
        <v>71.896</v>
      </c>
      <c r="AG26" s="44">
        <f>SUMIF('Mês'!$B$4:$FB$4,Trimestre!AG$5,'Mês'!$B26:$FB26)</f>
        <v>78.212</v>
      </c>
      <c r="AH26" s="44">
        <f>SUMIF('Mês'!$B$4:$FB$4,Trimestre!AH$5,'Mês'!$B26:$FB26)</f>
        <v>86.985</v>
      </c>
      <c r="AI26" s="44">
        <f>SUMIF('Mês'!$B$4:$FB$4,Trimestre!AI$5,'Mês'!$B26:$FB26)</f>
        <v>65.32</v>
      </c>
      <c r="AJ26" s="44">
        <f>SUMIF('Mês'!$B$4:$FB$4,Trimestre!AJ$5,'Mês'!$B26:$FB26)</f>
        <v>64.767</v>
      </c>
      <c r="AK26" s="44">
        <f>SUMIF('Mês'!$B$4:$FB$4,Trimestre!AK$5,'Mês'!$B26:$FB26)</f>
        <v>81.283</v>
      </c>
      <c r="AL26" s="44">
        <f>SUMIF('Mês'!$B$4:$FB$4,Trimestre!AL$5,'Mês'!$B26:$FB26)</f>
        <v>77.435</v>
      </c>
      <c r="AM26" s="44">
        <f>SUMIF('Mês'!$B$4:$FB$4,Trimestre!AM$5,'Mês'!$B26:$FB26)</f>
        <v>62.926</v>
      </c>
      <c r="AN26" s="44">
        <f>SUMIF('Mês'!$B$4:$FB$4,Trimestre!AN$5,'Mês'!$B26:$FB26)</f>
        <v>74.782</v>
      </c>
      <c r="AO26" s="44">
        <f>SUMIF('Mês'!$B$4:$FB$4,Trimestre!AO$5,'Mês'!$B26:$FB26)</f>
        <v>88.86</v>
      </c>
      <c r="AP26" s="44">
        <f>SUMIF('Mês'!$B$4:$FB$4,Trimestre!AP$5,'Mês'!$B26:$FB26)</f>
        <v>89.967</v>
      </c>
      <c r="AQ26" s="44">
        <f>SUMIF('Mês'!$B$4:$FB$4,Trimestre!AQ$5,'Mês'!$B26:$FB26)</f>
        <v>80.546</v>
      </c>
      <c r="AR26" s="44">
        <f>SUMIF('Mês'!$B$4:$FB$4,Trimestre!AR$5,'Mês'!$B26:$FB26)</f>
        <v>88.58</v>
      </c>
      <c r="AS26" s="44">
        <f>SUMIF('Mês'!$B$4:$FB$4,Trimestre!AS$5,'Mês'!$B26:$FB26)</f>
        <v>88.478</v>
      </c>
      <c r="AT26" s="44">
        <f>SUMIF('Mês'!$B$4:$FB$4,Trimestre!AT$5,'Mês'!$B26:$FB26)</f>
        <v>84.025</v>
      </c>
      <c r="AU26" s="44">
        <f>SUMIF('Mês'!$B$4:$FB$4,Trimestre!AU$5,'Mês'!$B26:$FB26)</f>
        <v>76.217</v>
      </c>
      <c r="AV26" s="44">
        <f>SUMIF('Mês'!$B$4:$FB$4,Trimestre!AV$5,'Mês'!$B26:$FB26)</f>
        <v>77.779</v>
      </c>
      <c r="AW26" s="44">
        <f>SUMIF('Mês'!$B$4:$FB$4,Trimestre!AW$5,'Mês'!$B26:$FB26)</f>
        <v>89.209</v>
      </c>
      <c r="AX26" s="44">
        <f>SUMIF('Mês'!$B$4:$FB$4,Trimestre!AX$5,'Mês'!$B26:$FB26)</f>
        <v>86.916</v>
      </c>
      <c r="AY26" s="44">
        <f>SUMIF('Mês'!$B$4:$FB$4,Trimestre!AY$5,'Mês'!$B26:$FB26)</f>
        <v>78.297</v>
      </c>
      <c r="AZ26" s="44">
        <f>SUMIF('Mês'!$B$4:$FB$4,Trimestre!AZ$5,'Mês'!$B26:$FB26)</f>
        <v>67.058</v>
      </c>
      <c r="BA26" s="44">
        <f>SUMIF('Mês'!$B$4:$FB$4,Trimestre!BA$5,'Mês'!$B26:$FB26)</f>
        <v>89.416</v>
      </c>
      <c r="BB26" s="44">
        <f>SUMIF('Mês'!$B$4:$FB$4,Trimestre!BB$5,'Mês'!$B26:$FB26)</f>
        <v>95.739</v>
      </c>
      <c r="BC26" s="44">
        <f>SUMIF('Mês'!$B$4:$FN$4,Trimestre!BC$5,'Mês'!$B26:$FN26)</f>
        <v>80.821</v>
      </c>
      <c r="BD26" s="44">
        <f>SUMIF('Mês'!$B$4:$FN$4,Trimestre!BD$5,'Mês'!$B26:$FN26)</f>
        <v>77.969</v>
      </c>
      <c r="BE26" s="44">
        <f>SUMIF('Mês'!$B$4:$FN$4,Trimestre!BE$5,'Mês'!$B26:$FN26)</f>
        <v>88.032</v>
      </c>
      <c r="BF26" s="44">
        <f>SUMIF('Mês'!$B$4:$FN$4,Trimestre!BF$5,'Mês'!$B26:$FN26)</f>
        <v>85.349</v>
      </c>
      <c r="BG26" s="44">
        <f>SUMIF('Mês'!$B$4:$GP$4,Trimestre!BG$5,'Mês'!$B26:$GP26)</f>
        <v>77.919</v>
      </c>
      <c r="BH26" s="44">
        <f>SUMIF('Mês'!$B$4:$GP$4,Trimestre!BH$5,'Mês'!$B26:$GP26)</f>
        <v>74.898</v>
      </c>
      <c r="BI26" s="44">
        <f>SUMIF('Mês'!$B$4:$GP$4,Trimestre!BI$5,'Mês'!$B26:$GP26)</f>
        <v>88.515</v>
      </c>
      <c r="BJ26" s="44">
        <f>SUMIF('Mês'!$B$4:$GP$4,Trimestre!BJ$5,'Mês'!$B26:$GP26)</f>
        <v>84.589</v>
      </c>
      <c r="BK26" s="44">
        <f>SUMIF('Mês'!$B$4:$GP$4,Trimestre!BK$5,'Mês'!$B26:$GP26)</f>
        <v>75.128</v>
      </c>
      <c r="BL26" s="44">
        <f>SUMIF('Mês'!$B$4:$GP$4,Trimestre!BL$5,'Mês'!$B26:$GP26)</f>
        <v>78.262</v>
      </c>
      <c r="BM26" s="44">
        <f>SUMIF('Mês'!$B$4:$GP$4,Trimestre!BM$5,'Mês'!$B26:$GP26)</f>
        <v>73.387</v>
      </c>
      <c r="BN26" s="117"/>
    </row>
    <row r="27" ht="13.5" customHeight="1">
      <c r="A27" s="30">
        <f t="shared" si="1"/>
        <v>23</v>
      </c>
      <c r="B27" s="43" t="s">
        <v>23</v>
      </c>
      <c r="C27" s="44">
        <f>SUMIF('Mês'!$B$4:$FB$4,Trimestre!C$5,'Mês'!$B27:$FB27)</f>
        <v>15.527</v>
      </c>
      <c r="D27" s="44">
        <f>SUMIF('Mês'!$B$4:$FB$4,Trimestre!D$5,'Mês'!$B27:$FB27)</f>
        <v>15.445</v>
      </c>
      <c r="E27" s="44">
        <f>SUMIF('Mês'!$B$4:$FB$4,Trimestre!E$5,'Mês'!$B27:$FB27)</f>
        <v>16.539</v>
      </c>
      <c r="F27" s="44">
        <f>SUMIF('Mês'!$B$4:$FB$4,Trimestre!F$5,'Mês'!$B27:$FB27)</f>
        <v>16.5</v>
      </c>
      <c r="G27" s="44">
        <f>SUMIF('Mês'!$B$4:$FB$4,Trimestre!G$5,'Mês'!$B27:$FB27)</f>
        <v>17.668</v>
      </c>
      <c r="H27" s="44">
        <f>SUMIF('Mês'!$B$4:$FB$4,Trimestre!H$5,'Mês'!$B27:$FB27)</f>
        <v>18.011</v>
      </c>
      <c r="I27" s="44">
        <f>SUMIF('Mês'!$B$4:$FB$4,Trimestre!I$5,'Mês'!$B27:$FB27)</f>
        <v>21.11</v>
      </c>
      <c r="J27" s="44">
        <f>SUMIF('Mês'!$B$4:$FB$4,Trimestre!J$5,'Mês'!$B27:$FB27)</f>
        <v>23.786</v>
      </c>
      <c r="K27" s="44">
        <f>SUMIF('Mês'!$B$4:$FB$4,Trimestre!K$5,'Mês'!$B27:$FB27)</f>
        <v>24.1</v>
      </c>
      <c r="L27" s="44">
        <f>SUMIF('Mês'!$B$4:$FB$4,Trimestre!L$5,'Mês'!$B27:$FB27)</f>
        <v>22.104</v>
      </c>
      <c r="M27" s="44">
        <f>SUMIF('Mês'!$B$4:$FB$4,Trimestre!M$5,'Mês'!$B27:$FB27)</f>
        <v>25.642</v>
      </c>
      <c r="N27" s="44">
        <f>SUMIF('Mês'!$B$4:$FB$4,Trimestre!N$5,'Mês'!$B27:$FB27)</f>
        <v>27.963</v>
      </c>
      <c r="O27" s="44">
        <f>SUMIF('Mês'!$B$4:$FB$4,Trimestre!O$5,'Mês'!$B27:$FB27)</f>
        <v>18.353</v>
      </c>
      <c r="P27" s="44">
        <f>SUMIF('Mês'!$B$4:$FB$4,Trimestre!P$5,'Mês'!$B27:$FB27)</f>
        <v>14.718</v>
      </c>
      <c r="Q27" s="44">
        <f>SUMIF('Mês'!$B$4:$FB$4,Trimestre!Q$5,'Mês'!$B27:$FB27)</f>
        <v>20.504</v>
      </c>
      <c r="R27" s="44">
        <f>SUMIF('Mês'!$B$4:$FB$4,Trimestre!R$5,'Mês'!$B27:$FB27)</f>
        <v>23.324</v>
      </c>
      <c r="S27" s="44">
        <f>SUMIF('Mês'!$B$4:$FB$4,Trimestre!S$5,'Mês'!$B27:$FB27)</f>
        <v>24.839</v>
      </c>
      <c r="T27" s="44">
        <f>SUMIF('Mês'!$B$4:$FB$4,Trimestre!T$5,'Mês'!$B27:$FB27)</f>
        <v>26.55</v>
      </c>
      <c r="U27" s="44">
        <f>SUMIF('Mês'!$B$4:$FB$4,Trimestre!U$5,'Mês'!$B27:$FB27)</f>
        <v>31.652</v>
      </c>
      <c r="V27" s="44">
        <f>SUMIF('Mês'!$B$4:$FB$4,Trimestre!V$5,'Mês'!$B27:$FB27)</f>
        <v>31.552</v>
      </c>
      <c r="W27" s="44">
        <f>SUMIF('Mês'!$B$4:$FB$4,Trimestre!W$5,'Mês'!$B27:$FB27)</f>
        <v>29.264</v>
      </c>
      <c r="X27" s="44">
        <f>SUMIF('Mês'!$B$4:$FB$4,Trimestre!X$5,'Mês'!$B27:$FB27)</f>
        <v>29.881</v>
      </c>
      <c r="Y27" s="44">
        <f>SUMIF('Mês'!$B$4:$FB$4,Trimestre!Y$5,'Mês'!$B27:$FB27)</f>
        <v>34.503</v>
      </c>
      <c r="Z27" s="44">
        <f>SUMIF('Mês'!$B$4:$FB$4,Trimestre!Z$5,'Mês'!$B27:$FB27)</f>
        <v>32.065</v>
      </c>
      <c r="AA27" s="44">
        <f>SUMIF('Mês'!$B$4:$FB$4,Trimestre!AA$5,'Mês'!$B27:$FB27)</f>
        <v>32.502</v>
      </c>
      <c r="AB27" s="44">
        <f>SUMIF('Mês'!$B$4:$FB$4,Trimestre!AB$5,'Mês'!$B27:$FB27)</f>
        <v>30.925</v>
      </c>
      <c r="AC27" s="44">
        <f>SUMIF('Mês'!$B$4:$FB$4,Trimestre!AC$5,'Mês'!$B27:$FB27)</f>
        <v>35.488</v>
      </c>
      <c r="AD27" s="44">
        <f>SUMIF('Mês'!$B$4:$FB$4,Trimestre!AD$5,'Mês'!$B27:$FB27)</f>
        <v>34.739</v>
      </c>
      <c r="AE27" s="44">
        <f>SUMIF('Mês'!$B$4:$FB$4,Trimestre!AE$5,'Mês'!$B27:$FB27)</f>
        <v>33.814</v>
      </c>
      <c r="AF27" s="44">
        <f>SUMIF('Mês'!$B$4:$FB$4,Trimestre!AF$5,'Mês'!$B27:$FB27)</f>
        <v>38.124</v>
      </c>
      <c r="AG27" s="44">
        <f>SUMIF('Mês'!$B$4:$FB$4,Trimestre!AG$5,'Mês'!$B27:$FB27)</f>
        <v>40.442</v>
      </c>
      <c r="AH27" s="44">
        <f>SUMIF('Mês'!$B$4:$FB$4,Trimestre!AH$5,'Mês'!$B27:$FB27)</f>
        <v>40.868</v>
      </c>
      <c r="AI27" s="44">
        <f>SUMIF('Mês'!$B$4:$FB$4,Trimestre!AI$5,'Mês'!$B27:$FB27)</f>
        <v>35.605</v>
      </c>
      <c r="AJ27" s="44">
        <f>SUMIF('Mês'!$B$4:$FB$4,Trimestre!AJ$5,'Mês'!$B27:$FB27)</f>
        <v>35.937</v>
      </c>
      <c r="AK27" s="44">
        <f>SUMIF('Mês'!$B$4:$FB$4,Trimestre!AK$5,'Mês'!$B27:$FB27)</f>
        <v>39.656</v>
      </c>
      <c r="AL27" s="44">
        <f>SUMIF('Mês'!$B$4:$FB$4,Trimestre!AL$5,'Mês'!$B27:$FB27)</f>
        <v>37.68</v>
      </c>
      <c r="AM27" s="44">
        <f>SUMIF('Mês'!$B$4:$FB$4,Trimestre!AM$5,'Mês'!$B27:$FB27)</f>
        <v>36.706</v>
      </c>
      <c r="AN27" s="44">
        <f>SUMIF('Mês'!$B$4:$FB$4,Trimestre!AN$5,'Mês'!$B27:$FB27)</f>
        <v>33.454</v>
      </c>
      <c r="AO27" s="44">
        <f>SUMIF('Mês'!$B$4:$FB$4,Trimestre!AO$5,'Mês'!$B27:$FB27)</f>
        <v>35.196</v>
      </c>
      <c r="AP27" s="44">
        <f>SUMIF('Mês'!$B$4:$FB$4,Trimestre!AP$5,'Mês'!$B27:$FB27)</f>
        <v>27.437</v>
      </c>
      <c r="AQ27" s="44">
        <f>SUMIF('Mês'!$B$4:$FB$4,Trimestre!AQ$5,'Mês'!$B27:$FB27)</f>
        <v>25.976</v>
      </c>
      <c r="AR27" s="44">
        <f>SUMIF('Mês'!$B$4:$FB$4,Trimestre!AR$5,'Mês'!$B27:$FB27)</f>
        <v>28.992</v>
      </c>
      <c r="AS27" s="44">
        <f>SUMIF('Mês'!$B$4:$FB$4,Trimestre!AS$5,'Mês'!$B27:$FB27)</f>
        <v>35.004</v>
      </c>
      <c r="AT27" s="44">
        <f>SUMIF('Mês'!$B$4:$FB$4,Trimestre!AT$5,'Mês'!$B27:$FB27)</f>
        <v>33.225</v>
      </c>
      <c r="AU27" s="44">
        <f>SUMIF('Mês'!$B$4:$FB$4,Trimestre!AU$5,'Mês'!$B27:$FB27)</f>
        <v>32.422</v>
      </c>
      <c r="AV27" s="44">
        <f>SUMIF('Mês'!$B$4:$FB$4,Trimestre!AV$5,'Mês'!$B27:$FB27)</f>
        <v>30.883</v>
      </c>
      <c r="AW27" s="44">
        <f>SUMIF('Mês'!$B$4:$FB$4,Trimestre!AW$5,'Mês'!$B27:$FB27)</f>
        <v>35.342</v>
      </c>
      <c r="AX27" s="44">
        <f>SUMIF('Mês'!$B$4:$FB$4,Trimestre!AX$5,'Mês'!$B27:$FB27)</f>
        <v>33.816</v>
      </c>
      <c r="AY27" s="44">
        <f>SUMIF('Mês'!$B$4:$FB$4,Trimestre!AY$5,'Mês'!$B27:$FB27)</f>
        <v>35.892</v>
      </c>
      <c r="AZ27" s="44">
        <f>SUMIF('Mês'!$B$4:$FB$4,Trimestre!AZ$5,'Mês'!$B27:$FB27)</f>
        <v>33.211</v>
      </c>
      <c r="BA27" s="44">
        <f>SUMIF('Mês'!$B$4:$FB$4,Trimestre!BA$5,'Mês'!$B27:$FB27)</f>
        <v>39.084</v>
      </c>
      <c r="BB27" s="44">
        <f>SUMIF('Mês'!$B$4:$FB$4,Trimestre!BB$5,'Mês'!$B27:$FB27)</f>
        <v>33.513</v>
      </c>
      <c r="BC27" s="44">
        <f>SUMIF('Mês'!$B$4:$FN$4,Trimestre!BC$5,'Mês'!$B27:$FN27)</f>
        <v>33.945</v>
      </c>
      <c r="BD27" s="44">
        <f>SUMIF('Mês'!$B$4:$FN$4,Trimestre!BD$5,'Mês'!$B27:$FN27)</f>
        <v>35.948</v>
      </c>
      <c r="BE27" s="44">
        <f>SUMIF('Mês'!$B$4:$FN$4,Trimestre!BE$5,'Mês'!$B27:$FN27)</f>
        <v>41.295</v>
      </c>
      <c r="BF27" s="44">
        <f>SUMIF('Mês'!$B$4:$FN$4,Trimestre!BF$5,'Mês'!$B27:$FN27)</f>
        <v>38.114</v>
      </c>
      <c r="BG27" s="44">
        <f>SUMIF('Mês'!$B$4:$GP$4,Trimestre!BG$5,'Mês'!$B27:$GP27)</f>
        <v>37.36</v>
      </c>
      <c r="BH27" s="44">
        <f>SUMIF('Mês'!$B$4:$GP$4,Trimestre!BH$5,'Mês'!$B27:$GP27)</f>
        <v>28.385</v>
      </c>
      <c r="BI27" s="44">
        <f>SUMIF('Mês'!$B$4:$GP$4,Trimestre!BI$5,'Mês'!$B27:$GP27)</f>
        <v>30.615</v>
      </c>
      <c r="BJ27" s="44">
        <f>SUMIF('Mês'!$B$4:$GP$4,Trimestre!BJ$5,'Mês'!$B27:$GP27)</f>
        <v>38.998</v>
      </c>
      <c r="BK27" s="44">
        <f>SUMIF('Mês'!$B$4:$GP$4,Trimestre!BK$5,'Mês'!$B27:$GP27)</f>
        <v>44.66</v>
      </c>
      <c r="BL27" s="44">
        <f>SUMIF('Mês'!$B$4:$GP$4,Trimestre!BL$5,'Mês'!$B27:$GP27)</f>
        <v>38.829</v>
      </c>
      <c r="BM27" s="44">
        <f>SUMIF('Mês'!$B$4:$GP$4,Trimestre!BM$5,'Mês'!$B27:$GP27)</f>
        <v>32.466</v>
      </c>
      <c r="BN27" s="117"/>
    </row>
    <row r="28" ht="13.5" customHeight="1">
      <c r="A28" s="30">
        <f t="shared" si="1"/>
        <v>24</v>
      </c>
      <c r="B28" s="43" t="s">
        <v>24</v>
      </c>
      <c r="C28" s="44">
        <f>SUMIF('Mês'!$B$4:$FB$4,Trimestre!C$5,'Mês'!$B28:$FB28)</f>
        <v>10.232</v>
      </c>
      <c r="D28" s="44">
        <f>SUMIF('Mês'!$B$4:$FB$4,Trimestre!D$5,'Mês'!$B28:$FB28)</f>
        <v>11.11</v>
      </c>
      <c r="E28" s="44">
        <f>SUMIF('Mês'!$B$4:$FB$4,Trimestre!E$5,'Mês'!$B28:$FB28)</f>
        <v>12.557</v>
      </c>
      <c r="F28" s="44">
        <f>SUMIF('Mês'!$B$4:$FB$4,Trimestre!F$5,'Mês'!$B28:$FB28)</f>
        <v>12.022</v>
      </c>
      <c r="G28" s="44">
        <f>SUMIF('Mês'!$B$4:$FB$4,Trimestre!G$5,'Mês'!$B28:$FB28)</f>
        <v>9.901</v>
      </c>
      <c r="H28" s="44">
        <f>SUMIF('Mês'!$B$4:$FB$4,Trimestre!H$5,'Mês'!$B28:$FB28)</f>
        <v>12.26</v>
      </c>
      <c r="I28" s="44">
        <f>SUMIF('Mês'!$B$4:$FB$4,Trimestre!I$5,'Mês'!$B28:$FB28)</f>
        <v>12.8</v>
      </c>
      <c r="J28" s="44">
        <f>SUMIF('Mês'!$B$4:$FB$4,Trimestre!J$5,'Mês'!$B28:$FB28)</f>
        <v>14.527</v>
      </c>
      <c r="K28" s="44">
        <f>SUMIF('Mês'!$B$4:$FB$4,Trimestre!K$5,'Mês'!$B28:$FB28)</f>
        <v>11.518</v>
      </c>
      <c r="L28" s="44">
        <f>SUMIF('Mês'!$B$4:$FB$4,Trimestre!L$5,'Mês'!$B28:$FB28)</f>
        <v>14.199</v>
      </c>
      <c r="M28" s="44">
        <f>SUMIF('Mês'!$B$4:$FB$4,Trimestre!M$5,'Mês'!$B28:$FB28)</f>
        <v>15.062</v>
      </c>
      <c r="N28" s="44">
        <f>SUMIF('Mês'!$B$4:$FB$4,Trimestre!N$5,'Mês'!$B28:$FB28)</f>
        <v>14.766</v>
      </c>
      <c r="O28" s="44">
        <f>SUMIF('Mês'!$B$4:$FB$4,Trimestre!O$5,'Mês'!$B28:$FB28)</f>
        <v>11.3</v>
      </c>
      <c r="P28" s="44">
        <f>SUMIF('Mês'!$B$4:$FB$4,Trimestre!P$5,'Mês'!$B28:$FB28)</f>
        <v>13.228</v>
      </c>
      <c r="Q28" s="44">
        <f>SUMIF('Mês'!$B$4:$FB$4,Trimestre!Q$5,'Mês'!$B28:$FB28)</f>
        <v>14.044</v>
      </c>
      <c r="R28" s="44">
        <f>SUMIF('Mês'!$B$4:$FB$4,Trimestre!R$5,'Mês'!$B28:$FB28)</f>
        <v>15.168</v>
      </c>
      <c r="S28" s="44">
        <f>SUMIF('Mês'!$B$4:$FB$4,Trimestre!S$5,'Mês'!$B28:$FB28)</f>
        <v>15.001</v>
      </c>
      <c r="T28" s="44">
        <f>SUMIF('Mês'!$B$4:$FB$4,Trimestre!T$5,'Mês'!$B28:$FB28)</f>
        <v>17.48</v>
      </c>
      <c r="U28" s="44">
        <f>SUMIF('Mês'!$B$4:$FB$4,Trimestre!U$5,'Mês'!$B28:$FB28)</f>
        <v>16.995</v>
      </c>
      <c r="V28" s="44">
        <f>SUMIF('Mês'!$B$4:$FB$4,Trimestre!V$5,'Mês'!$B28:$FB28)</f>
        <v>17.101</v>
      </c>
      <c r="W28" s="44">
        <f>SUMIF('Mês'!$B$4:$FB$4,Trimestre!W$5,'Mês'!$B28:$FB28)</f>
        <v>16.656</v>
      </c>
      <c r="X28" s="44">
        <f>SUMIF('Mês'!$B$4:$FB$4,Trimestre!X$5,'Mês'!$B28:$FB28)</f>
        <v>19.699</v>
      </c>
      <c r="Y28" s="44">
        <f>SUMIF('Mês'!$B$4:$FB$4,Trimestre!Y$5,'Mês'!$B28:$FB28)</f>
        <v>18.167</v>
      </c>
      <c r="Z28" s="44">
        <f>SUMIF('Mês'!$B$4:$FB$4,Trimestre!Z$5,'Mês'!$B28:$FB28)</f>
        <v>17.518</v>
      </c>
      <c r="AA28" s="44">
        <f>SUMIF('Mês'!$B$4:$FB$4,Trimestre!AA$5,'Mês'!$B28:$FB28)</f>
        <v>15.28</v>
      </c>
      <c r="AB28" s="44">
        <f>SUMIF('Mês'!$B$4:$FB$4,Trimestre!AB$5,'Mês'!$B28:$FB28)</f>
        <v>18.119</v>
      </c>
      <c r="AC28" s="44">
        <f>SUMIF('Mês'!$B$4:$FB$4,Trimestre!AC$5,'Mês'!$B28:$FB28)</f>
        <v>18.491</v>
      </c>
      <c r="AD28" s="44">
        <f>SUMIF('Mês'!$B$4:$FB$4,Trimestre!AD$5,'Mês'!$B28:$FB28)</f>
        <v>19.712</v>
      </c>
      <c r="AE28" s="44">
        <f>SUMIF('Mês'!$B$4:$FB$4,Trimestre!AE$5,'Mês'!$B28:$FB28)</f>
        <v>17.981</v>
      </c>
      <c r="AF28" s="44">
        <f>SUMIF('Mês'!$B$4:$FB$4,Trimestre!AF$5,'Mês'!$B28:$FB28)</f>
        <v>22.246</v>
      </c>
      <c r="AG28" s="44">
        <f>SUMIF('Mês'!$B$4:$FB$4,Trimestre!AG$5,'Mês'!$B28:$FB28)</f>
        <v>18.615</v>
      </c>
      <c r="AH28" s="44">
        <f>SUMIF('Mês'!$B$4:$FB$4,Trimestre!AH$5,'Mês'!$B28:$FB28)</f>
        <v>21.986</v>
      </c>
      <c r="AI28" s="44">
        <f>SUMIF('Mês'!$B$4:$FB$4,Trimestre!AI$5,'Mês'!$B28:$FB28)</f>
        <v>18.619</v>
      </c>
      <c r="AJ28" s="44">
        <f>SUMIF('Mês'!$B$4:$FB$4,Trimestre!AJ$5,'Mês'!$B28:$FB28)</f>
        <v>21.136</v>
      </c>
      <c r="AK28" s="44">
        <f>SUMIF('Mês'!$B$4:$FB$4,Trimestre!AK$5,'Mês'!$B28:$FB28)</f>
        <v>23.852</v>
      </c>
      <c r="AL28" s="44">
        <f>SUMIF('Mês'!$B$4:$FB$4,Trimestre!AL$5,'Mês'!$B28:$FB28)</f>
        <v>23.164</v>
      </c>
      <c r="AM28" s="44">
        <f>SUMIF('Mês'!$B$4:$FB$4,Trimestre!AM$5,'Mês'!$B28:$FB28)</f>
        <v>21.042</v>
      </c>
      <c r="AN28" s="44">
        <f>SUMIF('Mês'!$B$4:$FB$4,Trimestre!AN$5,'Mês'!$B28:$FB28)</f>
        <v>23.15</v>
      </c>
      <c r="AO28" s="44">
        <f>SUMIF('Mês'!$B$4:$FB$4,Trimestre!AO$5,'Mês'!$B28:$FB28)</f>
        <v>25.472</v>
      </c>
      <c r="AP28" s="44">
        <f>SUMIF('Mês'!$B$4:$FB$4,Trimestre!AP$5,'Mês'!$B28:$FB28)</f>
        <v>25.509</v>
      </c>
      <c r="AQ28" s="44">
        <f>SUMIF('Mês'!$B$4:$FB$4,Trimestre!AQ$5,'Mês'!$B28:$FB28)</f>
        <v>22.617</v>
      </c>
      <c r="AR28" s="44">
        <f>SUMIF('Mês'!$B$4:$FB$4,Trimestre!AR$5,'Mês'!$B28:$FB28)</f>
        <v>25.696</v>
      </c>
      <c r="AS28" s="44">
        <f>SUMIF('Mês'!$B$4:$FB$4,Trimestre!AS$5,'Mês'!$B28:$FB28)</f>
        <v>28.018</v>
      </c>
      <c r="AT28" s="44">
        <f>SUMIF('Mês'!$B$4:$FB$4,Trimestre!AT$5,'Mês'!$B28:$FB28)</f>
        <v>24.887</v>
      </c>
      <c r="AU28" s="44">
        <f>SUMIF('Mês'!$B$4:$FB$4,Trimestre!AU$5,'Mês'!$B28:$FB28)</f>
        <v>26.258</v>
      </c>
      <c r="AV28" s="44">
        <f>SUMIF('Mês'!$B$4:$FB$4,Trimestre!AV$5,'Mês'!$B28:$FB28)</f>
        <v>29.342</v>
      </c>
      <c r="AW28" s="44">
        <f>SUMIF('Mês'!$B$4:$FB$4,Trimestre!AW$5,'Mês'!$B28:$FB28)</f>
        <v>29.543</v>
      </c>
      <c r="AX28" s="44">
        <f>SUMIF('Mês'!$B$4:$FB$4,Trimestre!AX$5,'Mês'!$B28:$FB28)</f>
        <v>32.075</v>
      </c>
      <c r="AY28" s="44">
        <f>SUMIF('Mês'!$B$4:$FB$4,Trimestre!AY$5,'Mês'!$B28:$FB28)</f>
        <v>27.178</v>
      </c>
      <c r="AZ28" s="44">
        <f>SUMIF('Mês'!$B$4:$FB$4,Trimestre!AZ$5,'Mês'!$B28:$FB28)</f>
        <v>27.427</v>
      </c>
      <c r="BA28" s="44">
        <f>SUMIF('Mês'!$B$4:$FB$4,Trimestre!BA$5,'Mês'!$B28:$FB28)</f>
        <v>35.349</v>
      </c>
      <c r="BB28" s="44">
        <f>SUMIF('Mês'!$B$4:$FB$4,Trimestre!BB$5,'Mês'!$B28:$FB28)</f>
        <v>33.117</v>
      </c>
      <c r="BC28" s="44">
        <f>SUMIF('Mês'!$B$4:$FN$4,Trimestre!BC$5,'Mês'!$B28:$FN28)</f>
        <v>31.787</v>
      </c>
      <c r="BD28" s="44">
        <f>SUMIF('Mês'!$B$4:$FN$4,Trimestre!BD$5,'Mês'!$B28:$FN28)</f>
        <v>34.586</v>
      </c>
      <c r="BE28" s="44">
        <f>SUMIF('Mês'!$B$4:$FN$4,Trimestre!BE$5,'Mês'!$B28:$FN28)</f>
        <v>30.984</v>
      </c>
      <c r="BF28" s="44">
        <f>SUMIF('Mês'!$B$4:$FN$4,Trimestre!BF$5,'Mês'!$B28:$FN28)</f>
        <v>32.25</v>
      </c>
      <c r="BG28" s="44">
        <f>SUMIF('Mês'!$B$4:$GP$4,Trimestre!BG$5,'Mês'!$B28:$GP28)</f>
        <v>28.058</v>
      </c>
      <c r="BH28" s="44">
        <f>SUMIF('Mês'!$B$4:$GP$4,Trimestre!BH$5,'Mês'!$B28:$GP28)</f>
        <v>27.914</v>
      </c>
      <c r="BI28" s="44">
        <f>SUMIF('Mês'!$B$4:$GP$4,Trimestre!BI$5,'Mês'!$B28:$GP28)</f>
        <v>33.946</v>
      </c>
      <c r="BJ28" s="44">
        <f>SUMIF('Mês'!$B$4:$GP$4,Trimestre!BJ$5,'Mês'!$B28:$GP28)</f>
        <v>30.581</v>
      </c>
      <c r="BK28" s="44">
        <f>SUMIF('Mês'!$B$4:$GP$4,Trimestre!BK$5,'Mês'!$B28:$GP28)</f>
        <v>30.252</v>
      </c>
      <c r="BL28" s="44">
        <f>SUMIF('Mês'!$B$4:$GP$4,Trimestre!BL$5,'Mês'!$B28:$GP28)</f>
        <v>30.917</v>
      </c>
      <c r="BM28" s="44">
        <f>SUMIF('Mês'!$B$4:$GP$4,Trimestre!BM$5,'Mês'!$B28:$GP28)</f>
        <v>30.858</v>
      </c>
      <c r="BN28" s="117"/>
    </row>
    <row r="29" ht="13.5" customHeight="1">
      <c r="A29" s="30">
        <f t="shared" si="1"/>
        <v>25</v>
      </c>
      <c r="B29" s="67" t="s">
        <v>25</v>
      </c>
      <c r="C29" s="68">
        <f>SUMIF('Mês'!$B$4:$FB$4,Trimestre!C$5,'Mês'!$B29:$FB29)</f>
        <v>33.756</v>
      </c>
      <c r="D29" s="68">
        <f>SUMIF('Mês'!$B$4:$FB$4,Trimestre!D$5,'Mês'!$B29:$FB29)</f>
        <v>39.23</v>
      </c>
      <c r="E29" s="68">
        <f>SUMIF('Mês'!$B$4:$FB$4,Trimestre!E$5,'Mês'!$B29:$FB29)</f>
        <v>36.111</v>
      </c>
      <c r="F29" s="68">
        <f>SUMIF('Mês'!$B$4:$FB$4,Trimestre!F$5,'Mês'!$B29:$FB29)</f>
        <v>28.118</v>
      </c>
      <c r="G29" s="68">
        <f>SUMIF('Mês'!$B$4:$FB$4,Trimestre!G$5,'Mês'!$B29:$FB29)</f>
        <v>24.206</v>
      </c>
      <c r="H29" s="68">
        <f>SUMIF('Mês'!$B$4:$FB$4,Trimestre!H$5,'Mês'!$B29:$FB29)</f>
        <v>26.722</v>
      </c>
      <c r="I29" s="68">
        <f>SUMIF('Mês'!$B$4:$FB$4,Trimestre!I$5,'Mês'!$B29:$FB29)</f>
        <v>33.801</v>
      </c>
      <c r="J29" s="68">
        <f>SUMIF('Mês'!$B$4:$FB$4,Trimestre!J$5,'Mês'!$B29:$FB29)</f>
        <v>33.448</v>
      </c>
      <c r="K29" s="68">
        <f>SUMIF('Mês'!$B$4:$FB$4,Trimestre!K$5,'Mês'!$B29:$FB29)</f>
        <v>26.075</v>
      </c>
      <c r="L29" s="68">
        <f>SUMIF('Mês'!$B$4:$FB$4,Trimestre!L$5,'Mês'!$B29:$FB29)</f>
        <v>26.188</v>
      </c>
      <c r="M29" s="68">
        <f>SUMIF('Mês'!$B$4:$FB$4,Trimestre!M$5,'Mês'!$B29:$FB29)</f>
        <v>28.793</v>
      </c>
      <c r="N29" s="68">
        <f>SUMIF('Mês'!$B$4:$FB$4,Trimestre!N$5,'Mês'!$B29:$FB29)</f>
        <v>25.24</v>
      </c>
      <c r="O29" s="68">
        <f>SUMIF('Mês'!$B$4:$FB$4,Trimestre!O$5,'Mês'!$B29:$FB29)</f>
        <v>21.663</v>
      </c>
      <c r="P29" s="68">
        <f>SUMIF('Mês'!$B$4:$FB$4,Trimestre!P$5,'Mês'!$B29:$FB29)</f>
        <v>34.213</v>
      </c>
      <c r="Q29" s="68">
        <f>SUMIF('Mês'!$B$4:$FB$4,Trimestre!Q$5,'Mês'!$B29:$FB29)</f>
        <v>40.075</v>
      </c>
      <c r="R29" s="68">
        <f>SUMIF('Mês'!$B$4:$FB$4,Trimestre!R$5,'Mês'!$B29:$FB29)</f>
        <v>41.33</v>
      </c>
      <c r="S29" s="68">
        <f>SUMIF('Mês'!$B$4:$FB$4,Trimestre!S$5,'Mês'!$B29:$FB29)</f>
        <v>41.084</v>
      </c>
      <c r="T29" s="68">
        <f>SUMIF('Mês'!$B$4:$FB$4,Trimestre!T$5,'Mês'!$B29:$FB29)</f>
        <v>55.568</v>
      </c>
      <c r="U29" s="68">
        <f>SUMIF('Mês'!$B$4:$FB$4,Trimestre!U$5,'Mês'!$B29:$FB29)</f>
        <v>48.921</v>
      </c>
      <c r="V29" s="68">
        <f>SUMIF('Mês'!$B$4:$FB$4,Trimestre!V$5,'Mês'!$B29:$FB29)</f>
        <v>42.697</v>
      </c>
      <c r="W29" s="68">
        <f>SUMIF('Mês'!$B$4:$FB$4,Trimestre!W$5,'Mês'!$B29:$FB29)</f>
        <v>31.062</v>
      </c>
      <c r="X29" s="68">
        <f>SUMIF('Mês'!$B$4:$FB$4,Trimestre!X$5,'Mês'!$B29:$FB29)</f>
        <v>32.43</v>
      </c>
      <c r="Y29" s="68">
        <f>SUMIF('Mês'!$B$4:$FB$4,Trimestre!Y$5,'Mês'!$B29:$FB29)</f>
        <v>30.446</v>
      </c>
      <c r="Z29" s="68">
        <f>SUMIF('Mês'!$B$4:$FB$4,Trimestre!Z$5,'Mês'!$B29:$FB29)</f>
        <v>23.529</v>
      </c>
      <c r="AA29" s="68">
        <f>SUMIF('Mês'!$B$4:$FB$4,Trimestre!AA$5,'Mês'!$B29:$FB29)</f>
        <v>23.164</v>
      </c>
      <c r="AB29" s="68">
        <f>SUMIF('Mês'!$B$4:$FB$4,Trimestre!AB$5,'Mês'!$B29:$FB29)</f>
        <v>32.536</v>
      </c>
      <c r="AC29" s="68">
        <f>SUMIF('Mês'!$B$4:$FB$4,Trimestre!AC$5,'Mês'!$B29:$FB29)</f>
        <v>32.02</v>
      </c>
      <c r="AD29" s="68">
        <f>SUMIF('Mês'!$B$4:$FB$4,Trimestre!AD$5,'Mês'!$B29:$FB29)</f>
        <v>22.387</v>
      </c>
      <c r="AE29" s="68">
        <f>SUMIF('Mês'!$B$4:$FB$4,Trimestre!AE$5,'Mês'!$B29:$FB29)</f>
        <v>20.286</v>
      </c>
      <c r="AF29" s="68">
        <f>SUMIF('Mês'!$B$4:$FB$4,Trimestre!AF$5,'Mês'!$B29:$FB29)</f>
        <v>26.683</v>
      </c>
      <c r="AG29" s="68">
        <f>SUMIF('Mês'!$B$4:$FB$4,Trimestre!AG$5,'Mês'!$B29:$FB29)</f>
        <v>29.579</v>
      </c>
      <c r="AH29" s="68">
        <f>SUMIF('Mês'!$B$4:$FB$4,Trimestre!AH$5,'Mês'!$B29:$FB29)</f>
        <v>36.859</v>
      </c>
      <c r="AI29" s="68">
        <f>SUMIF('Mês'!$B$4:$FB$4,Trimestre!AI$5,'Mês'!$B29:$FB29)</f>
        <v>58.299</v>
      </c>
      <c r="AJ29" s="68">
        <f>SUMIF('Mês'!$B$4:$FB$4,Trimestre!AJ$5,'Mês'!$B29:$FB29)</f>
        <v>58.937</v>
      </c>
      <c r="AK29" s="68">
        <f>SUMIF('Mês'!$B$4:$FB$4,Trimestre!AK$5,'Mês'!$B29:$FB29)</f>
        <v>31.47</v>
      </c>
      <c r="AL29" s="68">
        <f>SUMIF('Mês'!$B$4:$FB$4,Trimestre!AL$5,'Mês'!$B29:$FB29)</f>
        <v>30.625</v>
      </c>
      <c r="AM29" s="68">
        <f>SUMIF('Mês'!$B$4:$FB$4,Trimestre!AM$5,'Mês'!$B29:$FB29)</f>
        <v>48.987</v>
      </c>
      <c r="AN29" s="68">
        <f>SUMIF('Mês'!$B$4:$FB$4,Trimestre!AN$5,'Mês'!$B29:$FB29)</f>
        <v>52.332</v>
      </c>
      <c r="AO29" s="68">
        <f>SUMIF('Mês'!$B$4:$FB$4,Trimestre!AO$5,'Mês'!$B29:$FB29)</f>
        <v>48.061</v>
      </c>
      <c r="AP29" s="68">
        <f>SUMIF('Mês'!$B$4:$FB$4,Trimestre!AP$5,'Mês'!$B29:$FB29)</f>
        <v>38.613</v>
      </c>
      <c r="AQ29" s="68">
        <f>SUMIF('Mês'!$B$4:$FB$4,Trimestre!AQ$5,'Mês'!$B29:$FB29)</f>
        <v>32.602</v>
      </c>
      <c r="AR29" s="68">
        <f>SUMIF('Mês'!$B$4:$FB$4,Trimestre!AR$5,'Mês'!$B29:$FB29)</f>
        <v>37.979</v>
      </c>
      <c r="AS29" s="68">
        <f>SUMIF('Mês'!$B$4:$FB$4,Trimestre!AS$5,'Mês'!$B29:$FB29)</f>
        <v>40.056</v>
      </c>
      <c r="AT29" s="68">
        <f>SUMIF('Mês'!$B$4:$FB$4,Trimestre!AT$5,'Mês'!$B29:$FB29)</f>
        <v>39.162</v>
      </c>
      <c r="AU29" s="68">
        <f>SUMIF('Mês'!$B$4:$FB$4,Trimestre!AU$5,'Mês'!$B29:$FB29)</f>
        <v>36.9</v>
      </c>
      <c r="AV29" s="68">
        <f>SUMIF('Mês'!$B$4:$FB$4,Trimestre!AV$5,'Mês'!$B29:$FB29)</f>
        <v>41.709</v>
      </c>
      <c r="AW29" s="68">
        <f>SUMIF('Mês'!$B$4:$FB$4,Trimestre!AW$5,'Mês'!$B29:$FB29)</f>
        <v>48.023</v>
      </c>
      <c r="AX29" s="68">
        <f>SUMIF('Mês'!$B$4:$FB$4,Trimestre!AX$5,'Mês'!$B29:$FB29)</f>
        <v>39.295</v>
      </c>
      <c r="AY29" s="68">
        <f>SUMIF('Mês'!$B$4:$FB$4,Trimestre!AY$5,'Mês'!$B29:$FB29)</f>
        <v>36.402</v>
      </c>
      <c r="AZ29" s="68">
        <f>SUMIF('Mês'!$B$4:$FB$4,Trimestre!AZ$5,'Mês'!$B29:$FB29)</f>
        <v>33.741</v>
      </c>
      <c r="BA29" s="68">
        <f>SUMIF('Mês'!$B$4:$FB$4,Trimestre!BA$5,'Mês'!$B29:$FB29)</f>
        <v>54.578</v>
      </c>
      <c r="BB29" s="68">
        <f>SUMIF('Mês'!$B$4:$FB$4,Trimestre!BB$5,'Mês'!$B29:$FB29)</f>
        <v>31.766</v>
      </c>
      <c r="BC29" s="68">
        <f>SUMIF('Mês'!$B$4:$FN$4,Trimestre!BC$5,'Mês'!$B29:$FN29)</f>
        <v>18.017</v>
      </c>
      <c r="BD29" s="68">
        <f>SUMIF('Mês'!$B$4:$FN$4,Trimestre!BD$5,'Mês'!$B29:$FN29)</f>
        <v>20.68</v>
      </c>
      <c r="BE29" s="68">
        <f>SUMIF('Mês'!$B$4:$FN$4,Trimestre!BE$5,'Mês'!$B29:$FN29)</f>
        <v>22.804</v>
      </c>
      <c r="BF29" s="68">
        <f>SUMIF('Mês'!$B$4:$FN$4,Trimestre!BF$5,'Mês'!$B29:$FN29)</f>
        <v>29.25</v>
      </c>
      <c r="BG29" s="68">
        <f>SUMIF('Mês'!$B$4:$GP$4,Trimestre!BG$5,'Mês'!$B29:$GP29)</f>
        <v>26.906</v>
      </c>
      <c r="BH29" s="68">
        <f>SUMIF('Mês'!$B$4:$GP$4,Trimestre!BH$5,'Mês'!$B29:$GP29)</f>
        <v>24.416</v>
      </c>
      <c r="BI29" s="68">
        <f>SUMIF('Mês'!$B$4:$GP$4,Trimestre!BI$5,'Mês'!$B29:$GP29)</f>
        <v>32.923</v>
      </c>
      <c r="BJ29" s="68">
        <f>SUMIF('Mês'!$B$4:$GP$4,Trimestre!BJ$5,'Mês'!$B29:$GP29)</f>
        <v>25.631</v>
      </c>
      <c r="BK29" s="68">
        <f>SUMIF('Mês'!$B$4:$GP$4,Trimestre!BK$5,'Mês'!$B29:$GP29)</f>
        <v>33.583</v>
      </c>
      <c r="BL29" s="68">
        <f>SUMIF('Mês'!$B$4:$GP$4,Trimestre!BL$5,'Mês'!$B29:$GP29)</f>
        <v>51.942</v>
      </c>
      <c r="BM29" s="68">
        <f>SUMIF('Mês'!$B$4:$GP$4,Trimestre!BM$5,'Mês'!$B29:$GP29)</f>
        <v>43.658</v>
      </c>
      <c r="BN29" s="117"/>
    </row>
    <row r="30" ht="13.5" customHeight="1">
      <c r="A30" s="30">
        <f t="shared" si="1"/>
        <v>26</v>
      </c>
      <c r="B30" s="67" t="s">
        <v>26</v>
      </c>
      <c r="C30" s="68">
        <f>SUMIF('Mês'!$B$4:$FB$4,Trimestre!C$5,'Mês'!$B30:$FB30)</f>
        <v>124.786</v>
      </c>
      <c r="D30" s="68">
        <f>SUMIF('Mês'!$B$4:$FB$4,Trimestre!D$5,'Mês'!$B30:$FB30)</f>
        <v>141.258</v>
      </c>
      <c r="E30" s="68">
        <f>SUMIF('Mês'!$B$4:$FB$4,Trimestre!E$5,'Mês'!$B30:$FB30)</f>
        <v>151.338</v>
      </c>
      <c r="F30" s="68">
        <f>SUMIF('Mês'!$B$4:$FB$4,Trimestre!F$5,'Mês'!$B30:$FB30)</f>
        <v>139.64</v>
      </c>
      <c r="G30" s="68">
        <f>SUMIF('Mês'!$B$4:$FB$4,Trimestre!G$5,'Mês'!$B30:$FB30)</f>
        <v>124.874</v>
      </c>
      <c r="H30" s="68">
        <f>SUMIF('Mês'!$B$4:$FB$4,Trimestre!H$5,'Mês'!$B30:$FB30)</f>
        <v>139.871</v>
      </c>
      <c r="I30" s="68">
        <f>SUMIF('Mês'!$B$4:$FB$4,Trimestre!I$5,'Mês'!$B30:$FB30)</f>
        <v>152.21</v>
      </c>
      <c r="J30" s="68">
        <f>SUMIF('Mês'!$B$4:$FB$4,Trimestre!J$5,'Mês'!$B30:$FB30)</f>
        <v>157.235</v>
      </c>
      <c r="K30" s="68">
        <f>SUMIF('Mês'!$B$4:$FB$4,Trimestre!K$5,'Mês'!$B30:$FB30)</f>
        <v>132.428</v>
      </c>
      <c r="L30" s="68">
        <f>SUMIF('Mês'!$B$4:$FB$4,Trimestre!L$5,'Mês'!$B30:$FB30)</f>
        <v>136.85</v>
      </c>
      <c r="M30" s="68">
        <f>SUMIF('Mês'!$B$4:$FB$4,Trimestre!M$5,'Mês'!$B30:$FB30)</f>
        <v>150.103</v>
      </c>
      <c r="N30" s="68">
        <f>SUMIF('Mês'!$B$4:$FB$4,Trimestre!N$5,'Mês'!$B30:$FB30)</f>
        <v>149.392</v>
      </c>
      <c r="O30" s="68">
        <f>SUMIF('Mês'!$B$4:$FB$4,Trimestre!O$5,'Mês'!$B30:$FB30)</f>
        <v>120.11</v>
      </c>
      <c r="P30" s="68">
        <f>SUMIF('Mês'!$B$4:$FB$4,Trimestre!P$5,'Mês'!$B30:$FB30)</f>
        <v>149.029</v>
      </c>
      <c r="Q30" s="68">
        <f>SUMIF('Mês'!$B$4:$FB$4,Trimestre!Q$5,'Mês'!$B30:$FB30)</f>
        <v>159.791</v>
      </c>
      <c r="R30" s="68">
        <f>SUMIF('Mês'!$B$4:$FB$4,Trimestre!R$5,'Mês'!$B30:$FB30)</f>
        <v>160.989</v>
      </c>
      <c r="S30" s="68">
        <f>SUMIF('Mês'!$B$4:$FB$4,Trimestre!S$5,'Mês'!$B30:$FB30)</f>
        <v>145.107</v>
      </c>
      <c r="T30" s="68">
        <f>SUMIF('Mês'!$B$4:$FB$4,Trimestre!T$5,'Mês'!$B30:$FB30)</f>
        <v>170.324</v>
      </c>
      <c r="U30" s="68">
        <f>SUMIF('Mês'!$B$4:$FB$4,Trimestre!U$5,'Mês'!$B30:$FB30)</f>
        <v>175.344</v>
      </c>
      <c r="V30" s="68">
        <f>SUMIF('Mês'!$B$4:$FB$4,Trimestre!V$5,'Mês'!$B30:$FB30)</f>
        <v>169.311</v>
      </c>
      <c r="W30" s="68">
        <f>SUMIF('Mês'!$B$4:$FB$4,Trimestre!W$5,'Mês'!$B30:$FB30)</f>
        <v>141.769</v>
      </c>
      <c r="X30" s="68">
        <f>SUMIF('Mês'!$B$4:$FB$4,Trimestre!X$5,'Mês'!$B30:$FB30)</f>
        <v>155.835</v>
      </c>
      <c r="Y30" s="68">
        <f>SUMIF('Mês'!$B$4:$FB$4,Trimestre!Y$5,'Mês'!$B30:$FB30)</f>
        <v>168.394</v>
      </c>
      <c r="Z30" s="68">
        <f>SUMIF('Mês'!$B$4:$FB$4,Trimestre!Z$5,'Mês'!$B30:$FB30)</f>
        <v>153.168</v>
      </c>
      <c r="AA30" s="68">
        <f>SUMIF('Mês'!$B$4:$FB$4,Trimestre!AA$5,'Mês'!$B30:$FB30)</f>
        <v>142.36</v>
      </c>
      <c r="AB30" s="68">
        <f>SUMIF('Mês'!$B$4:$FB$4,Trimestre!AB$5,'Mês'!$B30:$FB30)</f>
        <v>152.884</v>
      </c>
      <c r="AC30" s="68">
        <f>SUMIF('Mês'!$B$4:$FB$4,Trimestre!AC$5,'Mês'!$B30:$FB30)</f>
        <v>167.135</v>
      </c>
      <c r="AD30" s="68">
        <f>SUMIF('Mês'!$B$4:$FB$4,Trimestre!AD$5,'Mês'!$B30:$FB30)</f>
        <v>157.897</v>
      </c>
      <c r="AE30" s="68">
        <f>SUMIF('Mês'!$B$4:$FB$4,Trimestre!AE$5,'Mês'!$B30:$FB30)</f>
        <v>135.817</v>
      </c>
      <c r="AF30" s="68">
        <f>SUMIF('Mês'!$B$4:$FB$4,Trimestre!AF$5,'Mês'!$B30:$FB30)</f>
        <v>158.949</v>
      </c>
      <c r="AG30" s="68">
        <f>SUMIF('Mês'!$B$4:$FB$4,Trimestre!AG$5,'Mês'!$B30:$FB30)</f>
        <v>166.848</v>
      </c>
      <c r="AH30" s="68">
        <f>SUMIF('Mês'!$B$4:$FB$4,Trimestre!AH$5,'Mês'!$B30:$FB30)</f>
        <v>186.698</v>
      </c>
      <c r="AI30" s="68">
        <f>SUMIF('Mês'!$B$4:$FB$4,Trimestre!AI$5,'Mês'!$B30:$FB30)</f>
        <v>177.843</v>
      </c>
      <c r="AJ30" s="68">
        <f>SUMIF('Mês'!$B$4:$FB$4,Trimestre!AJ$5,'Mês'!$B30:$FB30)</f>
        <v>180.777</v>
      </c>
      <c r="AK30" s="68">
        <f>SUMIF('Mês'!$B$4:$FB$4,Trimestre!AK$5,'Mês'!$B30:$FB30)</f>
        <v>176.261</v>
      </c>
      <c r="AL30" s="68">
        <f>SUMIF('Mês'!$B$4:$FB$4,Trimestre!AL$5,'Mês'!$B30:$FB30)</f>
        <v>168.904</v>
      </c>
      <c r="AM30" s="68">
        <f>SUMIF('Mês'!$B$4:$FB$4,Trimestre!AM$5,'Mês'!$B30:$FB30)</f>
        <v>169.661</v>
      </c>
      <c r="AN30" s="68">
        <f>SUMIF('Mês'!$B$4:$FB$4,Trimestre!AN$5,'Mês'!$B30:$FB30)</f>
        <v>183.718</v>
      </c>
      <c r="AO30" s="68">
        <f>SUMIF('Mês'!$B$4:$FB$4,Trimestre!AO$5,'Mês'!$B30:$FB30)</f>
        <v>197.589</v>
      </c>
      <c r="AP30" s="68">
        <f>SUMIF('Mês'!$B$4:$FB$4,Trimestre!AP$5,'Mês'!$B30:$FB30)</f>
        <v>181.526</v>
      </c>
      <c r="AQ30" s="68">
        <f>SUMIF('Mês'!$B$4:$FB$4,Trimestre!AQ$5,'Mês'!$B30:$FB30)</f>
        <v>161.741</v>
      </c>
      <c r="AR30" s="68">
        <f>SUMIF('Mês'!$B$4:$FB$4,Trimestre!AR$5,'Mês'!$B30:$FB30)</f>
        <v>181.247</v>
      </c>
      <c r="AS30" s="68">
        <f>SUMIF('Mês'!$B$4:$FB$4,Trimestre!AS$5,'Mês'!$B30:$FB30)</f>
        <v>191.556</v>
      </c>
      <c r="AT30" s="68">
        <f>SUMIF('Mês'!$B$4:$FB$4,Trimestre!AT$5,'Mês'!$B30:$FB30)</f>
        <v>182.073</v>
      </c>
      <c r="AU30" s="68">
        <f>SUMIF('Mês'!$B$4:$FB$4,Trimestre!AU$5,'Mês'!$B30:$FB30)</f>
        <v>173.021</v>
      </c>
      <c r="AV30" s="68">
        <f>SUMIF('Mês'!$B$4:$FB$4,Trimestre!AV$5,'Mês'!$B30:$FB30)</f>
        <v>182.333</v>
      </c>
      <c r="AW30" s="68">
        <f>SUMIF('Mês'!$B$4:$FB$4,Trimestre!AW$5,'Mês'!$B30:$FB30)</f>
        <v>205.834</v>
      </c>
      <c r="AX30" s="68">
        <f>SUMIF('Mês'!$B$4:$FB$4,Trimestre!AX$5,'Mês'!$B30:$FB30)</f>
        <v>195.613</v>
      </c>
      <c r="AY30" s="68">
        <f>SUMIF('Mês'!$B$4:$FB$4,Trimestre!AY$5,'Mês'!$B30:$FB30)</f>
        <v>182.522</v>
      </c>
      <c r="AZ30" s="68">
        <f>SUMIF('Mês'!$B$4:$FB$4,Trimestre!AZ$5,'Mês'!$B30:$FB30)</f>
        <v>167.464</v>
      </c>
      <c r="BA30" s="68">
        <f>SUMIF('Mês'!$B$4:$FB$4,Trimestre!BA$5,'Mês'!$B30:$FB30)</f>
        <v>224.852</v>
      </c>
      <c r="BB30" s="68">
        <f>SUMIF('Mês'!$B$4:$FB$4,Trimestre!BB$5,'Mês'!$B30:$FB30)</f>
        <v>200.63</v>
      </c>
      <c r="BC30" s="68">
        <f>SUMIF('Mês'!$B$4:$FN$4,Trimestre!BC$5,'Mês'!$B30:$FN30)</f>
        <v>169.899</v>
      </c>
      <c r="BD30" s="68">
        <f>SUMIF('Mês'!$B$4:$FN$4,Trimestre!BD$5,'Mês'!$B30:$FN30)</f>
        <v>175.397</v>
      </c>
      <c r="BE30" s="68">
        <f>SUMIF('Mês'!$B$4:$FN$4,Trimestre!BE$5,'Mês'!$B30:$FN30)</f>
        <v>189.631</v>
      </c>
      <c r="BF30" s="68">
        <f>SUMIF('Mês'!$B$4:$FN$4,Trimestre!BF$5,'Mês'!$B30:$FN30)</f>
        <v>192.024</v>
      </c>
      <c r="BG30" s="68">
        <f>SUMIF('Mês'!$B$4:$GP$4,Trimestre!BG$5,'Mês'!$B30:$GP30)</f>
        <v>176.504</v>
      </c>
      <c r="BH30" s="68">
        <f>SUMIF('Mês'!$B$4:$GP$4,Trimestre!BH$5,'Mês'!$B30:$GP30)</f>
        <v>162.755</v>
      </c>
      <c r="BI30" s="68">
        <f>SUMIF('Mês'!$B$4:$GP$4,Trimestre!BI$5,'Mês'!$B30:$GP30)</f>
        <v>192.788</v>
      </c>
      <c r="BJ30" s="68">
        <f>SUMIF('Mês'!$B$4:$GP$4,Trimestre!BJ$5,'Mês'!$B30:$GP30)</f>
        <v>185.673</v>
      </c>
      <c r="BK30" s="68">
        <f>SUMIF('Mês'!$B$4:$GP$4,Trimestre!BK$5,'Mês'!$B30:$GP30)</f>
        <v>189.324</v>
      </c>
      <c r="BL30" s="68">
        <f>SUMIF('Mês'!$B$4:$GP$4,Trimestre!BL$5,'Mês'!$B30:$GP30)</f>
        <v>206.231</v>
      </c>
      <c r="BM30" s="68">
        <f>SUMIF('Mês'!$B$4:$GP$4,Trimestre!BM$5,'Mês'!$B30:$GP30)</f>
        <v>185.771</v>
      </c>
      <c r="BN30" s="117"/>
    </row>
    <row r="31" ht="13.5" customHeight="1">
      <c r="A31" s="30">
        <f t="shared" si="1"/>
        <v>27</v>
      </c>
      <c r="B31" s="67" t="s">
        <v>27</v>
      </c>
      <c r="C31" s="68">
        <f>SUMIF('Mês'!$B$4:$FB$4,Trimestre!C$5,'Mês'!$B31:$FB31)</f>
        <v>69.561</v>
      </c>
      <c r="D31" s="68">
        <f>SUMIF('Mês'!$B$4:$FB$4,Trimestre!D$5,'Mês'!$B31:$FB31)</f>
        <v>73.52</v>
      </c>
      <c r="E31" s="68">
        <f>SUMIF('Mês'!$B$4:$FB$4,Trimestre!E$5,'Mês'!$B31:$FB31)</f>
        <v>81.926</v>
      </c>
      <c r="F31" s="68">
        <f>SUMIF('Mês'!$B$4:$FB$4,Trimestre!F$5,'Mês'!$B31:$FB31)</f>
        <v>85.493</v>
      </c>
      <c r="G31" s="68">
        <f>SUMIF('Mês'!$B$4:$FB$4,Trimestre!G$5,'Mês'!$B31:$FB31)</f>
        <v>67.077</v>
      </c>
      <c r="H31" s="68">
        <f>SUMIF('Mês'!$B$4:$FB$4,Trimestre!H$5,'Mês'!$B31:$FB31)</f>
        <v>80.664</v>
      </c>
      <c r="I31" s="68">
        <f>SUMIF('Mês'!$B$4:$FB$4,Trimestre!I$5,'Mês'!$B31:$FB31)</f>
        <v>83.323</v>
      </c>
      <c r="J31" s="68">
        <f>SUMIF('Mês'!$B$4:$FB$4,Trimestre!J$5,'Mês'!$B31:$FB31)</f>
        <v>70.747</v>
      </c>
      <c r="K31" s="68">
        <f>SUMIF('Mês'!$B$4:$FB$4,Trimestre!K$5,'Mês'!$B31:$FB31)</f>
        <v>65.591</v>
      </c>
      <c r="L31" s="68">
        <f>SUMIF('Mês'!$B$4:$FB$4,Trimestre!L$5,'Mês'!$B31:$FB31)</f>
        <v>61.317</v>
      </c>
      <c r="M31" s="68">
        <f>SUMIF('Mês'!$B$4:$FB$4,Trimestre!M$5,'Mês'!$B31:$FB31)</f>
        <v>73.62</v>
      </c>
      <c r="N31" s="68">
        <f>SUMIF('Mês'!$B$4:$FB$4,Trimestre!N$5,'Mês'!$B31:$FB31)</f>
        <v>92.919</v>
      </c>
      <c r="O31" s="68">
        <f>SUMIF('Mês'!$B$4:$FB$4,Trimestre!O$5,'Mês'!$B31:$FB31)</f>
        <v>58.329</v>
      </c>
      <c r="P31" s="68">
        <f>SUMIF('Mês'!$B$4:$FB$4,Trimestre!P$5,'Mês'!$B31:$FB31)</f>
        <v>88.945</v>
      </c>
      <c r="Q31" s="68">
        <f>SUMIF('Mês'!$B$4:$FB$4,Trimestre!Q$5,'Mês'!$B31:$FB31)</f>
        <v>88.208</v>
      </c>
      <c r="R31" s="68">
        <f>SUMIF('Mês'!$B$4:$FB$4,Trimestre!R$5,'Mês'!$B31:$FB31)</f>
        <v>64.646</v>
      </c>
      <c r="S31" s="68">
        <f>SUMIF('Mês'!$B$4:$FB$4,Trimestre!S$5,'Mês'!$B31:$FB31)</f>
        <v>62.587</v>
      </c>
      <c r="T31" s="68">
        <f>SUMIF('Mês'!$B$4:$FB$4,Trimestre!T$5,'Mês'!$B31:$FB31)</f>
        <v>64.127</v>
      </c>
      <c r="U31" s="68">
        <f>SUMIF('Mês'!$B$4:$FB$4,Trimestre!U$5,'Mês'!$B31:$FB31)</f>
        <v>72.467</v>
      </c>
      <c r="V31" s="68">
        <f>SUMIF('Mês'!$B$4:$FB$4,Trimestre!V$5,'Mês'!$B31:$FB31)</f>
        <v>69.45</v>
      </c>
      <c r="W31" s="68">
        <f>SUMIF('Mês'!$B$4:$FB$4,Trimestre!W$5,'Mês'!$B31:$FB31)</f>
        <v>60.791</v>
      </c>
      <c r="X31" s="68">
        <f>SUMIF('Mês'!$B$4:$FB$4,Trimestre!X$5,'Mês'!$B31:$FB31)</f>
        <v>80.172</v>
      </c>
      <c r="Y31" s="68">
        <f>SUMIF('Mês'!$B$4:$FB$4,Trimestre!Y$5,'Mês'!$B31:$FB31)</f>
        <v>83.915</v>
      </c>
      <c r="Z31" s="68">
        <f>SUMIF('Mês'!$B$4:$FB$4,Trimestre!Z$5,'Mês'!$B31:$FB31)</f>
        <v>57.276</v>
      </c>
      <c r="AA31" s="68">
        <f>SUMIF('Mês'!$B$4:$FB$4,Trimestre!AA$5,'Mês'!$B31:$FB31)</f>
        <v>67.734</v>
      </c>
      <c r="AB31" s="68">
        <f>SUMIF('Mês'!$B$4:$FB$4,Trimestre!AB$5,'Mês'!$B31:$FB31)</f>
        <v>63.456</v>
      </c>
      <c r="AC31" s="68">
        <f>SUMIF('Mês'!$B$4:$FB$4,Trimestre!AC$5,'Mês'!$B31:$FB31)</f>
        <v>88.153</v>
      </c>
      <c r="AD31" s="68">
        <f>SUMIF('Mês'!$B$4:$FB$4,Trimestre!AD$5,'Mês'!$B31:$FB31)</f>
        <v>68.662</v>
      </c>
      <c r="AE31" s="68">
        <f>SUMIF('Mês'!$B$4:$FB$4,Trimestre!AE$5,'Mês'!$B31:$FB31)</f>
        <v>59.959</v>
      </c>
      <c r="AF31" s="68">
        <f>SUMIF('Mês'!$B$4:$FB$4,Trimestre!AF$5,'Mês'!$B31:$FB31)</f>
        <v>70.323</v>
      </c>
      <c r="AG31" s="68">
        <f>SUMIF('Mês'!$B$4:$FB$4,Trimestre!AG$5,'Mês'!$B31:$FB31)</f>
        <v>80.178</v>
      </c>
      <c r="AH31" s="68">
        <f>SUMIF('Mês'!$B$4:$FB$4,Trimestre!AH$5,'Mês'!$B31:$FB31)</f>
        <v>78.744</v>
      </c>
      <c r="AI31" s="68">
        <f>SUMIF('Mês'!$B$4:$FB$4,Trimestre!AI$5,'Mês'!$B31:$FB31)</f>
        <v>65.681</v>
      </c>
      <c r="AJ31" s="68">
        <f>SUMIF('Mês'!$B$4:$FB$4,Trimestre!AJ$5,'Mês'!$B31:$FB31)</f>
        <v>65.038</v>
      </c>
      <c r="AK31" s="68">
        <f>SUMIF('Mês'!$B$4:$FB$4,Trimestre!AK$5,'Mês'!$B31:$FB31)</f>
        <v>74.278</v>
      </c>
      <c r="AL31" s="68">
        <f>SUMIF('Mês'!$B$4:$FB$4,Trimestre!AL$5,'Mês'!$B31:$FB31)</f>
        <v>66.334</v>
      </c>
      <c r="AM31" s="68">
        <f>SUMIF('Mês'!$B$4:$FB$4,Trimestre!AM$5,'Mês'!$B31:$FB31)</f>
        <v>56.133</v>
      </c>
      <c r="AN31" s="68">
        <f>SUMIF('Mês'!$B$4:$FB$4,Trimestre!AN$5,'Mês'!$B31:$FB31)</f>
        <v>72.039</v>
      </c>
      <c r="AO31" s="68">
        <f>SUMIF('Mês'!$B$4:$FB$4,Trimestre!AO$5,'Mês'!$B31:$FB31)</f>
        <v>91.132</v>
      </c>
      <c r="AP31" s="68">
        <f>SUMIF('Mês'!$B$4:$FB$4,Trimestre!AP$5,'Mês'!$B31:$FB31)</f>
        <v>83.36</v>
      </c>
      <c r="AQ31" s="68">
        <f>SUMIF('Mês'!$B$4:$FB$4,Trimestre!AQ$5,'Mês'!$B31:$FB31)</f>
        <v>75.724</v>
      </c>
      <c r="AR31" s="68">
        <f>SUMIF('Mês'!$B$4:$FB$4,Trimestre!AR$5,'Mês'!$B31:$FB31)</f>
        <v>84.769</v>
      </c>
      <c r="AS31" s="68">
        <f>SUMIF('Mês'!$B$4:$FB$4,Trimestre!AS$5,'Mês'!$B31:$FB31)</f>
        <v>83.734</v>
      </c>
      <c r="AT31" s="68">
        <f>SUMIF('Mês'!$B$4:$FB$4,Trimestre!AT$5,'Mês'!$B31:$FB31)</f>
        <v>69.061</v>
      </c>
      <c r="AU31" s="68">
        <f>SUMIF('Mês'!$B$4:$FB$4,Trimestre!AU$5,'Mês'!$B31:$FB31)</f>
        <v>75.82</v>
      </c>
      <c r="AV31" s="68">
        <f>SUMIF('Mês'!$B$4:$FB$4,Trimestre!AV$5,'Mês'!$B31:$FB31)</f>
        <v>72.283</v>
      </c>
      <c r="AW31" s="68">
        <f>SUMIF('Mês'!$B$4:$FB$4,Trimestre!AW$5,'Mês'!$B31:$FB31)</f>
        <v>89.6</v>
      </c>
      <c r="AX31" s="68">
        <f>SUMIF('Mês'!$B$4:$FB$4,Trimestre!AX$5,'Mês'!$B31:$FB31)</f>
        <v>73.586</v>
      </c>
      <c r="AY31" s="68">
        <f>SUMIF('Mês'!$B$4:$FB$4,Trimestre!AY$5,'Mês'!$B31:$FB31)</f>
        <v>65.676</v>
      </c>
      <c r="AZ31" s="68">
        <f>SUMIF('Mês'!$B$4:$FB$4,Trimestre!AZ$5,'Mês'!$B31:$FB31)</f>
        <v>68.361</v>
      </c>
      <c r="BA31" s="68">
        <f>SUMIF('Mês'!$B$4:$FB$4,Trimestre!BA$5,'Mês'!$B31:$FB31)</f>
        <v>87.431</v>
      </c>
      <c r="BB31" s="68">
        <f>SUMIF('Mês'!$B$4:$FB$4,Trimestre!BB$5,'Mês'!$B31:$FB31)</f>
        <v>75.767</v>
      </c>
      <c r="BC31" s="68">
        <f>SUMIF('Mês'!$B$4:$FN$4,Trimestre!BC$5,'Mês'!$B31:$FN31)</f>
        <v>74.197</v>
      </c>
      <c r="BD31" s="68">
        <f>SUMIF('Mês'!$B$4:$FN$4,Trimestre!BD$5,'Mês'!$B31:$FN31)</f>
        <v>67.219</v>
      </c>
      <c r="BE31" s="68">
        <f>SUMIF('Mês'!$B$4:$FN$4,Trimestre!BE$5,'Mês'!$B31:$FN31)</f>
        <v>86.252</v>
      </c>
      <c r="BF31" s="68">
        <f>SUMIF('Mês'!$B$4:$FN$4,Trimestre!BF$5,'Mês'!$B31:$FN31)</f>
        <v>72.967</v>
      </c>
      <c r="BG31" s="68">
        <f>SUMIF('Mês'!$B$4:$GP$4,Trimestre!BG$5,'Mês'!$B31:$GP31)</f>
        <v>67.364</v>
      </c>
      <c r="BH31" s="68">
        <f>SUMIF('Mês'!$B$4:$GP$4,Trimestre!BH$5,'Mês'!$B31:$GP31)</f>
        <v>77.378</v>
      </c>
      <c r="BI31" s="68">
        <f>SUMIF('Mês'!$B$4:$GP$4,Trimestre!BI$5,'Mês'!$B31:$GP31)</f>
        <v>86.322</v>
      </c>
      <c r="BJ31" s="68">
        <f>SUMIF('Mês'!$B$4:$GP$4,Trimestre!BJ$5,'Mês'!$B31:$GP31)</f>
        <v>68.836</v>
      </c>
      <c r="BK31" s="68">
        <f>SUMIF('Mês'!$B$4:$GP$4,Trimestre!BK$5,'Mês'!$B31:$GP31)</f>
        <v>68.556</v>
      </c>
      <c r="BL31" s="68">
        <f>SUMIF('Mês'!$B$4:$GP$4,Trimestre!BL$5,'Mês'!$B31:$GP31)</f>
        <v>74.489</v>
      </c>
      <c r="BM31" s="68">
        <f>SUMIF('Mês'!$B$4:$GP$4,Trimestre!BM$5,'Mês'!$B31:$GP31)</f>
        <v>72.582</v>
      </c>
      <c r="BN31" s="117"/>
    </row>
    <row r="32" ht="4.5" customHeight="1">
      <c r="A32" s="30">
        <f t="shared" si="1"/>
        <v>28</v>
      </c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118"/>
    </row>
    <row r="33" ht="13.5" customHeight="1">
      <c r="A33" s="30">
        <f t="shared" si="1"/>
        <v>29</v>
      </c>
      <c r="B33" s="60" t="s">
        <v>28</v>
      </c>
      <c r="C33" s="61">
        <f>SUMIF('Mês'!$B$4:$FB$4,Trimestre!C$5,'Mês'!$B33:$FB33)</f>
        <v>194.347</v>
      </c>
      <c r="D33" s="61">
        <f>SUMIF('Mês'!$B$4:$FB$4,Trimestre!D$5,'Mês'!$B33:$FB33)</f>
        <v>214.778</v>
      </c>
      <c r="E33" s="61">
        <f>SUMIF('Mês'!$B$4:$FB$4,Trimestre!E$5,'Mês'!$B33:$FB33)</f>
        <v>233.264</v>
      </c>
      <c r="F33" s="61">
        <f>SUMIF('Mês'!$B$4:$FB$4,Trimestre!F$5,'Mês'!$B33:$FB33)</f>
        <v>225.133</v>
      </c>
      <c r="G33" s="61">
        <f>SUMIF('Mês'!$B$4:$FB$4,Trimestre!G$5,'Mês'!$B33:$FB33)</f>
        <v>191.951</v>
      </c>
      <c r="H33" s="61">
        <f>SUMIF('Mês'!$B$4:$FB$4,Trimestre!H$5,'Mês'!$B33:$FB33)</f>
        <v>220.535</v>
      </c>
      <c r="I33" s="61">
        <f>SUMIF('Mês'!$B$4:$FB$4,Trimestre!I$5,'Mês'!$B33:$FB33)</f>
        <v>235.533</v>
      </c>
      <c r="J33" s="61">
        <f>SUMIF('Mês'!$B$4:$FB$4,Trimestre!J$5,'Mês'!$B33:$FB33)</f>
        <v>227.982</v>
      </c>
      <c r="K33" s="61">
        <f>SUMIF('Mês'!$B$4:$FB$4,Trimestre!K$5,'Mês'!$B33:$FB33)</f>
        <v>198.019</v>
      </c>
      <c r="L33" s="61">
        <f>SUMIF('Mês'!$B$4:$FB$4,Trimestre!L$5,'Mês'!$B33:$FB33)</f>
        <v>198.167</v>
      </c>
      <c r="M33" s="61">
        <f>SUMIF('Mês'!$B$4:$FB$4,Trimestre!M$5,'Mês'!$B33:$FB33)</f>
        <v>223.723</v>
      </c>
      <c r="N33" s="61">
        <f>SUMIF('Mês'!$B$4:$FB$4,Trimestre!N$5,'Mês'!$B33:$FB33)</f>
        <v>242.311</v>
      </c>
      <c r="O33" s="61">
        <f>SUMIF('Mês'!$B$4:$FB$4,Trimestre!O$5,'Mês'!$B33:$FB33)</f>
        <v>178.439</v>
      </c>
      <c r="P33" s="61">
        <f>SUMIF('Mês'!$B$4:$FB$4,Trimestre!P$5,'Mês'!$B33:$FB33)</f>
        <v>237.974</v>
      </c>
      <c r="Q33" s="61">
        <f>SUMIF('Mês'!$B$4:$FB$4,Trimestre!Q$5,'Mês'!$B33:$FB33)</f>
        <v>247.999</v>
      </c>
      <c r="R33" s="61">
        <f>SUMIF('Mês'!$B$4:$FB$4,Trimestre!R$5,'Mês'!$B33:$FB33)</f>
        <v>225.635</v>
      </c>
      <c r="S33" s="61">
        <f>SUMIF('Mês'!$B$4:$FB$4,Trimestre!S$5,'Mês'!$B33:$FB33)</f>
        <v>207.694</v>
      </c>
      <c r="T33" s="61">
        <f>SUMIF('Mês'!$B$4:$FB$4,Trimestre!T$5,'Mês'!$B33:$FB33)</f>
        <v>234.451</v>
      </c>
      <c r="U33" s="61">
        <f>SUMIF('Mês'!$B$4:$FB$4,Trimestre!U$5,'Mês'!$B33:$FB33)</f>
        <v>247.811</v>
      </c>
      <c r="V33" s="61">
        <f>SUMIF('Mês'!$B$4:$FB$4,Trimestre!V$5,'Mês'!$B33:$FB33)</f>
        <v>238.761</v>
      </c>
      <c r="W33" s="61">
        <f>SUMIF('Mês'!$B$4:$FB$4,Trimestre!W$5,'Mês'!$B33:$FB33)</f>
        <v>202.56</v>
      </c>
      <c r="X33" s="61">
        <f>SUMIF('Mês'!$B$4:$FB$4,Trimestre!X$5,'Mês'!$B33:$FB33)</f>
        <v>236.007</v>
      </c>
      <c r="Y33" s="61">
        <f>SUMIF('Mês'!$B$4:$FB$4,Trimestre!Y$5,'Mês'!$B33:$FB33)</f>
        <v>252.309</v>
      </c>
      <c r="Z33" s="61">
        <f>SUMIF('Mês'!$B$4:$FB$4,Trimestre!Z$5,'Mês'!$B33:$FB33)</f>
        <v>210.444</v>
      </c>
      <c r="AA33" s="61">
        <f>SUMIF('Mês'!$B$4:$FB$4,Trimestre!AA$5,'Mês'!$B33:$FB33)</f>
        <v>210.094</v>
      </c>
      <c r="AB33" s="61">
        <f>SUMIF('Mês'!$B$4:$FB$4,Trimestre!AB$5,'Mês'!$B33:$FB33)</f>
        <v>216.34</v>
      </c>
      <c r="AC33" s="61">
        <f>SUMIF('Mês'!$B$4:$FB$4,Trimestre!AC$5,'Mês'!$B33:$FB33)</f>
        <v>255.288</v>
      </c>
      <c r="AD33" s="61">
        <f>SUMIF('Mês'!$B$4:$FB$4,Trimestre!AD$5,'Mês'!$B33:$FB33)</f>
        <v>226.559</v>
      </c>
      <c r="AE33" s="61">
        <f>SUMIF('Mês'!$B$4:$FB$4,Trimestre!AE$5,'Mês'!$B33:$FB33)</f>
        <v>195.776</v>
      </c>
      <c r="AF33" s="61">
        <f>SUMIF('Mês'!$B$4:$FB$4,Trimestre!AF$5,'Mês'!$B33:$FB33)</f>
        <v>229.272</v>
      </c>
      <c r="AG33" s="61">
        <f>SUMIF('Mês'!$B$4:$FB$4,Trimestre!AG$5,'Mês'!$B33:$FB33)</f>
        <v>247.026</v>
      </c>
      <c r="AH33" s="61">
        <f>SUMIF('Mês'!$B$4:$FB$4,Trimestre!AH$5,'Mês'!$B33:$FB33)</f>
        <v>265.442</v>
      </c>
      <c r="AI33" s="61">
        <f>SUMIF('Mês'!$B$4:$FB$4,Trimestre!AI$5,'Mês'!$B33:$FB33)</f>
        <v>243.524</v>
      </c>
      <c r="AJ33" s="61">
        <f>SUMIF('Mês'!$B$4:$FB$4,Trimestre!AJ$5,'Mês'!$B33:$FB33)</f>
        <v>245.815</v>
      </c>
      <c r="AK33" s="61">
        <f>SUMIF('Mês'!$B$4:$FB$4,Trimestre!AK$5,'Mês'!$B33:$FB33)</f>
        <v>250.539</v>
      </c>
      <c r="AL33" s="61">
        <f>SUMIF('Mês'!$B$4:$FB$4,Trimestre!AL$5,'Mês'!$B33:$FB33)</f>
        <v>235.238</v>
      </c>
      <c r="AM33" s="61">
        <f>SUMIF('Mês'!$B$4:$FB$4,Trimestre!AM$5,'Mês'!$B33:$FB33)</f>
        <v>225.794</v>
      </c>
      <c r="AN33" s="61">
        <f>SUMIF('Mês'!$B$4:$FB$4,Trimestre!AN$5,'Mês'!$B33:$FB33)</f>
        <v>255.757</v>
      </c>
      <c r="AO33" s="61">
        <f>SUMIF('Mês'!$B$4:$FB$4,Trimestre!AO$5,'Mês'!$B33:$FB33)</f>
        <v>288.721</v>
      </c>
      <c r="AP33" s="61">
        <f>SUMIF('Mês'!$B$4:$FB$4,Trimestre!AP$5,'Mês'!$B33:$FB33)</f>
        <v>264.886</v>
      </c>
      <c r="AQ33" s="61">
        <f>SUMIF('Mês'!$B$4:$FB$4,Trimestre!AQ$5,'Mês'!$B33:$FB33)</f>
        <v>237.465</v>
      </c>
      <c r="AR33" s="61">
        <f>SUMIF('Mês'!$B$4:$FB$4,Trimestre!AR$5,'Mês'!$B33:$FB33)</f>
        <v>266.016</v>
      </c>
      <c r="AS33" s="61">
        <f>SUMIF('Mês'!$B$4:$FB$4,Trimestre!AS$5,'Mês'!$B33:$FB33)</f>
        <v>275.29</v>
      </c>
      <c r="AT33" s="61">
        <f>SUMIF('Mês'!$B$4:$FB$4,Trimestre!AT$5,'Mês'!$B33:$FB33)</f>
        <v>251.134</v>
      </c>
      <c r="AU33" s="61">
        <f>SUMIF('Mês'!$B$4:$FB$4,Trimestre!AU$5,'Mês'!$B33:$FB33)</f>
        <v>248.841</v>
      </c>
      <c r="AV33" s="61">
        <f>SUMIF('Mês'!$B$4:$FB$4,Trimestre!AV$5,'Mês'!$B33:$FB33)</f>
        <v>254.616</v>
      </c>
      <c r="AW33" s="61">
        <f>SUMIF('Mês'!$B$4:$FB$4,Trimestre!AW$5,'Mês'!$B33:$FB33)</f>
        <v>295.434</v>
      </c>
      <c r="AX33" s="61">
        <f>SUMIF('Mês'!$B$4:$FB$4,Trimestre!AX$5,'Mês'!$B33:$FB33)</f>
        <v>269.199</v>
      </c>
      <c r="AY33" s="61">
        <f>SUMIF('Mês'!$B$4:$FB$4,Trimestre!AY$5,'Mês'!$B33:$FB33)</f>
        <v>248.198</v>
      </c>
      <c r="AZ33" s="61">
        <f>SUMIF('Mês'!$B$4:$FB$4,Trimestre!AZ$5,'Mês'!$B33:$FB33)</f>
        <v>235.825</v>
      </c>
      <c r="BA33" s="61">
        <f>SUMIF('Mês'!$B$4:$FB$4,Trimestre!BA$5,'Mês'!$B33:$FB33)</f>
        <v>312.283</v>
      </c>
      <c r="BB33" s="61">
        <f>SUMIF('Mês'!$B$4:$FB$4,Trimestre!BB$5,'Mês'!$B33:$FB33)</f>
        <v>276.397</v>
      </c>
      <c r="BC33" s="61">
        <f>SUMIF('Mês'!$B$4:$FN$4,Trimestre!BC$5,'Mês'!$B33:$FN33)</f>
        <v>244.096</v>
      </c>
      <c r="BD33" s="61">
        <f>SUMIF('Mês'!$B$4:$FN$4,Trimestre!BD$5,'Mês'!$B33:$FN33)</f>
        <v>242.616</v>
      </c>
      <c r="BE33" s="61">
        <f>SUMIF('Mês'!$B$4:$FN$4,Trimestre!BE$5,'Mês'!$B33:$FN33)</f>
        <v>275.883</v>
      </c>
      <c r="BF33" s="61">
        <f>SUMIF('Mês'!$B$4:$FN$4,Trimestre!BF$5,'Mês'!$B33:$FN33)</f>
        <v>264.991</v>
      </c>
      <c r="BG33" s="61">
        <f>SUMIF('Mês'!$B$4:$GP$4,Trimestre!BG$5,'Mês'!$B33:$GP33)</f>
        <v>243.868</v>
      </c>
      <c r="BH33" s="61">
        <f>SUMIF('Mês'!$B$4:$GP$4,Trimestre!BH$5,'Mês'!$B33:$GP33)</f>
        <v>240.133</v>
      </c>
      <c r="BI33" s="61">
        <f>SUMIF('Mês'!$B$4:$GP$4,Trimestre!BI$5,'Mês'!$B33:$GP33)</f>
        <v>279.11</v>
      </c>
      <c r="BJ33" s="61">
        <f>SUMIF('Mês'!$B$4:$GP$4,Trimestre!BJ$5,'Mês'!$B33:$GP33)</f>
        <v>254.509</v>
      </c>
      <c r="BK33" s="61">
        <f>SUMIF('Mês'!$B$4:$GP$4,Trimestre!BK$5,'Mês'!$B33:$GP33)</f>
        <v>257.88</v>
      </c>
      <c r="BL33" s="61">
        <f>SUMIF('Mês'!$B$4:$GP$4,Trimestre!BL$5,'Mês'!$B33:$GP33)</f>
        <v>280.72</v>
      </c>
      <c r="BM33" s="61">
        <f>SUMIF('Mês'!$B$4:$GP$4,Trimestre!BM$5,'Mês'!$B33:$GP33)</f>
        <v>258.353</v>
      </c>
      <c r="BN33" s="118"/>
    </row>
    <row r="34" ht="13.5" customHeight="1">
      <c r="A34" s="30">
        <f t="shared" si="1"/>
        <v>30</v>
      </c>
      <c r="B34" s="71" t="s">
        <v>29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3"/>
    </row>
    <row r="35" ht="13.5" customHeight="1">
      <c r="A35" s="30">
        <f t="shared" si="1"/>
        <v>31</v>
      </c>
      <c r="B35" s="71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3"/>
    </row>
    <row r="36" ht="13.5" customHeight="1">
      <c r="A36" s="30">
        <f t="shared" si="1"/>
        <v>32</v>
      </c>
      <c r="B36" s="77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119"/>
    </row>
    <row r="37" ht="12.75" customHeight="1">
      <c r="A37" s="30">
        <f t="shared" si="1"/>
        <v>33</v>
      </c>
      <c r="B37" s="78" t="s">
        <v>31</v>
      </c>
      <c r="C37" s="79">
        <f>SUMIF('Mês'!$B$4:$FB$4,Trimestre!C$5,'Mês'!$B37:$FB37)</f>
        <v>14498</v>
      </c>
      <c r="D37" s="79">
        <f>SUMIF('Mês'!$B$4:$FB$4,Trimestre!D$5,'Mês'!$B37:$FB37)</f>
        <v>14047</v>
      </c>
      <c r="E37" s="79">
        <f>SUMIF('Mês'!$B$4:$FB$4,Trimestre!E$5,'Mês'!$B37:$FB37)</f>
        <v>14100</v>
      </c>
      <c r="F37" s="79">
        <f>SUMIF('Mês'!$B$4:$FB$4,Trimestre!F$5,'Mês'!$B37:$FB37)</f>
        <v>14714</v>
      </c>
      <c r="G37" s="79">
        <f>SUMIF('Mês'!$B$4:$FB$4,Trimestre!G$5,'Mês'!$B37:$FB37)</f>
        <v>14305</v>
      </c>
      <c r="H37" s="79">
        <f>SUMIF('Mês'!$B$4:$FB$4,Trimestre!H$5,'Mês'!$B37:$FB37)</f>
        <v>13458</v>
      </c>
      <c r="I37" s="79">
        <f>SUMIF('Mês'!$B$4:$FB$4,Trimestre!I$5,'Mês'!$B37:$FB37)</f>
        <v>15044</v>
      </c>
      <c r="J37" s="79">
        <f>SUMIF('Mês'!$B$4:$FB$4,Trimestre!J$5,'Mês'!$B37:$FB37)</f>
        <v>15438</v>
      </c>
      <c r="K37" s="79">
        <f>SUMIF('Mês'!$B$4:$FB$4,Trimestre!K$5,'Mês'!$B37:$FB37)</f>
        <v>14639.5</v>
      </c>
      <c r="L37" s="79">
        <f>SUMIF('Mês'!$B$4:$FB$4,Trimestre!L$5,'Mês'!$B37:$FB37)</f>
        <v>13928.5</v>
      </c>
      <c r="M37" s="79">
        <f>SUMIF('Mês'!$B$4:$FB$4,Trimestre!M$5,'Mês'!$B37:$FB37)</f>
        <v>13835</v>
      </c>
      <c r="N37" s="79">
        <f>SUMIF('Mês'!$B$4:$FB$4,Trimestre!N$5,'Mês'!$B37:$FB37)</f>
        <v>13252</v>
      </c>
      <c r="O37" s="79">
        <f>SUMIF('Mês'!$B$4:$FB$4,Trimestre!O$5,'Mês'!$B37:$FB37)</f>
        <v>12295</v>
      </c>
      <c r="P37" s="79">
        <f>SUMIF('Mês'!$B$4:$FB$4,Trimestre!P$5,'Mês'!$B37:$FB37)</f>
        <v>12508.5</v>
      </c>
      <c r="Q37" s="79">
        <f>SUMIF('Mês'!$B$4:$FB$4,Trimestre!Q$5,'Mês'!$B37:$FB37)</f>
        <v>12714</v>
      </c>
      <c r="R37" s="79">
        <f>SUMIF('Mês'!$B$4:$FB$4,Trimestre!R$5,'Mês'!$B37:$FB37)</f>
        <v>12547</v>
      </c>
      <c r="S37" s="79">
        <f>SUMIF('Mês'!$B$4:$FB$4,Trimestre!S$5,'Mês'!$B37:$FB37)</f>
        <v>12352.5</v>
      </c>
      <c r="T37" s="79">
        <f>SUMIF('Mês'!$B$4:$FB$4,Trimestre!T$5,'Mês'!$B37:$FB37)</f>
        <v>12553</v>
      </c>
      <c r="U37" s="79">
        <f>SUMIF('Mês'!$B$4:$FB$4,Trimestre!U$5,'Mês'!$B37:$FB37)</f>
        <v>13180</v>
      </c>
      <c r="V37" s="79">
        <f>SUMIF('Mês'!$B$4:$FB$4,Trimestre!V$5,'Mês'!$B37:$FB37)</f>
        <v>13422</v>
      </c>
      <c r="W37" s="79">
        <f>SUMIF('Mês'!$B$4:$FB$4,Trimestre!W$5,'Mês'!$B37:$FB37)</f>
        <v>13163.5</v>
      </c>
      <c r="X37" s="79">
        <f>SUMIF('Mês'!$B$4:$FB$4,Trimestre!X$5,'Mês'!$B37:$FB37)</f>
        <v>12888</v>
      </c>
      <c r="Y37" s="79">
        <f>SUMIF('Mês'!$B$4:$FB$4,Trimestre!Y$5,'Mês'!$B37:$FB37)</f>
        <v>13885.97337</v>
      </c>
      <c r="Z37" s="79">
        <f>SUMIF('Mês'!$B$4:$FB$4,Trimestre!Z$5,'Mês'!$B37:$FB37)</f>
        <v>14723.1</v>
      </c>
      <c r="AA37" s="79">
        <f>SUMIF('Mês'!$B$4:$FB$4,Trimestre!AA$5,'Mês'!$B37:$FB37)</f>
        <v>13423.5</v>
      </c>
      <c r="AB37" s="79">
        <f>SUMIF('Mês'!$B$4:$FB$4,Trimestre!AB$5,'Mês'!$B37:$FB37)</f>
        <v>12483</v>
      </c>
      <c r="AC37" s="79">
        <f>SUMIF('Mês'!$B$4:$FB$4,Trimestre!AC$5,'Mês'!$B37:$FB37)</f>
        <v>13138</v>
      </c>
      <c r="AD37" s="79">
        <f>SUMIF('Mês'!$B$4:$FB$4,Trimestre!AD$5,'Mês'!$B37:$FB37)</f>
        <v>13159.5</v>
      </c>
      <c r="AE37" s="79">
        <f>SUMIF('Mês'!$B$4:$FB$4,Trimestre!AE$5,'Mês'!$B37:$FB37)</f>
        <v>12514</v>
      </c>
      <c r="AF37" s="79">
        <f>SUMIF('Mês'!$B$4:$FB$4,Trimestre!AF$5,'Mês'!$B37:$FB37)</f>
        <v>13193</v>
      </c>
      <c r="AG37" s="79">
        <f>SUMIF('Mês'!$B$4:$FB$4,Trimestre!AG$5,'Mês'!$B37:$FB37)</f>
        <v>13638.5</v>
      </c>
      <c r="AH37" s="79">
        <f>SUMIF('Mês'!$B$4:$FB$4,Trimestre!AH$5,'Mês'!$B37:$FB37)</f>
        <v>14523.5</v>
      </c>
      <c r="AI37" s="79">
        <f>SUMIF('Mês'!$B$4:$FB$4,Trimestre!AI$5,'Mês'!$B37:$FB37)</f>
        <v>13682.5</v>
      </c>
      <c r="AJ37" s="79">
        <f>SUMIF('Mês'!$B$4:$FB$4,Trimestre!AJ$5,'Mês'!$B37:$FB37)</f>
        <v>14014.5</v>
      </c>
      <c r="AK37" s="79">
        <f>SUMIF('Mês'!$B$4:$FB$4,Trimestre!AK$5,'Mês'!$B37:$FB37)</f>
        <v>14913.5</v>
      </c>
      <c r="AL37" s="79">
        <f>SUMIF('Mês'!$B$4:$FB$4,Trimestre!AL$5,'Mês'!$B37:$FB37)</f>
        <v>15932</v>
      </c>
      <c r="AM37" s="79">
        <f>SUMIF('Mês'!$B$4:$FB$4,Trimestre!AM$5,'Mês'!$B37:$FB37)</f>
        <v>14905</v>
      </c>
      <c r="AN37" s="79">
        <f>SUMIF('Mês'!$B$4:$FB$4,Trimestre!AN$5,'Mês'!$B37:$FB37)</f>
        <v>14744</v>
      </c>
      <c r="AO37" s="79">
        <f>SUMIF('Mês'!$B$4:$FB$4,Trimestre!AO$5,'Mês'!$B37:$FB37)</f>
        <v>14682</v>
      </c>
      <c r="AP37" s="79">
        <f>SUMIF('Mês'!$B$4:$FB$4,Trimestre!AP$5,'Mês'!$B37:$FB37)</f>
        <v>14289</v>
      </c>
      <c r="AQ37" s="79">
        <f>SUMIF('Mês'!$B$4:$FB$4,Trimestre!AQ$5,'Mês'!$B37:$FB37)</f>
        <v>13868</v>
      </c>
      <c r="AR37" s="79">
        <f>SUMIF('Mês'!$B$4:$FB$4,Trimestre!AR$5,'Mês'!$B37:$FB37)</f>
        <v>14346</v>
      </c>
      <c r="AS37" s="79">
        <f>SUMIF('Mês'!$B$4:$FB$4,Trimestre!AS$5,'Mês'!$B37:$FB37)</f>
        <v>15040</v>
      </c>
      <c r="AT37" s="79">
        <f>SUMIF('Mês'!$B$4:$FB$4,Trimestre!AT$5,'Mês'!$B37:$FB37)</f>
        <v>15121.5</v>
      </c>
      <c r="AU37" s="79">
        <f>SUMIF('Mês'!$B$4:$FB$4,Trimestre!AU$5,'Mês'!$B37:$FB37)</f>
        <v>14741.5</v>
      </c>
      <c r="AV37" s="79">
        <f>SUMIF('Mês'!$B$4:$FB$4,Trimestre!AV$5,'Mês'!$B37:$FB37)</f>
        <v>15160</v>
      </c>
      <c r="AW37" s="79">
        <f>SUMIF('Mês'!$B$4:$FB$4,Trimestre!AW$5,'Mês'!$B37:$FB37)</f>
        <v>15067</v>
      </c>
      <c r="AX37" s="79">
        <f>SUMIF('Mês'!$B$4:$FB$4,Trimestre!AX$5,'Mês'!$B37:$FB37)</f>
        <v>14827</v>
      </c>
      <c r="AY37" s="79">
        <f>SUMIF('Mês'!$B$4:$FB$4,Trimestre!AY$5,'Mês'!$B37:$FB37)</f>
        <v>14013</v>
      </c>
      <c r="AZ37" s="79">
        <f>SUMIF('Mês'!$B$4:$FB$4,Trimestre!AZ$5,'Mês'!$B37:$FB37)</f>
        <v>13871.5</v>
      </c>
      <c r="BA37" s="79">
        <f>SUMIF('Mês'!$B$4:$FB$4,Trimestre!BA$5,'Mês'!$B37:$FB37)</f>
        <v>13992</v>
      </c>
      <c r="BB37" s="79">
        <f>SUMIF('Mês'!$B$4:$FB$4,Trimestre!BB$5,'Mês'!$B37:$FB37)</f>
        <v>14237</v>
      </c>
      <c r="BC37" s="79">
        <f>SUMIF('Mês'!$B$4:$FN$4,Trimestre!BC$5,'Mês'!$B37:$FN37)</f>
        <v>12925.5</v>
      </c>
      <c r="BD37" s="79">
        <f>SUMIF('Mês'!$B$4:$FN$4,Trimestre!BD$5,'Mês'!$B37:$FN37)</f>
        <v>12913.5</v>
      </c>
      <c r="BE37" s="79">
        <f>SUMIF('Mês'!$B$4:$FN$4,Trimestre!BE$5,'Mês'!$B37:$FN37)</f>
        <v>13724</v>
      </c>
      <c r="BF37" s="79">
        <f>SUMIF('Mês'!$B$4:$FN$4,Trimestre!BF$5,'Mês'!$B37:$FN37)</f>
        <v>13524.5</v>
      </c>
      <c r="BG37" s="79">
        <f>SUMIF('Mês'!$B$4:$GP$4,Trimestre!BG$5,'Mês'!$B37:$GP37)</f>
        <v>12539.5</v>
      </c>
      <c r="BH37" s="79">
        <f>SUMIF('Mês'!$B$4:$GP$4,Trimestre!BH$5,'Mês'!$B37:$GP37)</f>
        <v>12635.5</v>
      </c>
      <c r="BI37" s="79">
        <f>SUMIF('Mês'!$B$4:$GP$4,Trimestre!BI$5,'Mês'!$B37:$GP37)</f>
        <v>13973</v>
      </c>
      <c r="BJ37" s="79">
        <f>SUMIF('Mês'!$B$4:$GP$4,Trimestre!BJ$5,'Mês'!$B37:$GP37)</f>
        <v>13725</v>
      </c>
      <c r="BK37" s="79">
        <f>SUMIF('Mês'!$B$4:$GP$4,Trimestre!BK$5,'Mês'!$B37:$GP37)</f>
        <v>13204</v>
      </c>
      <c r="BL37" s="79">
        <f>SUMIF('Mês'!$B$4:$GP$4,Trimestre!BL$5,'Mês'!$B37:$GP37)</f>
        <v>13753</v>
      </c>
      <c r="BM37" s="79">
        <f>SUMIF('Mês'!$B$4:$GP$4,Trimestre!BM$5,'Mês'!$B37:$GP37)</f>
        <v>13746</v>
      </c>
      <c r="BN37" s="120"/>
    </row>
    <row r="38" ht="13.5" customHeight="1">
      <c r="A38" s="30">
        <f t="shared" si="1"/>
        <v>34</v>
      </c>
      <c r="B38" s="83" t="s">
        <v>32</v>
      </c>
      <c r="C38" s="44">
        <f>SUMIF('Mês'!$B$4:$FB$4,Trimestre!C$5,'Mês'!$B38:$FB38)/3</f>
        <v>46.17933333</v>
      </c>
      <c r="D38" s="44">
        <f>SUMIF('Mês'!$B$4:$FB$4,Trimestre!D$5,'Mês'!$B38:$FB38)/3</f>
        <v>48.006</v>
      </c>
      <c r="E38" s="44">
        <f>SUMIF('Mês'!$B$4:$FB$4,Trimestre!E$5,'Mês'!$B38:$FB38)/3</f>
        <v>47.697</v>
      </c>
      <c r="F38" s="44">
        <f>SUMIF('Mês'!$B$4:$FB$4,Trimestre!F$5,'Mês'!$B38:$FB38)/3</f>
        <v>49.19566667</v>
      </c>
      <c r="G38" s="44">
        <f>SUMIF('Mês'!$B$4:$FB$4,Trimestre!G$5,'Mês'!$B38:$FB38)/3</f>
        <v>45.803</v>
      </c>
      <c r="H38" s="44">
        <f>SUMIF('Mês'!$B$4:$FB$4,Trimestre!H$5,'Mês'!$B38:$FB38)/3</f>
        <v>48.63733333</v>
      </c>
      <c r="I38" s="44">
        <f>SUMIF('Mês'!$B$4:$FB$4,Trimestre!I$5,'Mês'!$B38:$FB38)/3</f>
        <v>48.29566667</v>
      </c>
      <c r="J38" s="44">
        <f>SUMIF('Mês'!$B$4:$FB$4,Trimestre!J$5,'Mês'!$B38:$FB38)/3</f>
        <v>45.71666667</v>
      </c>
      <c r="K38" s="44">
        <f>SUMIF('Mês'!$B$4:$FB$4,Trimestre!K$5,'Mês'!$B38:$FB38)/3</f>
        <v>44.3048772</v>
      </c>
      <c r="L38" s="44">
        <f>SUMIF('Mês'!$B$4:$FB$4,Trimestre!L$5,'Mês'!$B38:$FB38)/3</f>
        <v>50.229957</v>
      </c>
      <c r="M38" s="44">
        <f>SUMIF('Mês'!$B$4:$FB$4,Trimestre!M$5,'Mês'!$B38:$FB38)/3</f>
        <v>50.09462336</v>
      </c>
      <c r="N38" s="44">
        <f>SUMIF('Mês'!$B$4:$FB$4,Trimestre!N$5,'Mês'!$B38:$FB38)/3</f>
        <v>48.68472299</v>
      </c>
      <c r="O38" s="44">
        <f>SUMIF('Mês'!$B$4:$FB$4,Trimestre!O$5,'Mês'!$B38:$FB38)/3</f>
        <v>48.66869184</v>
      </c>
      <c r="P38" s="44">
        <f>SUMIF('Mês'!$B$4:$FB$4,Trimestre!P$5,'Mês'!$B38:$FB38)/3</f>
        <v>50.51681334</v>
      </c>
      <c r="Q38" s="44">
        <f>SUMIF('Mês'!$B$4:$FB$4,Trimestre!Q$5,'Mês'!$B38:$FB38)/3</f>
        <v>50.06890932</v>
      </c>
      <c r="R38" s="44">
        <f>SUMIF('Mês'!$B$4:$FB$4,Trimestre!R$5,'Mês'!$B38:$FB38)/3</f>
        <v>48.11228281</v>
      </c>
      <c r="S38" s="44">
        <f>SUMIF('Mês'!$B$4:$FB$4,Trimestre!S$5,'Mês'!$B38:$FB38)/3</f>
        <v>46.69070673</v>
      </c>
      <c r="T38" s="44">
        <f>SUMIF('Mês'!$B$4:$FB$4,Trimestre!T$5,'Mês'!$B38:$FB38)/3</f>
        <v>51.35351685</v>
      </c>
      <c r="U38" s="44">
        <f>SUMIF('Mês'!$B$4:$FB$4,Trimestre!U$5,'Mês'!$B38:$FB38)/3</f>
        <v>51.4686444</v>
      </c>
      <c r="V38" s="44">
        <f>SUMIF('Mês'!$B$4:$FB$4,Trimestre!V$5,'Mês'!$B38:$FB38)/3</f>
        <v>48.86189071</v>
      </c>
      <c r="W38" s="44">
        <f>SUMIF('Mês'!$B$4:$FB$4,Trimestre!W$5,'Mês'!$B38:$FB38)/3</f>
        <v>47.95194531</v>
      </c>
      <c r="X38" s="44">
        <f>SUMIF('Mês'!$B$4:$FB$4,Trimestre!X$5,'Mês'!$B38:$FB38)/3</f>
        <v>52.21633153</v>
      </c>
      <c r="Y38" s="44">
        <f>SUMIF('Mês'!$B$4:$FB$4,Trimestre!Y$5,'Mês'!$B38:$FB38)/3</f>
        <v>52.6868244</v>
      </c>
      <c r="Z38" s="44">
        <f>SUMIF('Mês'!$B$4:$FB$4,Trimestre!Z$5,'Mês'!$B38:$FB38)/3</f>
        <v>50.96969095</v>
      </c>
      <c r="AA38" s="44">
        <f>SUMIF('Mês'!$B$4:$FB$4,Trimestre!AA$5,'Mês'!$B38:$FB38)/3</f>
        <v>49.65242807</v>
      </c>
      <c r="AB38" s="44">
        <f>SUMIF('Mês'!$B$4:$FB$4,Trimestre!AB$5,'Mês'!$B38:$FB38)/3</f>
        <v>52.60755958</v>
      </c>
      <c r="AC38" s="44">
        <f>SUMIF('Mês'!$B$4:$FB$4,Trimestre!AC$5,'Mês'!$B38:$FB38)/3</f>
        <v>54.62975528</v>
      </c>
      <c r="AD38" s="44">
        <f>SUMIF('Mês'!$B$4:$FB$4,Trimestre!AD$5,'Mês'!$B38:$FB38)/3</f>
        <v>54.52034096</v>
      </c>
      <c r="AE38" s="44">
        <f>SUMIF('Mês'!$B$4:$FB$4,Trimestre!AE$5,'Mês'!$B38:$FB38)/3</f>
        <v>56.64744411</v>
      </c>
      <c r="AF38" s="44">
        <f>SUMIF('Mês'!$B$4:$FB$4,Trimestre!AF$5,'Mês'!$B38:$FB38)/3</f>
        <v>56.7306872</v>
      </c>
      <c r="AG38" s="44">
        <f>SUMIF('Mês'!$B$4:$FB$4,Trimestre!AG$5,'Mês'!$B38:$FB38)/3</f>
        <v>58.01037419</v>
      </c>
      <c r="AH38" s="44">
        <f>SUMIF('Mês'!$B$4:$FB$4,Trimestre!AH$5,'Mês'!$B38:$FB38)/3</f>
        <v>60.02569811</v>
      </c>
      <c r="AI38" s="44">
        <f>SUMIF('Mês'!$B$4:$FB$4,Trimestre!AI$5,'Mês'!$B38:$FB38)/3</f>
        <v>61.67473811</v>
      </c>
      <c r="AJ38" s="44">
        <f>SUMIF('Mês'!$B$4:$FB$4,Trimestre!AJ$5,'Mês'!$B38:$FB38)/3</f>
        <v>62.8261136</v>
      </c>
      <c r="AK38" s="44">
        <f>SUMIF('Mês'!$B$4:$FB$4,Trimestre!AK$5,'Mês'!$B38:$FB38)/3</f>
        <v>63.23569462</v>
      </c>
      <c r="AL38" s="44">
        <f>SUMIF('Mês'!$B$4:$FB$4,Trimestre!AL$5,'Mês'!$B38:$FB38)/3</f>
        <v>62.82036484</v>
      </c>
      <c r="AM38" s="44">
        <f>SUMIF('Mês'!$B$4:$FB$4,Trimestre!AM$5,'Mês'!$B38:$FB38)/3</f>
        <v>61.85749038</v>
      </c>
      <c r="AN38" s="44">
        <f>SUMIF('Mês'!$B$4:$FB$4,Trimestre!AN$5,'Mês'!$B38:$FB38)/3</f>
        <v>63.01588363</v>
      </c>
      <c r="AO38" s="44">
        <f>SUMIF('Mês'!$B$4:$FB$4,Trimestre!AO$5,'Mês'!$B38:$FB38)/3</f>
        <v>64.228748</v>
      </c>
      <c r="AP38" s="44">
        <f>SUMIF('Mês'!$B$4:$FB$4,Trimestre!AP$5,'Mês'!$B38:$FB38)/3</f>
        <v>64.5770366</v>
      </c>
      <c r="AQ38" s="44">
        <f>SUMIF('Mês'!$B$4:$FB$4,Trimestre!AQ$5,'Mês'!$B38:$FB38)/3</f>
        <v>62.90087125</v>
      </c>
      <c r="AR38" s="44">
        <f>SUMIF('Mês'!$B$4:$FB$4,Trimestre!AR$5,'Mês'!$B38:$FB38)/3</f>
        <v>64.69205749</v>
      </c>
      <c r="AS38" s="44">
        <f>SUMIF('Mês'!$B$4:$FB$4,Trimestre!AS$5,'Mês'!$B38:$FB38)/3</f>
        <v>64.55651022</v>
      </c>
      <c r="AT38" s="44">
        <f>SUMIF('Mês'!$B$4:$FB$4,Trimestre!AT$5,'Mês'!$B38:$FB38)/3</f>
        <v>64.64294715</v>
      </c>
      <c r="AU38" s="44">
        <f>SUMIF('Mês'!$B$4:$FB$4,Trimestre!AU$5,'Mês'!$B38:$FB38)/3</f>
        <v>70.6421916</v>
      </c>
      <c r="AV38" s="44">
        <f>SUMIF('Mês'!$B$4:$FB$4,Trimestre!AV$5,'Mês'!$B38:$FB38)/3</f>
        <v>70.4488773</v>
      </c>
      <c r="AW38" s="44">
        <f>SUMIF('Mês'!$B$4:$FB$4,Trimestre!AW$5,'Mês'!$B38:$FB38)/3</f>
        <v>71.72027692</v>
      </c>
      <c r="AX38" s="44">
        <f>SUMIF('Mês'!$B$4:$FB$4,Trimestre!AX$5,'Mês'!$B38:$FB38)/3</f>
        <v>71.77359568</v>
      </c>
      <c r="AY38" s="44">
        <f>SUMIF('Mês'!$B$4:$FB$4,Trimestre!AY$5,'Mês'!$B38:$FB38)/3</f>
        <v>70.42031096</v>
      </c>
      <c r="AZ38" s="44">
        <f>SUMIF('Mês'!$B$4:$FB$4,Trimestre!AZ$5,'Mês'!$B38:$FB38)/3</f>
        <v>76.20712285</v>
      </c>
      <c r="BA38" s="44">
        <f>SUMIF('Mês'!$B$4:$FB$4,Trimestre!BA$5,'Mês'!$B38:$FB38)/3</f>
        <v>77.50557928</v>
      </c>
      <c r="BB38" s="44">
        <f>SUMIF('Mês'!$B$4:$FB$4,Trimestre!BB$5,'Mês'!$B38:$FB38)/3</f>
        <v>75.69807225</v>
      </c>
      <c r="BC38" s="44">
        <f>SUMIF('Mês'!$B$4:$FN$4,Trimestre!BC$5,'Mês'!$B38:$FN38)/3</f>
        <v>74.55130154</v>
      </c>
      <c r="BD38" s="44">
        <f>SUMIF('Mês'!$B$4:$FN$4,Trimestre!BD$5,'Mês'!$B38:$FN38)/3</f>
        <v>75.62440308</v>
      </c>
      <c r="BE38" s="44">
        <f>SUMIF('Mês'!$B$4:$FN$4,Trimestre!BE$5,'Mês'!$B38:$FN38)/3</f>
        <v>77.61831112</v>
      </c>
      <c r="BF38" s="44">
        <f>SUMIF('Mês'!$B$4:$FN$4,Trimestre!BF$5,'Mês'!$B38:$FN38)/3</f>
        <v>78.62426705</v>
      </c>
      <c r="BG38" s="44">
        <f>SUMIF('Mês'!$B$4:$GP$4,Trimestre!BG$5,'Mês'!$B38:$GP38)/3</f>
        <v>75.46243206</v>
      </c>
      <c r="BH38" s="44">
        <f>SUMIF('Mês'!$B$4:$GP$4,Trimestre!BH$5,'Mês'!$B38:$GP38)/3</f>
        <v>83.61735599</v>
      </c>
      <c r="BI38" s="44">
        <f>SUMIF('Mês'!$B$4:$GP$4,Trimestre!BI$5,'Mês'!$B38:$GP38)/3</f>
        <v>88.68011208</v>
      </c>
      <c r="BJ38" s="44">
        <f>SUMIF('Mês'!$B$4:$GP$4,Trimestre!BJ$5,'Mês'!$B38:$GP38)/3</f>
        <v>90.95336442</v>
      </c>
      <c r="BK38" s="44">
        <f>SUMIF('Mês'!$B$4:$GP$4,Trimestre!BK$5,'Mês'!$B38:$GP38)/3</f>
        <v>88.30950161</v>
      </c>
      <c r="BL38" s="44">
        <f>SUMIF('Mês'!$B$4:$GP$4,Trimestre!BL$5,'Mês'!$B38:$GP38)/3</f>
        <v>84.78114583</v>
      </c>
      <c r="BM38" s="44">
        <f>SUMIF('Mês'!$B$4:$GP$4,Trimestre!BM$5,'Mês'!$B38:$GP38)/3</f>
        <v>89.84549969</v>
      </c>
      <c r="BN38" s="117"/>
    </row>
    <row r="39" ht="12.75" customHeight="1">
      <c r="A39" s="30">
        <f t="shared" si="1"/>
        <v>35</v>
      </c>
      <c r="B39" s="8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87"/>
    </row>
    <row r="40" ht="13.5" customHeight="1">
      <c r="A40" s="30">
        <f t="shared" si="1"/>
        <v>36</v>
      </c>
      <c r="B40" s="89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119"/>
    </row>
    <row r="41" ht="12.75" customHeight="1">
      <c r="A41" s="30">
        <f t="shared" si="1"/>
        <v>37</v>
      </c>
      <c r="B41" s="39" t="s">
        <v>34</v>
      </c>
      <c r="C41" s="79">
        <f>SUMIF('Mês'!$B$4:$FB$4,Trimestre!C$5,'Mês'!$B41:$FB41)/3</f>
        <v>2</v>
      </c>
      <c r="D41" s="79">
        <f>SUMIF('Mês'!$B$4:$FB$4,Trimestre!D$5,'Mês'!$B41:$FB41)/3</f>
        <v>2</v>
      </c>
      <c r="E41" s="79">
        <f>SUMIF('Mês'!$B$4:$FB$4,Trimestre!E$5,'Mês'!$B41:$FB41)/3</f>
        <v>2</v>
      </c>
      <c r="F41" s="79">
        <f>SUMIF('Mês'!$B$4:$FB$4,Trimestre!F$5,'Mês'!$B41:$FB41)/3</f>
        <v>2</v>
      </c>
      <c r="G41" s="79">
        <f>SUMIF('Mês'!$B$4:$FB$4,Trimestre!G$5,'Mês'!$B41:$FB41)/3</f>
        <v>2</v>
      </c>
      <c r="H41" s="79">
        <f>SUMIF('Mês'!$B$4:$FB$4,Trimestre!H$5,'Mês'!$B41:$FB41)/3</f>
        <v>3</v>
      </c>
      <c r="I41" s="79">
        <f>SUMIF('Mês'!$B$4:$FB$4,Trimestre!I$5,'Mês'!$B41:$FB41)/3</f>
        <v>3</v>
      </c>
      <c r="J41" s="79">
        <f>SUMIF('Mês'!$B$4:$FB$4,Trimestre!J$5,'Mês'!$B41:$FB41)/3</f>
        <v>3</v>
      </c>
      <c r="K41" s="79">
        <f>SUMIF('Mês'!$B$4:$FB$4,Trimestre!K$5,'Mês'!$B41:$FB41)/3</f>
        <v>3</v>
      </c>
      <c r="L41" s="79">
        <f>SUMIF('Mês'!$B$4:$FB$4,Trimestre!L$5,'Mês'!$B41:$FB41)/3</f>
        <v>3.666666667</v>
      </c>
      <c r="M41" s="79">
        <f>SUMIF('Mês'!$B$4:$FB$4,Trimestre!M$5,'Mês'!$B41:$FB41)/3</f>
        <v>4.333333333</v>
      </c>
      <c r="N41" s="79">
        <f>SUMIF('Mês'!$B$4:$FB$4,Trimestre!N$5,'Mês'!$B41:$FB41)/3</f>
        <v>5</v>
      </c>
      <c r="O41" s="79">
        <f>SUMIF('Mês'!$B$4:$FB$4,Trimestre!O$5,'Mês'!$B41:$FB41)/3</f>
        <v>5</v>
      </c>
      <c r="P41" s="79">
        <f>SUMIF('Mês'!$B$4:$FB$4,Trimestre!P$5,'Mês'!$B41:$FB41)/3</f>
        <v>6</v>
      </c>
      <c r="Q41" s="79">
        <f>SUMIF('Mês'!$B$4:$FB$4,Trimestre!Q$5,'Mês'!$B41:$FB41)/3</f>
        <v>6.666666667</v>
      </c>
      <c r="R41" s="79">
        <f>SUMIF('Mês'!$B$4:$FB$4,Trimestre!R$5,'Mês'!$B41:$FB41)/3</f>
        <v>7</v>
      </c>
      <c r="S41" s="79">
        <f>SUMIF('Mês'!$B$4:$FB$4,Trimestre!S$5,'Mês'!$B41:$FB41)/3</f>
        <v>7.666666667</v>
      </c>
      <c r="T41" s="79">
        <f>SUMIF('Mês'!$B$4:$FB$4,Trimestre!T$5,'Mês'!$B41:$FB41)/3</f>
        <v>8.333333333</v>
      </c>
      <c r="U41" s="79">
        <f>SUMIF('Mês'!$B$4:$FB$4,Trimestre!U$5,'Mês'!$B41:$FB41)/3</f>
        <v>9</v>
      </c>
      <c r="V41" s="79">
        <f>SUMIF('Mês'!$B$4:$FB$4,Trimestre!V$5,'Mês'!$B41:$FB41)/3</f>
        <v>10</v>
      </c>
      <c r="W41" s="79">
        <f>SUMIF('Mês'!$B$4:$FB$4,Trimestre!W$5,'Mês'!$B41:$FB41)/3</f>
        <v>10.33333333</v>
      </c>
      <c r="X41" s="79">
        <f>SUMIF('Mês'!$B$4:$FB$4,Trimestre!X$5,'Mês'!$B41:$FB41)/3</f>
        <v>11</v>
      </c>
      <c r="Y41" s="79">
        <f>SUMIF('Mês'!$B$4:$FB$4,Trimestre!Y$5,'Mês'!$B41:$FB41)/3</f>
        <v>12</v>
      </c>
      <c r="Z41" s="79">
        <f>SUMIF('Mês'!$B$4:$FB$4,Trimestre!Z$5,'Mês'!$B41:$FB41)/3</f>
        <v>12</v>
      </c>
      <c r="AA41" s="79">
        <f>SUMIF('Mês'!$B$4:$FB$4,Trimestre!AA$5,'Mês'!$B41:$FB41)/3</f>
        <v>12.33333333</v>
      </c>
      <c r="AB41" s="79">
        <f>SUMIF('Mês'!$B$4:$FB$4,Trimestre!AB$5,'Mês'!$B41:$FB41)/3</f>
        <v>13</v>
      </c>
      <c r="AC41" s="79">
        <f>SUMIF('Mês'!$B$4:$FB$4,Trimestre!AC$5,'Mês'!$B41:$FB41)/3</f>
        <v>13.66666667</v>
      </c>
      <c r="AD41" s="79">
        <f>SUMIF('Mês'!$B$4:$FB$4,Trimestre!AD$5,'Mês'!$B41:$FB41)/3</f>
        <v>14</v>
      </c>
      <c r="AE41" s="79">
        <f>SUMIF('Mês'!$B$4:$FB$4,Trimestre!AE$5,'Mês'!$B41:$FB41)/3</f>
        <v>14.33333333</v>
      </c>
      <c r="AF41" s="79">
        <f>SUMIF('Mês'!$B$4:$FB$4,Trimestre!AF$5,'Mês'!$B41:$FB41)/3</f>
        <v>15</v>
      </c>
      <c r="AG41" s="79">
        <f>SUMIF('Mês'!$B$4:$FB$4,Trimestre!AG$5,'Mês'!$B41:$FB41)/3</f>
        <v>15</v>
      </c>
      <c r="AH41" s="79">
        <f>SUMIF('Mês'!$B$4:$FB$4,Trimestre!AH$5,'Mês'!$B41:$FB41)/3</f>
        <v>17.66666667</v>
      </c>
      <c r="AI41" s="79">
        <f>SUMIF('Mês'!$B$4:$FB$4,Trimestre!AI$5,'Mês'!$B41:$FB41)/3</f>
        <v>18</v>
      </c>
      <c r="AJ41" s="79">
        <f>SUMIF('Mês'!$B$4:$FB$4,Trimestre!AJ$5,'Mês'!$B41:$FB41)/3</f>
        <v>19</v>
      </c>
      <c r="AK41" s="79">
        <f>SUMIF('Mês'!$B$4:$FB$4,Trimestre!AK$5,'Mês'!$B41:$FB41)/3</f>
        <v>19</v>
      </c>
      <c r="AL41" s="79">
        <f>SUMIF('Mês'!$B$4:$FB$4,Trimestre!AL$5,'Mês'!$B41:$FB41)/3</f>
        <v>19</v>
      </c>
      <c r="AM41" s="79">
        <f>SUMIF('Mês'!$B$4:$FB$4,Trimestre!AM$5,'Mês'!$B41:$FB41)/3</f>
        <v>19</v>
      </c>
      <c r="AN41" s="79">
        <f>SUMIF('Mês'!$B$4:$FB$4,Trimestre!AN$5,'Mês'!$B41:$FB41)/3</f>
        <v>19</v>
      </c>
      <c r="AO41" s="79">
        <f>SUMIF('Mês'!$B$4:$FB$4,Trimestre!AO$5,'Mês'!$B41:$FB41)/3</f>
        <v>19</v>
      </c>
      <c r="AP41" s="79">
        <f>SUMIF('Mês'!$B$4:$FB$4,Trimestre!AP$5,'Mês'!$B41:$FB41)/3</f>
        <v>19</v>
      </c>
      <c r="AQ41" s="79">
        <f>SUMIF('Mês'!$B$4:$FB$4,Trimestre!AQ$5,'Mês'!$B41:$FB41)/3</f>
        <v>19</v>
      </c>
      <c r="AR41" s="79">
        <f>SUMIF('Mês'!$B$4:$FB$4,Trimestre!AR$5,'Mês'!$B41:$FB41)/3</f>
        <v>20</v>
      </c>
      <c r="AS41" s="79">
        <f>SUMIF('Mês'!$B$4:$FB$4,Trimestre!AS$5,'Mês'!$B41:$FB41)/3</f>
        <v>21</v>
      </c>
      <c r="AT41" s="79">
        <f>SUMIF('Mês'!$B$4:$FB$4,Trimestre!AT$5,'Mês'!$B41:$FB41)/3</f>
        <v>21.66666667</v>
      </c>
      <c r="AU41" s="79">
        <f>SUMIF('Mês'!$B$4:$FB$4,Trimestre!AU$5,'Mês'!$B41:$FB41)/3</f>
        <v>23</v>
      </c>
      <c r="AV41" s="79">
        <f>SUMIF('Mês'!$B$4:$FB$4,Trimestre!AV$5,'Mês'!$B41:$FB41)/3</f>
        <v>23</v>
      </c>
      <c r="AW41" s="79">
        <f>SUMIF('Mês'!$B$4:$FB$4,Trimestre!AW$5,'Mês'!$B41:$FB41)/3</f>
        <v>23</v>
      </c>
      <c r="AX41" s="79">
        <f>SUMIF('Mês'!$B$4:$FB$4,Trimestre!AX$5,'Mês'!$B41:$FB41)/3</f>
        <v>23</v>
      </c>
      <c r="AY41" s="79">
        <f>SUMIF('Mês'!$B$4:$FB$4,Trimestre!AY$5,'Mês'!$B41:$FB41)/3</f>
        <v>23</v>
      </c>
      <c r="AZ41" s="79">
        <f>SUMIF('Mês'!$B$4:$FB$4,Trimestre!AZ$5,'Mês'!$B41:$FB41)/3</f>
        <v>23</v>
      </c>
      <c r="BA41" s="79">
        <f>SUMIF('Mês'!$B$4:$FB$4,Trimestre!BA$5,'Mês'!$B41:$FB41)/3</f>
        <v>23</v>
      </c>
      <c r="BB41" s="79">
        <f>SUMIF('Mês'!$B$4:$FB$4,Trimestre!BB$5,'Mês'!$B41:$FB41)/3</f>
        <v>23</v>
      </c>
      <c r="BC41" s="79">
        <f>SUMIF('Mês'!$B$4:$FN$4,Trimestre!BC$5,'Mês'!$B41:$FN41)/3</f>
        <v>23</v>
      </c>
      <c r="BD41" s="79">
        <f>SUMIF('Mês'!$B$4:$FN$4,Trimestre!BD$5,'Mês'!$B41:$FN41)/3</f>
        <v>23</v>
      </c>
      <c r="BE41" s="79">
        <f>SUMIF('Mês'!$B$4:$FN$4,Trimestre!BE$5,'Mês'!$B41:$FN41)/3</f>
        <v>23</v>
      </c>
      <c r="BF41" s="79">
        <f>SUMIF('Mês'!$B$4:$FN$4,Trimestre!BF$5,'Mês'!$B41:$FN41)/3</f>
        <v>23</v>
      </c>
      <c r="BG41" s="79">
        <f>SUMIF('Mês'!$B$4:$GP$4,Trimestre!BG$5,'Mês'!$B41:$GP41)/3</f>
        <v>23</v>
      </c>
      <c r="BH41" s="79">
        <f>SUMIF('Mês'!$B$4:$GP$4,Trimestre!BH$5,'Mês'!$B41:$GP41)/3</f>
        <v>23</v>
      </c>
      <c r="BI41" s="79">
        <f>SUMIF('Mês'!$B$4:$GP$4,Trimestre!BI$5,'Mês'!$B41:$GP41)/3</f>
        <v>23</v>
      </c>
      <c r="BJ41" s="79">
        <f>SUMIF('Mês'!$B$4:$GP$4,Trimestre!BJ$5,'Mês'!$B41:$GP41)/3</f>
        <v>23</v>
      </c>
      <c r="BK41" s="79">
        <f>SUMIF('Mês'!$B$4:$GP$4,Trimestre!BK$5,'Mês'!$B41:$GP41)/3</f>
        <v>23</v>
      </c>
      <c r="BL41" s="79">
        <f>SUMIF('Mês'!$B$4:$GP$4,Trimestre!BL$5,'Mês'!$B41:$GP41)/3</f>
        <v>23</v>
      </c>
      <c r="BM41" s="99">
        <v>23.0</v>
      </c>
      <c r="BN41" s="120"/>
    </row>
    <row r="42" ht="12.75" customHeight="1">
      <c r="A42" s="30">
        <f t="shared" si="1"/>
        <v>38</v>
      </c>
      <c r="B42" s="90" t="s">
        <v>35</v>
      </c>
      <c r="C42" s="91">
        <f>SUMIF('Mês'!$B$4:$FB$4,Trimestre!C$5,'Mês'!$B42:$FB42)</f>
        <v>180</v>
      </c>
      <c r="D42" s="91">
        <f>SUMIF('Mês'!$B$4:$FB$4,Trimestre!D$5,'Mês'!$B42:$FB42)</f>
        <v>183.208</v>
      </c>
      <c r="E42" s="91">
        <f>SUMIF('Mês'!$B$4:$FB$4,Trimestre!E$5,'Mês'!$B42:$FB42)</f>
        <v>184</v>
      </c>
      <c r="F42" s="91">
        <f>SUMIF('Mês'!$B$4:$FB$4,Trimestre!F$5,'Mês'!$B42:$FB42)</f>
        <v>182</v>
      </c>
      <c r="G42" s="91">
        <f>SUMIF('Mês'!$B$4:$FB$4,Trimestre!G$5,'Mês'!$B42:$FB42)</f>
        <v>180</v>
      </c>
      <c r="H42" s="91">
        <f>SUMIF('Mês'!$B$4:$FB$4,Trimestre!H$5,'Mês'!$B42:$FB42)</f>
        <v>214</v>
      </c>
      <c r="I42" s="91">
        <f>SUMIF('Mês'!$B$4:$FB$4,Trimestre!I$5,'Mês'!$B42:$FB42)</f>
        <v>276</v>
      </c>
      <c r="J42" s="91">
        <f>SUMIF('Mês'!$B$4:$FB$4,Trimestre!J$5,'Mês'!$B42:$FB42)</f>
        <v>273</v>
      </c>
      <c r="K42" s="91">
        <f>SUMIF('Mês'!$B$4:$FB$4,Trimestre!K$5,'Mês'!$B42:$FB42)</f>
        <v>273</v>
      </c>
      <c r="L42" s="91">
        <f>SUMIF('Mês'!$B$4:$FB$4,Trimestre!L$5,'Mês'!$B42:$FB42)</f>
        <v>300.681</v>
      </c>
      <c r="M42" s="91">
        <f>SUMIF('Mês'!$B$4:$FB$4,Trimestre!M$5,'Mês'!$B42:$FB42)</f>
        <v>352.422</v>
      </c>
      <c r="N42" s="91">
        <f>SUMIF('Mês'!$B$4:$FB$4,Trimestre!N$5,'Mês'!$B42:$FB42)</f>
        <v>433.1085</v>
      </c>
      <c r="O42" s="91">
        <f>SUMIF('Mês'!$B$4:$FB$4,Trimestre!O$5,'Mês'!$B42:$FB42)</f>
        <v>433.827</v>
      </c>
      <c r="P42" s="91">
        <f>SUMIF('Mês'!$B$4:$FB$4,Trimestre!P$5,'Mês'!$B42:$FB42)</f>
        <v>501.38</v>
      </c>
      <c r="Q42" s="91">
        <f>SUMIF('Mês'!$B$4:$FB$4,Trimestre!Q$5,'Mês'!$B42:$FB42)</f>
        <v>512.171</v>
      </c>
      <c r="R42" s="91">
        <f>SUMIF('Mês'!$B$4:$FB$4,Trimestre!R$5,'Mês'!$B42:$FB42)</f>
        <v>597.9273</v>
      </c>
      <c r="S42" s="91">
        <f>SUMIF('Mês'!$B$4:$FB$4,Trimestre!S$5,'Mês'!$B42:$FB42)</f>
        <v>630.5115</v>
      </c>
      <c r="T42" s="91">
        <f>SUMIF('Mês'!$B$4:$FB$4,Trimestre!T$5,'Mês'!$B42:$FB42)</f>
        <v>717.7632</v>
      </c>
      <c r="U42" s="91">
        <f>SUMIF('Mês'!$B$4:$FB$4,Trimestre!U$5,'Mês'!$B42:$FB42)</f>
        <v>819.1008</v>
      </c>
      <c r="V42" s="91">
        <f>SUMIF('Mês'!$B$4:$FB$4,Trimestre!V$5,'Mês'!$B42:$FB42)</f>
        <v>899.8840944</v>
      </c>
      <c r="W42" s="91">
        <f>SUMIF('Mês'!$B$4:$FB$4,Trimestre!W$5,'Mês'!$B42:$FB42)</f>
        <v>829.8029769</v>
      </c>
      <c r="X42" s="91">
        <f>SUMIF('Mês'!$B$4:$FB$4,Trimestre!X$5,'Mês'!$B42:$FB42)</f>
        <v>979.179</v>
      </c>
      <c r="Y42" s="91">
        <f>SUMIF('Mês'!$B$4:$FB$4,Trimestre!Y$5,'Mês'!$B42:$FB42)</f>
        <v>1037.601888</v>
      </c>
      <c r="Z42" s="91">
        <f>SUMIF('Mês'!$B$4:$FB$4,Trimestre!Z$5,'Mês'!$B42:$FB42)</f>
        <v>1122.396</v>
      </c>
      <c r="AA42" s="91">
        <f>SUMIF('Mês'!$B$4:$FB$4,Trimestre!AA$5,'Mês'!$B42:$FB42)</f>
        <v>1003.697</v>
      </c>
      <c r="AB42" s="91">
        <f>SUMIF('Mês'!$B$4:$FB$4,Trimestre!AB$5,'Mês'!$B42:$FB42)</f>
        <v>1172.112</v>
      </c>
      <c r="AC42" s="91">
        <f>SUMIF('Mês'!$B$4:$FB$4,Trimestre!AC$5,'Mês'!$B42:$FB42)</f>
        <v>1208.450702</v>
      </c>
      <c r="AD42" s="91">
        <f>SUMIF('Mês'!$B$4:$FB$4,Trimestre!AD$5,'Mês'!$B42:$FB42)</f>
        <v>1318.144171</v>
      </c>
      <c r="AE42" s="91">
        <f>SUMIF('Mês'!$B$4:$FB$4,Trimestre!AE$5,'Mês'!$B42:$FB42)</f>
        <v>1135.229</v>
      </c>
      <c r="AF42" s="91">
        <f>SUMIF('Mês'!$B$4:$FB$4,Trimestre!AF$5,'Mês'!$B42:$FB42)</f>
        <v>1272.635</v>
      </c>
      <c r="AG42" s="91">
        <f>SUMIF('Mês'!$B$4:$FB$4,Trimestre!AG$5,'Mês'!$B42:$FB42)</f>
        <v>1333.324</v>
      </c>
      <c r="AH42" s="91">
        <f>SUMIF('Mês'!$B$4:$FB$4,Trimestre!AH$5,'Mês'!$B42:$FB42)</f>
        <v>1627.402</v>
      </c>
      <c r="AI42" s="91">
        <f>SUMIF('Mês'!$B$4:$FB$4,Trimestre!AI$5,'Mês'!$B42:$FB42)</f>
        <v>1491.0043</v>
      </c>
      <c r="AJ42" s="91">
        <f>SUMIF('Mês'!$B$4:$FB$4,Trimestre!AJ$5,'Mês'!$B42:$FB42)</f>
        <v>1699.765739</v>
      </c>
      <c r="AK42" s="91">
        <f>SUMIF('Mês'!$B$4:$FB$4,Trimestre!AK$5,'Mês'!$B42:$FB42)</f>
        <v>1696.68</v>
      </c>
      <c r="AL42" s="91">
        <f>SUMIF('Mês'!$B$4:$FB$4,Trimestre!AL$5,'Mês'!$B42:$FB42)</f>
        <v>1795.767651</v>
      </c>
      <c r="AM42" s="91">
        <f>SUMIF('Mês'!$B$4:$FB$4,Trimestre!AM$5,'Mês'!$B42:$FB42)</f>
        <v>1556.4507</v>
      </c>
      <c r="AN42" s="91">
        <f>SUMIF('Mês'!$B$4:$FB$4,Trimestre!AN$5,'Mês'!$B42:$FB42)</f>
        <v>1710</v>
      </c>
      <c r="AO42" s="91">
        <f>SUMIF('Mês'!$B$4:$FB$4,Trimestre!AO$5,'Mês'!$B42:$FB42)</f>
        <v>1716.198</v>
      </c>
      <c r="AP42" s="91">
        <f>SUMIF('Mês'!$B$4:$FB$4,Trimestre!AP$5,'Mês'!$B42:$FB42)</f>
        <v>1603.056</v>
      </c>
      <c r="AQ42" s="91">
        <f>SUMIF('Mês'!$B$4:$FB$4,Trimestre!AQ$5,'Mês'!$B42:$FB42)</f>
        <v>1421.617</v>
      </c>
      <c r="AR42" s="91">
        <f>SUMIF('Mês'!$B$4:$FB$4,Trimestre!AR$5,'Mês'!$B42:$FB42)</f>
        <v>1569</v>
      </c>
      <c r="AS42" s="91">
        <f>SUMIF('Mês'!$B$4:$FB$4,Trimestre!AS$5,'Mês'!$B42:$FB42)</f>
        <v>1675</v>
      </c>
      <c r="AT42" s="91">
        <f>SUMIF('Mês'!$B$4:$FB$4,Trimestre!AT$5,'Mês'!$B42:$FB42)</f>
        <v>1763.400118</v>
      </c>
      <c r="AU42" s="91">
        <f>SUMIF('Mês'!$B$4:$FB$4,Trimestre!AU$5,'Mês'!$B42:$FB42)</f>
        <v>1466.274056</v>
      </c>
      <c r="AV42" s="91">
        <f>SUMIF('Mês'!$B$4:$FB$4,Trimestre!AV$5,'Mês'!$B42:$FB42)</f>
        <v>1677.628042</v>
      </c>
      <c r="AW42" s="91">
        <f>SUMIF('Mês'!$B$4:$FB$4,Trimestre!AW$5,'Mês'!$B42:$FB42)</f>
        <v>1653.331979</v>
      </c>
      <c r="AX42" s="91">
        <f>SUMIF('Mês'!$B$4:$FB$4,Trimestre!AX$5,'Mês'!$B42:$FB42)</f>
        <v>1237.8648</v>
      </c>
      <c r="AY42" s="91">
        <f>SUMIF('Mês'!$B$4:$FB$4,Trimestre!AY$5,'Mês'!$B42:$FB42)</f>
        <v>1174.2268</v>
      </c>
      <c r="AZ42" s="91">
        <f>SUMIF('Mês'!$B$4:$FB$4,Trimestre!AZ$5,'Mês'!$B42:$FB42)</f>
        <v>1358.5874</v>
      </c>
      <c r="BA42" s="91">
        <f>SUMIF('Mês'!$B$4:$FB$4,Trimestre!BA$5,'Mês'!$B42:$FB42)</f>
        <v>1442.031511</v>
      </c>
      <c r="BB42" s="91">
        <f>SUMIF('Mês'!$B$4:$FB$4,Trimestre!BB$5,'Mês'!$B42:$FB42)</f>
        <v>1151.450716</v>
      </c>
      <c r="BC42" s="91">
        <f>SUMIF('Mês'!$B$4:$FN$4,Trimestre!BC$5,'Mês'!$B42:$FN42)</f>
        <v>1043.787</v>
      </c>
      <c r="BD42" s="91">
        <f>SUMIF('Mês'!$B$4:$FN$4,Trimestre!BD$5,'Mês'!$B42:$FN42)</f>
        <v>1220.834293</v>
      </c>
      <c r="BE42" s="91">
        <f>SUMIF('Mês'!$B$4:$FN$4,Trimestre!BE$5,'Mês'!$B42:$FN42)</f>
        <v>1372.210545</v>
      </c>
      <c r="BF42" s="91">
        <f>SUMIF('Mês'!$B$4:$FN$4,Trimestre!BF$5,'Mês'!$B42:$FN42)</f>
        <v>1491.5946</v>
      </c>
      <c r="BG42" s="91">
        <f>SUMIF('Mês'!$B$4:$GP$4,Trimestre!BG$5,'Mês'!$B42:$GP42)</f>
        <v>1326.939686</v>
      </c>
      <c r="BH42" s="91">
        <f>SUMIF('Mês'!$B$4:$GP$4,Trimestre!BH$5,'Mês'!$B42:$GP42)</f>
        <v>1225.908245</v>
      </c>
      <c r="BI42" s="91">
        <f>SUMIF('Mês'!$B$4:$GP$4,Trimestre!BI$5,'Mês'!$B42:$GP42)</f>
        <v>1377.34892</v>
      </c>
      <c r="BJ42" s="91">
        <f>SUMIF('Mês'!$B$4:$GP$4,Trimestre!BJ$5,'Mês'!$B42:$GP42)</f>
        <v>1425.88245</v>
      </c>
      <c r="BK42" s="91">
        <f>SUMIF('Mês'!$B$4:$GP$4,Trimestre!BK$5,'Mês'!$B42:$GP42)</f>
        <v>1247.071577</v>
      </c>
      <c r="BL42" s="91">
        <f>SUMIF('Mês'!$B$4:$GP$4,Trimestre!BL$5,'Mês'!$B42:$GP42)</f>
        <v>1326.047185</v>
      </c>
      <c r="BM42" s="91">
        <f>SUMIF('Mês'!$B$4:$GP$4,Trimestre!BM$5,'Mês'!$B42:$GP42)</f>
        <v>1351.7851</v>
      </c>
      <c r="BN42" s="120"/>
    </row>
    <row r="43" ht="12.75" customHeight="1">
      <c r="A43" s="30">
        <f t="shared" si="1"/>
        <v>39</v>
      </c>
      <c r="B43" s="86" t="s">
        <v>36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87"/>
    </row>
    <row r="44" ht="12.75" customHeight="1">
      <c r="A44" s="30">
        <f t="shared" si="1"/>
        <v>40</v>
      </c>
      <c r="B44" s="71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7"/>
    </row>
    <row r="45" ht="13.5" customHeight="1">
      <c r="A45" s="30">
        <f t="shared" si="1"/>
        <v>41</v>
      </c>
      <c r="B45" s="89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119"/>
    </row>
    <row r="46" ht="12.75" customHeight="1">
      <c r="A46" s="30">
        <f t="shared" si="1"/>
        <v>42</v>
      </c>
      <c r="B46" s="78" t="s">
        <v>38</v>
      </c>
      <c r="C46" s="79">
        <f>SUMIF('Mês'!$B$4:$FB$4,Trimestre!C$5,'Mês'!$B46:$FB46)</f>
        <v>0</v>
      </c>
      <c r="D46" s="79">
        <f>SUMIF('Mês'!$B$4:$FB$4,Trimestre!D$5,'Mês'!$B46:$FB46)</f>
        <v>0</v>
      </c>
      <c r="E46" s="79">
        <f>SUMIF('Mês'!$B$4:$FB$4,Trimestre!E$5,'Mês'!$B46:$FB46)</f>
        <v>0</v>
      </c>
      <c r="F46" s="79">
        <f>SUMIF('Mês'!$B$4:$FB$4,Trimestre!F$5,'Mês'!$B46:$FB46)</f>
        <v>0</v>
      </c>
      <c r="G46" s="79">
        <f>SUMIF('Mês'!$B$4:$FB$4,Trimestre!G$5,'Mês'!$B46:$FB46)</f>
        <v>0</v>
      </c>
      <c r="H46" s="79">
        <f>SUMIF('Mês'!$B$4:$FB$4,Trimestre!H$5,'Mês'!$B46:$FB46)</f>
        <v>0</v>
      </c>
      <c r="I46" s="79">
        <f>SUMIF('Mês'!$B$4:$FB$4,Trimestre!I$5,'Mês'!$B46:$FB46)</f>
        <v>0</v>
      </c>
      <c r="J46" s="79">
        <f>SUMIF('Mês'!$B$4:$FB$4,Trimestre!J$5,'Mês'!$B46:$FB46)</f>
        <v>0</v>
      </c>
      <c r="K46" s="79">
        <f>SUMIF('Mês'!$B$4:$FB$4,Trimestre!K$5,'Mês'!$B46:$FB46)</f>
        <v>0</v>
      </c>
      <c r="L46" s="79">
        <f>SUMIF('Mês'!$B$4:$FB$4,Trimestre!L$5,'Mês'!$B46:$FB46)</f>
        <v>0</v>
      </c>
      <c r="M46" s="79">
        <f>SUMIF('Mês'!$B$4:$FB$4,Trimestre!M$5,'Mês'!$B46:$FB46)</f>
        <v>0</v>
      </c>
      <c r="N46" s="79">
        <f>SUMIF('Mês'!$B$4:$FB$4,Trimestre!N$5,'Mês'!$B46:$FB46)</f>
        <v>0</v>
      </c>
      <c r="O46" s="79">
        <f>SUMIF('Mês'!$B$4:$FB$4,Trimestre!O$5,'Mês'!$B46:$FB46)</f>
        <v>0</v>
      </c>
      <c r="P46" s="79">
        <f>SUMIF('Mês'!$B$4:$FB$4,Trimestre!P$5,'Mês'!$B46:$FB46)</f>
        <v>0</v>
      </c>
      <c r="Q46" s="79">
        <f>SUMIF('Mês'!$B$4:$FB$4,Trimestre!Q$5,'Mês'!$B46:$FB46)</f>
        <v>0</v>
      </c>
      <c r="R46" s="79">
        <f>SUMIF('Mês'!$B$4:$FB$4,Trimestre!R$5,'Mês'!$B46:$FB46)</f>
        <v>0</v>
      </c>
      <c r="S46" s="79">
        <f>SUMIF('Mês'!$B$4:$FB$4,Trimestre!S$5,'Mês'!$B46:$FB46)</f>
        <v>0</v>
      </c>
      <c r="T46" s="79">
        <f>SUMIF('Mês'!$B$4:$FB$4,Trimestre!T$5,'Mês'!$B46:$FB46)</f>
        <v>0</v>
      </c>
      <c r="U46" s="79">
        <f>SUMIF('Mês'!$B$4:$FB$4,Trimestre!U$5,'Mês'!$B46:$FB46)</f>
        <v>0</v>
      </c>
      <c r="V46" s="79">
        <f>SUMIF('Mês'!$B$4:$FB$4,Trimestre!V$5,'Mês'!$B46:$FB46)</f>
        <v>0</v>
      </c>
      <c r="W46" s="79">
        <f>SUMIF('Mês'!$B$4:$FB$4,Trimestre!W$5,'Mês'!$B46:$FB46)</f>
        <v>563</v>
      </c>
      <c r="X46" s="79">
        <f>SUMIF('Mês'!$B$4:$FB$4,Trimestre!X$5,'Mês'!$B46:$FB46)</f>
        <v>607</v>
      </c>
      <c r="Y46" s="79">
        <f>SUMIF('Mês'!$B$4:$FB$4,Trimestre!Y$5,'Mês'!$B46:$FB46)</f>
        <v>672</v>
      </c>
      <c r="Z46" s="79">
        <f>SUMIF('Mês'!$B$4:$FB$4,Trimestre!Z$5,'Mês'!$B46:$FB46)</f>
        <v>387</v>
      </c>
      <c r="AA46" s="79">
        <f>SUMIF('Mês'!$B$4:$FB$4,Trimestre!AA$5,'Mês'!$B46:$FB46)</f>
        <v>275</v>
      </c>
      <c r="AB46" s="79">
        <f>SUMIF('Mês'!$B$4:$FB$4,Trimestre!AB$5,'Mês'!$B46:$FB46)</f>
        <v>248</v>
      </c>
      <c r="AC46" s="79">
        <f>SUMIF('Mês'!$B$4:$FB$4,Trimestre!AC$5,'Mês'!$B46:$FB46)</f>
        <v>230</v>
      </c>
      <c r="AD46" s="79">
        <f>SUMIF('Mês'!$B$4:$FB$4,Trimestre!AD$5,'Mês'!$B46:$FB46)</f>
        <v>208</v>
      </c>
      <c r="AE46" s="79">
        <f>SUMIF('Mês'!$B$4:$FB$4,Trimestre!AE$5,'Mês'!$B46:$FB46)</f>
        <v>293</v>
      </c>
      <c r="AF46" s="79">
        <f>SUMIF('Mês'!$B$4:$FB$4,Trimestre!AF$5,'Mês'!$B46:$FB46)</f>
        <v>359</v>
      </c>
      <c r="AG46" s="79">
        <f>SUMIF('Mês'!$B$4:$FB$4,Trimestre!AG$5,'Mês'!$B46:$FB46)</f>
        <v>410</v>
      </c>
      <c r="AH46" s="79">
        <f>SUMIF('Mês'!$B$4:$FB$4,Trimestre!AH$5,'Mês'!$B46:$FB46)</f>
        <v>365</v>
      </c>
      <c r="AI46" s="79">
        <f>SUMIF('Mês'!$B$4:$FB$4,Trimestre!AI$5,'Mês'!$B46:$FB46)</f>
        <v>389</v>
      </c>
      <c r="AJ46" s="79">
        <f>SUMIF('Mês'!$B$4:$FB$4,Trimestre!AJ$5,'Mês'!$B46:$FB46)</f>
        <v>363</v>
      </c>
      <c r="AK46" s="79">
        <f>SUMIF('Mês'!$B$4:$FB$4,Trimestre!AK$5,'Mês'!$B46:$FB46)</f>
        <v>308</v>
      </c>
      <c r="AL46" s="79">
        <f>SUMIF('Mês'!$B$4:$FB$4,Trimestre!AL$5,'Mês'!$B46:$FB46)</f>
        <v>197</v>
      </c>
      <c r="AM46" s="79">
        <f>SUMIF('Mês'!$B$4:$FB$4,Trimestre!AM$5,'Mês'!$B46:$FB46)</f>
        <v>201</v>
      </c>
      <c r="AN46" s="79">
        <f>SUMIF('Mês'!$B$4:$FB$4,Trimestre!AN$5,'Mês'!$B46:$FB46)</f>
        <v>210</v>
      </c>
      <c r="AO46" s="79">
        <f>SUMIF('Mês'!$B$4:$FB$4,Trimestre!AO$5,'Mês'!$B46:$FB46)</f>
        <v>207</v>
      </c>
      <c r="AP46" s="79">
        <f>SUMIF('Mês'!$B$4:$FB$4,Trimestre!AP$5,'Mês'!$B46:$FB46)</f>
        <v>220</v>
      </c>
      <c r="AQ46" s="79">
        <f>SUMIF('Mês'!$B$4:$FB$4,Trimestre!AQ$5,'Mês'!$B46:$FB46)</f>
        <v>235</v>
      </c>
      <c r="AR46" s="79">
        <f>SUMIF('Mês'!$B$4:$FB$4,Trimestre!AR$5,'Mês'!$B46:$FB46)</f>
        <v>189</v>
      </c>
      <c r="AS46" s="79">
        <f>SUMIF('Mês'!$B$4:$FB$4,Trimestre!AS$5,'Mês'!$B46:$FB46)</f>
        <v>125</v>
      </c>
      <c r="AT46" s="79">
        <f>SUMIF('Mês'!$B$4:$FB$4,Trimestre!AT$5,'Mês'!$B46:$FB46)</f>
        <v>102</v>
      </c>
      <c r="AU46" s="79">
        <f>SUMIF('Mês'!$B$4:$FB$4,Trimestre!AU$5,'Mês'!$B46:$FB46)</f>
        <v>89</v>
      </c>
      <c r="AV46" s="79">
        <f>SUMIF('Mês'!$B$4:$FB$4,Trimestre!AV$5,'Mês'!$B46:$FB46)</f>
        <v>89</v>
      </c>
      <c r="AW46" s="79">
        <f>SUMIF('Mês'!$B$4:$FB$4,Trimestre!AW$5,'Mês'!$B46:$FB46)</f>
        <v>93</v>
      </c>
      <c r="AX46" s="79">
        <f>SUMIF('Mês'!$B$4:$FB$4,Trimestre!AX$5,'Mês'!$B46:$FB46)</f>
        <v>123</v>
      </c>
      <c r="AY46" s="79">
        <f>SUMIF('Mês'!$B$4:$FB$4,Trimestre!AY$5,'Mês'!$B46:$FB46)</f>
        <v>175</v>
      </c>
      <c r="AZ46" s="79">
        <f>SUMIF('Mês'!$B$4:$FB$4,Trimestre!AZ$5,'Mês'!$B46:$FB46)</f>
        <v>183</v>
      </c>
      <c r="BA46" s="79">
        <f>SUMIF('Mês'!$B$4:$FB$4,Trimestre!BA$5,'Mês'!$B46:$FB46)</f>
        <v>155</v>
      </c>
      <c r="BB46" s="79">
        <f>SUMIF('Mês'!$B$4:$FB$4,Trimestre!BB$5,'Mês'!$B46:$FB46)</f>
        <v>157</v>
      </c>
      <c r="BC46" s="79">
        <f>SUMIF('Mês'!$B$4:$FN$4,Trimestre!BC$5,'Mês'!$B46:$FN46)</f>
        <v>193</v>
      </c>
      <c r="BD46" s="79">
        <f>SUMIF('Mês'!$B$4:$FN$4,Trimestre!BD$5,'Mês'!$B46:$FN46)</f>
        <v>265</v>
      </c>
      <c r="BE46" s="79">
        <f>SUMIF('Mês'!$B$4:$FN$4,Trimestre!BE$5,'Mês'!$B46:$FN46)</f>
        <v>179</v>
      </c>
      <c r="BF46" s="79">
        <f>SUMIF('Mês'!$B$4:$FN$4,Trimestre!BF$5,'Mês'!$B46:$FN46)</f>
        <v>125</v>
      </c>
      <c r="BG46" s="79">
        <f>SUMIF('Mês'!$B$4:$GP$4,Trimestre!BG$5,'Mês'!$B46:$GP46)</f>
        <v>173</v>
      </c>
      <c r="BH46" s="79">
        <f>SUMIF('Mês'!$B$4:$GP$4,Trimestre!BH$5,'Mês'!$B46:$GP46)</f>
        <v>150</v>
      </c>
      <c r="BI46" s="79">
        <f>SUMIF('Mês'!$B$4:$GP$4,Trimestre!BI$5,'Mês'!$B46:$GP46)</f>
        <v>138</v>
      </c>
      <c r="BJ46" s="79">
        <f>SUMIF('Mês'!$B$4:$GP$4,Trimestre!BJ$5,'Mês'!$B46:$GP46)</f>
        <v>122</v>
      </c>
      <c r="BK46" s="79">
        <f>SUMIF('Mês'!$B$4:$GP$4,Trimestre!BK$5,'Mês'!$B46:$GP46)</f>
        <v>122</v>
      </c>
      <c r="BL46" s="79">
        <f>SUMIF('Mês'!$B$4:$GP$4,Trimestre!BL$5,'Mês'!$B46:$GP46)</f>
        <v>133</v>
      </c>
      <c r="BM46" s="79">
        <f>SUMIF('Mês'!$B$4:$GP$4,Trimestre!BM$5,'Mês'!$B46:$GP46)</f>
        <v>156</v>
      </c>
      <c r="BN46" s="120"/>
    </row>
    <row r="47" ht="12.75" customHeight="1">
      <c r="A47" s="30">
        <f t="shared" si="1"/>
        <v>43</v>
      </c>
      <c r="B47" s="71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13"/>
    </row>
    <row r="48" ht="13.5" customHeight="1">
      <c r="A48" s="30">
        <f t="shared" si="1"/>
        <v>44</v>
      </c>
      <c r="B48" s="102" t="s">
        <v>40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16"/>
    </row>
    <row r="49" ht="13.5" customHeight="1">
      <c r="A49" s="30">
        <f t="shared" si="1"/>
        <v>45</v>
      </c>
      <c r="B49" s="78" t="s">
        <v>41</v>
      </c>
      <c r="C49" s="105">
        <f>SUMIF('Mês'!$B$4:$FB$4,Trimestre!C$5,'Mês'!$B49:$FB49)</f>
        <v>0</v>
      </c>
      <c r="D49" s="105">
        <f>SUMIF('Mês'!$B$4:$FB$4,Trimestre!D$5,'Mês'!$B49:$FB49)</f>
        <v>0</v>
      </c>
      <c r="E49" s="105">
        <f>SUMIF('Mês'!$B$4:$FB$4,Trimestre!E$5,'Mês'!$B49:$FB49)</f>
        <v>0</v>
      </c>
      <c r="F49" s="105">
        <f>SUMIF('Mês'!$B$4:$FB$4,Trimestre!F$5,'Mês'!$B49:$FB49)</f>
        <v>0</v>
      </c>
      <c r="G49" s="105">
        <f>SUMIF('Mês'!$B$4:$FB$4,Trimestre!G$5,'Mês'!$B49:$FB49)</f>
        <v>1</v>
      </c>
      <c r="H49" s="105">
        <f>SUMIF('Mês'!$B$4:$FB$4,Trimestre!H$5,'Mês'!$B49:$FB49)</f>
        <v>0</v>
      </c>
      <c r="I49" s="105">
        <f>SUMIF('Mês'!$B$4:$FB$4,Trimestre!I$5,'Mês'!$B49:$FB49)</f>
        <v>0</v>
      </c>
      <c r="J49" s="105">
        <f>SUMIF('Mês'!$B$4:$FB$4,Trimestre!J$5,'Mês'!$B49:$FB49)</f>
        <v>0</v>
      </c>
      <c r="K49" s="105">
        <f>SUMIF('Mês'!$B$4:$FB$4,Trimestre!K$5,'Mês'!$B49:$FB49)</f>
        <v>0</v>
      </c>
      <c r="L49" s="105">
        <f>SUMIF('Mês'!$B$4:$FB$4,Trimestre!L$5,'Mês'!$B49:$FB49)</f>
        <v>1</v>
      </c>
      <c r="M49" s="105">
        <f>SUMIF('Mês'!$B$4:$FB$4,Trimestre!M$5,'Mês'!$B49:$FB49)</f>
        <v>1</v>
      </c>
      <c r="N49" s="105">
        <f>SUMIF('Mês'!$B$4:$FB$4,Trimestre!N$5,'Mês'!$B49:$FB49)</f>
        <v>0</v>
      </c>
      <c r="O49" s="105">
        <f>SUMIF('Mês'!$B$4:$FB$4,Trimestre!O$5,'Mês'!$B49:$FB49)</f>
        <v>1</v>
      </c>
      <c r="P49" s="105">
        <f>SUMIF('Mês'!$B$4:$FB$4,Trimestre!P$5,'Mês'!$B49:$FB49)</f>
        <v>0</v>
      </c>
      <c r="Q49" s="105">
        <f>SUMIF('Mês'!$B$4:$FB$4,Trimestre!Q$5,'Mês'!$B49:$FB49)</f>
        <v>1</v>
      </c>
      <c r="R49" s="105">
        <f>SUMIF('Mês'!$B$4:$FB$4,Trimestre!R$5,'Mês'!$B49:$FB49)</f>
        <v>0</v>
      </c>
      <c r="S49" s="105">
        <f>SUMIF('Mês'!$B$4:$FB$4,Trimestre!S$5,'Mês'!$B49:$FB49)</f>
        <v>1</v>
      </c>
      <c r="T49" s="105">
        <f>SUMIF('Mês'!$B$4:$FB$4,Trimestre!T$5,'Mês'!$B49:$FB49)</f>
        <v>1</v>
      </c>
      <c r="U49" s="105">
        <f>SUMIF('Mês'!$B$4:$FB$4,Trimestre!U$5,'Mês'!$B49:$FB49)</f>
        <v>1</v>
      </c>
      <c r="V49" s="105">
        <f>SUMIF('Mês'!$B$4:$FB$4,Trimestre!V$5,'Mês'!$B49:$FB49)</f>
        <v>0</v>
      </c>
      <c r="W49" s="105">
        <f>SUMIF('Mês'!$B$4:$FB$4,Trimestre!W$5,'Mês'!$B49:$FB49)</f>
        <v>1</v>
      </c>
      <c r="X49" s="105">
        <f>SUMIF('Mês'!$B$4:$FB$4,Trimestre!X$5,'Mês'!$B49:$FB49)</f>
        <v>0</v>
      </c>
      <c r="Y49" s="105">
        <f>SUMIF('Mês'!$B$4:$FB$4,Trimestre!Y$5,'Mês'!$B49:$FB49)</f>
        <v>1</v>
      </c>
      <c r="Z49" s="105">
        <f>SUMIF('Mês'!$B$4:$FB$4,Trimestre!Z$5,'Mês'!$B49:$FB49)</f>
        <v>0</v>
      </c>
      <c r="AA49" s="105">
        <f>SUMIF('Mês'!$B$4:$FB$4,Trimestre!AA$5,'Mês'!$B49:$FB49)</f>
        <v>1</v>
      </c>
      <c r="AB49" s="105">
        <f>SUMIF('Mês'!$B$4:$FB$4,Trimestre!AB$5,'Mês'!$B49:$FB49)</f>
        <v>0</v>
      </c>
      <c r="AC49" s="105">
        <f>SUMIF('Mês'!$B$4:$FB$4,Trimestre!AC$5,'Mês'!$B49:$FB49)</f>
        <v>1</v>
      </c>
      <c r="AD49" s="105">
        <f>SUMIF('Mês'!$B$4:$FB$4,Trimestre!AD$5,'Mês'!$B49:$FB49)</f>
        <v>0</v>
      </c>
      <c r="AE49" s="105">
        <f>SUMIF('Mês'!$B$4:$FB$4,Trimestre!AE$5,'Mês'!$B49:$FB49)</f>
        <v>1</v>
      </c>
      <c r="AF49" s="105">
        <f>SUMIF('Mês'!$B$4:$FB$4,Trimestre!AF$5,'Mês'!$B49:$FB49)</f>
        <v>0</v>
      </c>
      <c r="AG49" s="105">
        <f>SUMIF('Mês'!$B$4:$FB$4,Trimestre!AG$5,'Mês'!$B49:$FB49)</f>
        <v>1</v>
      </c>
      <c r="AH49" s="105">
        <f>SUMIF('Mês'!$B$4:$FB$4,Trimestre!AH$5,'Mês'!$B49:$FB49)</f>
        <v>1</v>
      </c>
      <c r="AI49" s="105">
        <f>SUMIF('Mês'!$B$4:$FB$4,Trimestre!AI$5,'Mês'!$B49:$FB49)</f>
        <v>1</v>
      </c>
      <c r="AJ49" s="105">
        <f>SUMIF('Mês'!$B$4:$FB$4,Trimestre!AJ$5,'Mês'!$B49:$FB49)</f>
        <v>0</v>
      </c>
      <c r="AK49" s="105">
        <f>SUMIF('Mês'!$B$4:$FB$4,Trimestre!AK$5,'Mês'!$B49:$FB49)</f>
        <v>0</v>
      </c>
      <c r="AL49" s="105">
        <f>SUMIF('Mês'!$B$4:$FB$4,Trimestre!AL$5,'Mês'!$B49:$FB49)</f>
        <v>0</v>
      </c>
      <c r="AM49" s="105">
        <f>SUMIF('Mês'!$B$4:$FB$4,Trimestre!AM$5,'Mês'!$B49:$FB49)</f>
        <v>0</v>
      </c>
      <c r="AN49" s="105">
        <f>SUMIF('Mês'!$B$4:$FB$4,Trimestre!AN$5,'Mês'!$B49:$FB49)</f>
        <v>0</v>
      </c>
      <c r="AO49" s="105">
        <f>SUMIF('Mês'!$B$4:$FB$4,Trimestre!AO$5,'Mês'!$B49:$FB49)</f>
        <v>0</v>
      </c>
      <c r="AP49" s="105">
        <f>SUMIF('Mês'!$B$4:$FB$4,Trimestre!AP$5,'Mês'!$B49:$FB49)</f>
        <v>2</v>
      </c>
      <c r="AQ49" s="105">
        <f>SUMIF('Mês'!$B$4:$FB$4,Trimestre!AQ$5,'Mês'!$B49:$FB49)</f>
        <v>0</v>
      </c>
      <c r="AR49" s="105">
        <f>SUMIF('Mês'!$B$4:$FB$4,Trimestre!AR$5,'Mês'!$B49:$FB49)</f>
        <v>2</v>
      </c>
      <c r="AS49" s="105">
        <f>SUMIF('Mês'!$B$4:$FB$4,Trimestre!AS$5,'Mês'!$B49:$FB49)</f>
        <v>0</v>
      </c>
      <c r="AT49" s="105">
        <f>SUMIF('Mês'!$B$4:$FB$4,Trimestre!AT$5,'Mês'!$B49:$FB49)</f>
        <v>1</v>
      </c>
      <c r="AU49" s="105">
        <f>SUMIF('Mês'!$B$4:$FB$4,Trimestre!AU$5,'Mês'!$B49:$FB49)</f>
        <v>0</v>
      </c>
      <c r="AV49" s="105">
        <f>SUMIF('Mês'!$B$4:$FB$4,Trimestre!AV$5,'Mês'!$B49:$FB49)</f>
        <v>0</v>
      </c>
      <c r="AW49" s="105">
        <f>SUMIF('Mês'!$B$4:$FB$4,Trimestre!AW$5,'Mês'!$B49:$FB49)</f>
        <v>0</v>
      </c>
      <c r="AX49" s="105">
        <f>SUMIF('Mês'!$B$4:$FB$4,Trimestre!AX$5,'Mês'!$B49:$FB49)</f>
        <v>0</v>
      </c>
      <c r="AY49" s="105">
        <f>SUMIF('Mês'!$B$4:$FB$4,Trimestre!AY$5,'Mês'!$B49:$FB49)</f>
        <v>0</v>
      </c>
      <c r="AZ49" s="105">
        <f>SUMIF('Mês'!$B$4:$FB$4,Trimestre!AZ$5,'Mês'!$B49:$FB49)</f>
        <v>0</v>
      </c>
      <c r="BA49" s="105">
        <f>SUMIF('Mês'!$B$4:$FB$4,Trimestre!BA$5,'Mês'!$B49:$FB49)</f>
        <v>0</v>
      </c>
      <c r="BB49" s="105">
        <f>SUMIF('Mês'!$B$4:$FB$4,Trimestre!BB$5,'Mês'!$B49:$FB49)</f>
        <v>0</v>
      </c>
      <c r="BC49" s="105">
        <f>SUMIF('Mês'!$B$4:$FN$4,Trimestre!BC$5,'Mês'!$B49:$FN49)</f>
        <v>0</v>
      </c>
      <c r="BD49" s="105">
        <f>SUMIF('Mês'!$B$4:$FN$4,Trimestre!BD$5,'Mês'!$B49:$FN49)</f>
        <v>0</v>
      </c>
      <c r="BE49" s="105">
        <f>SUMIF('Mês'!$B$4:$FN$4,Trimestre!BE$5,'Mês'!$B49:$FN49)</f>
        <v>0</v>
      </c>
      <c r="BF49" s="105">
        <f>SUMIF('Mês'!$B$4:$FN$4,Trimestre!BF$5,'Mês'!$B49:$FN49)</f>
        <v>0</v>
      </c>
      <c r="BG49" s="105">
        <f>SUMIF('Mês'!$B$4:$GP$4,Trimestre!BG$5,'Mês'!$B49:$GP49)</f>
        <v>0</v>
      </c>
      <c r="BH49" s="105">
        <f>SUMIF('Mês'!$B$4:$GP$4,Trimestre!BH$5,'Mês'!$B49:$GP49)</f>
        <v>0</v>
      </c>
      <c r="BI49" s="105">
        <f>SUMIF('Mês'!$B$4:$GP$4,Trimestre!BI$5,'Mês'!$B49:$GP49)</f>
        <v>0</v>
      </c>
      <c r="BJ49" s="105">
        <f>SUMIF('Mês'!$B$4:$GP$4,Trimestre!BJ$5,'Mês'!$B49:$GP49)</f>
        <v>0</v>
      </c>
      <c r="BK49" s="105">
        <f>SUMIF('Mês'!$B$4:$GP$4,Trimestre!BK$5,'Mês'!$B49:$GP49)</f>
        <v>0</v>
      </c>
      <c r="BL49" s="105">
        <f>SUMIF('Mês'!$B$4:$GP$4,Trimestre!BL$5,'Mês'!$B49:$GP49)</f>
        <v>0</v>
      </c>
      <c r="BM49" s="105">
        <f>SUMIF('Mês'!$B$4:$GP$4,Trimestre!BM$5,'Mês'!$B49:$GP49)</f>
        <v>0</v>
      </c>
      <c r="BN49" s="121"/>
    </row>
    <row r="50" ht="12.75" customHeight="1">
      <c r="A50" s="30">
        <f t="shared" si="1"/>
        <v>46</v>
      </c>
      <c r="B50" s="83" t="s">
        <v>42</v>
      </c>
      <c r="C50" s="107">
        <f>SUMIF('Mês'!$B$4:$FB$4,Trimestre!C$5,'Mês'!$B50:$FB50)</f>
        <v>1</v>
      </c>
      <c r="D50" s="107">
        <f>SUMIF('Mês'!$B$4:$FB$4,Trimestre!D$5,'Mês'!$B50:$FB50)</f>
        <v>1</v>
      </c>
      <c r="E50" s="107">
        <f>SUMIF('Mês'!$B$4:$FB$4,Trimestre!E$5,'Mês'!$B50:$FB50)</f>
        <v>0</v>
      </c>
      <c r="F50" s="107">
        <f>SUMIF('Mês'!$B$4:$FB$4,Trimestre!F$5,'Mês'!$B50:$FB50)</f>
        <v>0</v>
      </c>
      <c r="G50" s="107">
        <f>SUMIF('Mês'!$B$4:$FB$4,Trimestre!G$5,'Mês'!$B50:$FB50)</f>
        <v>0</v>
      </c>
      <c r="H50" s="107">
        <f>SUMIF('Mês'!$B$4:$FB$4,Trimestre!H$5,'Mês'!$B50:$FB50)</f>
        <v>0</v>
      </c>
      <c r="I50" s="107">
        <f>SUMIF('Mês'!$B$4:$FB$4,Trimestre!I$5,'Mês'!$B50:$FB50)</f>
        <v>1</v>
      </c>
      <c r="J50" s="107">
        <f>SUMIF('Mês'!$B$4:$FB$4,Trimestre!J$5,'Mês'!$B50:$FB50)</f>
        <v>1</v>
      </c>
      <c r="K50" s="107">
        <f>SUMIF('Mês'!$B$4:$FB$4,Trimestre!K$5,'Mês'!$B50:$FB50)</f>
        <v>0</v>
      </c>
      <c r="L50" s="107">
        <f>SUMIF('Mês'!$B$4:$FB$4,Trimestre!L$5,'Mês'!$B50:$FB50)</f>
        <v>1</v>
      </c>
      <c r="M50" s="107">
        <f>SUMIF('Mês'!$B$4:$FB$4,Trimestre!M$5,'Mês'!$B50:$FB50)</f>
        <v>0</v>
      </c>
      <c r="N50" s="107">
        <f>SUMIF('Mês'!$B$4:$FB$4,Trimestre!N$5,'Mês'!$B50:$FB50)</f>
        <v>1</v>
      </c>
      <c r="O50" s="107">
        <f>SUMIF('Mês'!$B$4:$FB$4,Trimestre!O$5,'Mês'!$B50:$FB50)</f>
        <v>1</v>
      </c>
      <c r="P50" s="107">
        <f>SUMIF('Mês'!$B$4:$FB$4,Trimestre!P$5,'Mês'!$B50:$FB50)</f>
        <v>2</v>
      </c>
      <c r="Q50" s="107">
        <f>SUMIF('Mês'!$B$4:$FB$4,Trimestre!Q$5,'Mês'!$B50:$FB50)</f>
        <v>0</v>
      </c>
      <c r="R50" s="107">
        <f>SUMIF('Mês'!$B$4:$FB$4,Trimestre!R$5,'Mês'!$B50:$FB50)</f>
        <v>4</v>
      </c>
      <c r="S50" s="107">
        <f>SUMIF('Mês'!$B$4:$FB$4,Trimestre!S$5,'Mês'!$B50:$FB50)</f>
        <v>0</v>
      </c>
      <c r="T50" s="107">
        <f>SUMIF('Mês'!$B$4:$FB$4,Trimestre!T$5,'Mês'!$B50:$FB50)</f>
        <v>1</v>
      </c>
      <c r="U50" s="107">
        <f>SUMIF('Mês'!$B$4:$FB$4,Trimestre!U$5,'Mês'!$B50:$FB50)</f>
        <v>1</v>
      </c>
      <c r="V50" s="107">
        <f>SUMIF('Mês'!$B$4:$FB$4,Trimestre!V$5,'Mês'!$B50:$FB50)</f>
        <v>3</v>
      </c>
      <c r="W50" s="107">
        <f>SUMIF('Mês'!$B$4:$FB$4,Trimestre!W$5,'Mês'!$B50:$FB50)</f>
        <v>0</v>
      </c>
      <c r="X50" s="107">
        <f>SUMIF('Mês'!$B$4:$FB$4,Trimestre!X$5,'Mês'!$B50:$FB50)</f>
        <v>1</v>
      </c>
      <c r="Y50" s="107">
        <f>SUMIF('Mês'!$B$4:$FB$4,Trimestre!Y$5,'Mês'!$B50:$FB50)</f>
        <v>2</v>
      </c>
      <c r="Z50" s="107">
        <f>SUMIF('Mês'!$B$4:$FB$4,Trimestre!Z$5,'Mês'!$B50:$FB50)</f>
        <v>1</v>
      </c>
      <c r="AA50" s="107">
        <f>SUMIF('Mês'!$B$4:$FB$4,Trimestre!AA$5,'Mês'!$B50:$FB50)</f>
        <v>0</v>
      </c>
      <c r="AB50" s="107">
        <f>SUMIF('Mês'!$B$4:$FB$4,Trimestre!AB$5,'Mês'!$B50:$FB50)</f>
        <v>1</v>
      </c>
      <c r="AC50" s="107">
        <f>SUMIF('Mês'!$B$4:$FB$4,Trimestre!AC$5,'Mês'!$B50:$FB50)</f>
        <v>0</v>
      </c>
      <c r="AD50" s="107">
        <f>SUMIF('Mês'!$B$4:$FB$4,Trimestre!AD$5,'Mês'!$B50:$FB50)</f>
        <v>1</v>
      </c>
      <c r="AE50" s="107">
        <f>SUMIF('Mês'!$B$4:$FB$4,Trimestre!AE$5,'Mês'!$B50:$FB50)</f>
        <v>0</v>
      </c>
      <c r="AF50" s="107">
        <f>SUMIF('Mês'!$B$4:$FB$4,Trimestre!AF$5,'Mês'!$B50:$FB50)</f>
        <v>1</v>
      </c>
      <c r="AG50" s="107">
        <f>SUMIF('Mês'!$B$4:$FB$4,Trimestre!AG$5,'Mês'!$B50:$FB50)</f>
        <v>0</v>
      </c>
      <c r="AH50" s="107">
        <f>SUMIF('Mês'!$B$4:$FB$4,Trimestre!AH$5,'Mês'!$B50:$FB50)</f>
        <v>0</v>
      </c>
      <c r="AI50" s="107">
        <f>SUMIF('Mês'!$B$4:$FB$4,Trimestre!AI$5,'Mês'!$B50:$FB50)</f>
        <v>1</v>
      </c>
      <c r="AJ50" s="107">
        <f>SUMIF('Mês'!$B$4:$FB$4,Trimestre!AJ$5,'Mês'!$B50:$FB50)</f>
        <v>1</v>
      </c>
      <c r="AK50" s="107">
        <f>SUMIF('Mês'!$B$4:$FB$4,Trimestre!AK$5,'Mês'!$B50:$FB50)</f>
        <v>2</v>
      </c>
      <c r="AL50" s="107">
        <f>SUMIF('Mês'!$B$4:$FB$4,Trimestre!AL$5,'Mês'!$B50:$FB50)</f>
        <v>1</v>
      </c>
      <c r="AM50" s="107">
        <f>SUMIF('Mês'!$B$4:$FB$4,Trimestre!AM$5,'Mês'!$B50:$FB50)</f>
        <v>0</v>
      </c>
      <c r="AN50" s="107">
        <f>SUMIF('Mês'!$B$4:$FB$4,Trimestre!AN$5,'Mês'!$B50:$FB50)</f>
        <v>0</v>
      </c>
      <c r="AO50" s="107">
        <f>SUMIF('Mês'!$B$4:$FB$4,Trimestre!AO$5,'Mês'!$B50:$FB50)</f>
        <v>0</v>
      </c>
      <c r="AP50" s="107">
        <f>SUMIF('Mês'!$B$4:$FB$4,Trimestre!AP$5,'Mês'!$B50:$FB50)</f>
        <v>1</v>
      </c>
      <c r="AQ50" s="107">
        <f>SUMIF('Mês'!$B$4:$FB$4,Trimestre!AQ$5,'Mês'!$B50:$FB50)</f>
        <v>1</v>
      </c>
      <c r="AR50" s="107">
        <f>SUMIF('Mês'!$B$4:$FB$4,Trimestre!AR$5,'Mês'!$B50:$FB50)</f>
        <v>2</v>
      </c>
      <c r="AS50" s="107">
        <f>SUMIF('Mês'!$B$4:$FB$4,Trimestre!AS$5,'Mês'!$B50:$FB50)</f>
        <v>1</v>
      </c>
      <c r="AT50" s="107">
        <f>SUMIF('Mês'!$B$4:$FB$4,Trimestre!AT$5,'Mês'!$B50:$FB50)</f>
        <v>2</v>
      </c>
      <c r="AU50" s="107">
        <f>SUMIF('Mês'!$B$4:$FB$4,Trimestre!AU$5,'Mês'!$B50:$FB50)</f>
        <v>0</v>
      </c>
      <c r="AV50" s="107">
        <f>SUMIF('Mês'!$B$4:$FB$4,Trimestre!AV$5,'Mês'!$B50:$FB50)</f>
        <v>0</v>
      </c>
      <c r="AW50" s="107">
        <f>SUMIF('Mês'!$B$4:$FB$4,Trimestre!AW$5,'Mês'!$B50:$FB50)</f>
        <v>1</v>
      </c>
      <c r="AX50" s="107">
        <f>SUMIF('Mês'!$B$4:$FB$4,Trimestre!AX$5,'Mês'!$B50:$FB50)</f>
        <v>1</v>
      </c>
      <c r="AY50" s="107">
        <f>SUMIF('Mês'!$B$4:$FB$4,Trimestre!AY$5,'Mês'!$B50:$FB50)</f>
        <v>0</v>
      </c>
      <c r="AZ50" s="107">
        <f>SUMIF('Mês'!$B$4:$FB$4,Trimestre!AZ$5,'Mês'!$B50:$FB50)</f>
        <v>0</v>
      </c>
      <c r="BA50" s="107">
        <f>SUMIF('Mês'!$B$4:$FB$4,Trimestre!BA$5,'Mês'!$B50:$FB50)</f>
        <v>1</v>
      </c>
      <c r="BB50" s="107">
        <f>SUMIF('Mês'!$B$4:$FB$4,Trimestre!BB$5,'Mês'!$B50:$FB50)</f>
        <v>2</v>
      </c>
      <c r="BC50" s="107">
        <f>SUMIF('Mês'!$B$4:$FN$4,Trimestre!BC$5,'Mês'!$B50:$FN50)</f>
        <v>0</v>
      </c>
      <c r="BD50" s="107">
        <f>SUMIF('Mês'!$B$4:$FN$4,Trimestre!BD$5,'Mês'!$B50:$FN50)</f>
        <v>1</v>
      </c>
      <c r="BE50" s="107">
        <f>SUMIF('Mês'!$B$4:$FN$4,Trimestre!BE$5,'Mês'!$B50:$FN50)</f>
        <v>0</v>
      </c>
      <c r="BF50" s="107">
        <f>SUMIF('Mês'!$B$4:$FN$4,Trimestre!BF$5,'Mês'!$B50:$FN50)</f>
        <v>0</v>
      </c>
      <c r="BG50" s="107">
        <f>SUMIF('Mês'!$B$4:$GP$4,Trimestre!BG$5,'Mês'!$B50:$GP50)</f>
        <v>0</v>
      </c>
      <c r="BH50" s="107">
        <f>SUMIF('Mês'!$B$4:$GP$4,Trimestre!BH$5,'Mês'!$B50:$GP50)</f>
        <v>0</v>
      </c>
      <c r="BI50" s="107">
        <f>SUMIF('Mês'!$B$4:$GP$4,Trimestre!BI$5,'Mês'!$B50:$GP50)</f>
        <v>0</v>
      </c>
      <c r="BJ50" s="107">
        <f>SUMIF('Mês'!$B$4:$GP$4,Trimestre!BJ$5,'Mês'!$B50:$GP50)</f>
        <v>0</v>
      </c>
      <c r="BK50" s="107">
        <f>SUMIF('Mês'!$B$4:$GP$4,Trimestre!BK$5,'Mês'!$B50:$GP50)</f>
        <v>0</v>
      </c>
      <c r="BL50" s="107">
        <f>SUMIF('Mês'!$B$4:$GP$4,Trimestre!BL$5,'Mês'!$B50:$GP50)</f>
        <v>0</v>
      </c>
      <c r="BM50" s="107">
        <f>SUMIF('Mês'!$B$4:$GP$4,Trimestre!BM$5,'Mês'!$B50:$GP50)</f>
        <v>0</v>
      </c>
      <c r="BN50" s="121"/>
    </row>
    <row r="51" ht="15.75" customHeight="1">
      <c r="A51" s="30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120"/>
    </row>
    <row r="52" ht="15.75" customHeight="1">
      <c r="A52" s="30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120"/>
    </row>
    <row r="53" ht="15.75" customHeight="1">
      <c r="A53" s="30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120"/>
    </row>
    <row r="54" ht="15.75" customHeight="1">
      <c r="A54" s="30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120"/>
    </row>
    <row r="55" ht="15.75" customHeight="1">
      <c r="A55" s="30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120"/>
    </row>
    <row r="56" ht="15.75" customHeight="1">
      <c r="A56" s="30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120"/>
    </row>
    <row r="57" ht="15.75" customHeight="1">
      <c r="A57" s="30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120"/>
    </row>
    <row r="58" ht="15.75" customHeight="1">
      <c r="A58" s="30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120"/>
    </row>
    <row r="59" ht="15.75" customHeight="1">
      <c r="A59" s="30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120"/>
    </row>
    <row r="60" ht="15.75" customHeight="1">
      <c r="A60" s="30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120"/>
    </row>
    <row r="61" ht="15.75" customHeight="1">
      <c r="A61" s="30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120"/>
    </row>
    <row r="62" ht="15.75" customHeight="1">
      <c r="A62" s="30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120"/>
    </row>
    <row r="63" ht="15.75" customHeight="1">
      <c r="A63" s="3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120"/>
    </row>
    <row r="64" ht="15.75" customHeight="1">
      <c r="A64" s="30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120"/>
    </row>
    <row r="65" ht="15.75" customHeight="1">
      <c r="A65" s="30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120"/>
    </row>
    <row r="66" ht="15.75" customHeight="1">
      <c r="A66" s="30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120"/>
    </row>
    <row r="67" ht="15.75" customHeight="1">
      <c r="A67" s="30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120"/>
    </row>
    <row r="68" ht="15.75" customHeight="1">
      <c r="A68" s="30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120"/>
    </row>
    <row r="69" ht="15.75" customHeight="1">
      <c r="A69" s="30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120"/>
    </row>
    <row r="70" ht="15.75" customHeight="1">
      <c r="A70" s="30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120"/>
    </row>
    <row r="71" ht="15.75" customHeight="1">
      <c r="A71" s="30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120"/>
    </row>
    <row r="72" ht="15.75" customHeight="1">
      <c r="A72" s="30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120"/>
    </row>
    <row r="73" ht="15.75" customHeight="1">
      <c r="A73" s="30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120"/>
    </row>
    <row r="74" ht="15.75" customHeight="1">
      <c r="A74" s="30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120"/>
    </row>
    <row r="75" ht="15.75" customHeight="1">
      <c r="A75" s="30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120"/>
    </row>
    <row r="76" ht="15.75" customHeight="1">
      <c r="A76" s="30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120"/>
    </row>
    <row r="77" ht="15.75" customHeight="1">
      <c r="A77" s="30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120"/>
    </row>
    <row r="78" ht="15.75" customHeight="1">
      <c r="A78" s="30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120"/>
    </row>
    <row r="79" ht="15.75" customHeight="1">
      <c r="A79" s="30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120"/>
    </row>
    <row r="80" ht="15.75" customHeight="1">
      <c r="A80" s="30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120"/>
    </row>
    <row r="81" ht="15.75" customHeight="1">
      <c r="A81" s="30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120"/>
    </row>
    <row r="82" ht="15.75" customHeight="1">
      <c r="A82" s="30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120"/>
    </row>
    <row r="83" ht="15.75" customHeight="1">
      <c r="A83" s="30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120"/>
    </row>
    <row r="84" ht="15.75" customHeight="1">
      <c r="A84" s="30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120"/>
    </row>
    <row r="85" ht="15.75" customHeight="1">
      <c r="A85" s="30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120"/>
    </row>
    <row r="86" ht="15.75" customHeight="1">
      <c r="A86" s="30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120"/>
    </row>
    <row r="87" ht="15.75" customHeight="1">
      <c r="A87" s="30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120"/>
    </row>
    <row r="88" ht="15.75" customHeight="1">
      <c r="A88" s="30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120"/>
    </row>
    <row r="89" ht="15.75" customHeight="1">
      <c r="A89" s="30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120"/>
    </row>
    <row r="90" ht="15.75" customHeight="1">
      <c r="A90" s="30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120"/>
    </row>
    <row r="91" ht="15.75" customHeight="1">
      <c r="A91" s="30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120"/>
    </row>
    <row r="92" ht="15.75" customHeight="1">
      <c r="A92" s="30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120"/>
    </row>
    <row r="93" ht="15.75" customHeight="1">
      <c r="A93" s="30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120"/>
    </row>
    <row r="94" ht="15.75" customHeight="1">
      <c r="A94" s="30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120"/>
    </row>
    <row r="95" ht="15.75" customHeight="1">
      <c r="A95" s="30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120"/>
    </row>
    <row r="96" ht="15.75" customHeight="1">
      <c r="A96" s="30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120"/>
    </row>
    <row r="97" ht="15.75" customHeight="1">
      <c r="A97" s="30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120"/>
    </row>
    <row r="98" ht="15.75" customHeight="1">
      <c r="A98" s="30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120"/>
    </row>
    <row r="99" ht="15.75" customHeight="1">
      <c r="A99" s="30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120"/>
    </row>
    <row r="100" ht="15.75" customHeight="1">
      <c r="A100" s="30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120"/>
    </row>
    <row r="101" ht="15.75" customHeight="1">
      <c r="A101" s="30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120"/>
    </row>
    <row r="102" ht="15.75" customHeight="1">
      <c r="A102" s="30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120"/>
    </row>
    <row r="103" ht="15.75" customHeight="1">
      <c r="A103" s="30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120"/>
    </row>
    <row r="104" ht="15.75" customHeight="1">
      <c r="A104" s="30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120"/>
    </row>
    <row r="105" ht="15.75" customHeight="1">
      <c r="A105" s="30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120"/>
    </row>
    <row r="106" ht="15.75" customHeight="1">
      <c r="A106" s="30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120"/>
    </row>
    <row r="107" ht="15.75" customHeight="1">
      <c r="A107" s="30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120"/>
    </row>
    <row r="108" ht="15.75" customHeight="1">
      <c r="A108" s="30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120"/>
    </row>
    <row r="109" ht="15.75" customHeight="1">
      <c r="A109" s="30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120"/>
    </row>
    <row r="110" ht="15.75" customHeight="1">
      <c r="A110" s="30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120"/>
    </row>
    <row r="111" ht="15.75" customHeight="1">
      <c r="A111" s="30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120"/>
    </row>
    <row r="112" ht="15.75" customHeight="1">
      <c r="A112" s="30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120"/>
    </row>
    <row r="113" ht="15.75" customHeight="1">
      <c r="A113" s="30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120"/>
    </row>
    <row r="114" ht="15.75" customHeight="1">
      <c r="A114" s="30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120"/>
    </row>
    <row r="115" ht="15.75" customHeight="1">
      <c r="A115" s="30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120"/>
    </row>
    <row r="116" ht="15.75" customHeight="1">
      <c r="A116" s="30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120"/>
    </row>
    <row r="117" ht="15.75" customHeight="1">
      <c r="A117" s="30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120"/>
    </row>
    <row r="118" ht="15.75" customHeight="1">
      <c r="A118" s="30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120"/>
    </row>
    <row r="119" ht="15.75" customHeight="1">
      <c r="A119" s="30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120"/>
    </row>
    <row r="120" ht="15.75" customHeight="1">
      <c r="A120" s="30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120"/>
    </row>
    <row r="121" ht="15.75" customHeight="1">
      <c r="A121" s="30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120"/>
    </row>
    <row r="122" ht="15.75" customHeight="1">
      <c r="A122" s="30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120"/>
    </row>
    <row r="123" ht="15.75" customHeight="1">
      <c r="A123" s="30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120"/>
    </row>
    <row r="124" ht="15.75" customHeight="1">
      <c r="A124" s="30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120"/>
    </row>
    <row r="125" ht="15.75" customHeight="1">
      <c r="A125" s="30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120"/>
    </row>
    <row r="126" ht="15.75" customHeight="1">
      <c r="A126" s="30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120"/>
    </row>
    <row r="127" ht="15.75" customHeight="1">
      <c r="A127" s="30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120"/>
    </row>
    <row r="128" ht="15.75" customHeight="1">
      <c r="A128" s="30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120"/>
    </row>
    <row r="129" ht="15.75" customHeight="1">
      <c r="A129" s="30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120"/>
    </row>
    <row r="130" ht="15.75" customHeight="1">
      <c r="A130" s="30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120"/>
    </row>
    <row r="131" ht="15.75" customHeight="1">
      <c r="A131" s="30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120"/>
    </row>
    <row r="132" ht="15.75" customHeight="1">
      <c r="A132" s="30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120"/>
    </row>
    <row r="133" ht="15.75" customHeight="1">
      <c r="A133" s="30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120"/>
    </row>
    <row r="134" ht="15.75" customHeight="1">
      <c r="A134" s="30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120"/>
    </row>
    <row r="135" ht="15.75" customHeight="1">
      <c r="A135" s="30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120"/>
    </row>
    <row r="136" ht="15.75" customHeight="1">
      <c r="A136" s="30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120"/>
    </row>
    <row r="137" ht="15.75" customHeight="1">
      <c r="A137" s="30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120"/>
    </row>
    <row r="138" ht="15.75" customHeight="1">
      <c r="A138" s="30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120"/>
    </row>
    <row r="139" ht="15.75" customHeight="1">
      <c r="A139" s="30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120"/>
    </row>
    <row r="140" ht="15.75" customHeight="1">
      <c r="A140" s="30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120"/>
    </row>
    <row r="141" ht="15.75" customHeight="1">
      <c r="A141" s="30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120"/>
    </row>
    <row r="142" ht="15.75" customHeight="1">
      <c r="A142" s="30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120"/>
    </row>
    <row r="143" ht="15.75" customHeight="1">
      <c r="A143" s="30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120"/>
    </row>
    <row r="144" ht="15.75" customHeight="1">
      <c r="A144" s="30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120"/>
    </row>
    <row r="145" ht="15.75" customHeight="1">
      <c r="A145" s="30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120"/>
    </row>
    <row r="146" ht="15.75" customHeight="1">
      <c r="A146" s="30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120"/>
    </row>
    <row r="147" ht="15.75" customHeight="1">
      <c r="A147" s="30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120"/>
    </row>
    <row r="148" ht="15.75" customHeight="1">
      <c r="A148" s="30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120"/>
    </row>
    <row r="149" ht="15.75" customHeight="1">
      <c r="A149" s="30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120"/>
    </row>
    <row r="150" ht="15.75" customHeight="1">
      <c r="A150" s="30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120"/>
    </row>
    <row r="151" ht="15.75" customHeight="1">
      <c r="A151" s="30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120"/>
    </row>
    <row r="152" ht="15.75" customHeight="1">
      <c r="A152" s="30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120"/>
    </row>
    <row r="153" ht="15.75" customHeight="1">
      <c r="A153" s="30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120"/>
    </row>
    <row r="154" ht="15.75" customHeight="1">
      <c r="A154" s="30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120"/>
    </row>
    <row r="155" ht="15.75" customHeight="1">
      <c r="A155" s="30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120"/>
    </row>
    <row r="156" ht="15.75" customHeight="1">
      <c r="A156" s="30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120"/>
    </row>
    <row r="157" ht="15.75" customHeight="1">
      <c r="A157" s="30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120"/>
    </row>
    <row r="158" ht="15.75" customHeight="1">
      <c r="A158" s="30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120"/>
    </row>
    <row r="159" ht="15.75" customHeight="1">
      <c r="A159" s="30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120"/>
    </row>
    <row r="160" ht="15.75" customHeight="1">
      <c r="A160" s="30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120"/>
    </row>
    <row r="161" ht="15.75" customHeight="1">
      <c r="A161" s="30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120"/>
    </row>
    <row r="162" ht="15.75" customHeight="1">
      <c r="A162" s="30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120"/>
    </row>
    <row r="163" ht="15.75" customHeight="1">
      <c r="A163" s="30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120"/>
    </row>
    <row r="164" ht="15.75" customHeight="1">
      <c r="A164" s="30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120"/>
    </row>
    <row r="165" ht="15.75" customHeight="1">
      <c r="A165" s="30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120"/>
    </row>
    <row r="166" ht="15.75" customHeight="1">
      <c r="A166" s="30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120"/>
    </row>
    <row r="167" ht="15.75" customHeight="1">
      <c r="A167" s="30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120"/>
    </row>
    <row r="168" ht="15.75" customHeight="1">
      <c r="A168" s="30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120"/>
    </row>
    <row r="169" ht="15.75" customHeight="1">
      <c r="A169" s="30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120"/>
    </row>
    <row r="170" ht="15.75" customHeight="1">
      <c r="A170" s="30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120"/>
    </row>
    <row r="171" ht="15.75" customHeight="1">
      <c r="A171" s="30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120"/>
    </row>
    <row r="172" ht="15.75" customHeight="1">
      <c r="A172" s="30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120"/>
    </row>
    <row r="173" ht="15.75" customHeight="1">
      <c r="A173" s="30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120"/>
    </row>
    <row r="174" ht="15.75" customHeight="1">
      <c r="A174" s="30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120"/>
    </row>
    <row r="175" ht="15.75" customHeight="1">
      <c r="A175" s="30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120"/>
    </row>
    <row r="176" ht="15.75" customHeight="1">
      <c r="A176" s="30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120"/>
    </row>
    <row r="177" ht="15.75" customHeight="1">
      <c r="A177" s="30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120"/>
    </row>
    <row r="178" ht="15.75" customHeight="1">
      <c r="A178" s="30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120"/>
    </row>
    <row r="179" ht="15.75" customHeight="1">
      <c r="A179" s="30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120"/>
    </row>
    <row r="180" ht="15.75" customHeight="1">
      <c r="A180" s="30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120"/>
    </row>
    <row r="181" ht="15.75" customHeight="1">
      <c r="A181" s="30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120"/>
    </row>
    <row r="182" ht="15.75" customHeight="1">
      <c r="A182" s="30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120"/>
    </row>
    <row r="183" ht="15.75" customHeight="1">
      <c r="A183" s="30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120"/>
    </row>
    <row r="184" ht="15.75" customHeight="1">
      <c r="A184" s="30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120"/>
    </row>
    <row r="185" ht="15.75" customHeight="1">
      <c r="A185" s="30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120"/>
    </row>
    <row r="186" ht="15.75" customHeight="1">
      <c r="A186" s="30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120"/>
    </row>
    <row r="187" ht="15.75" customHeight="1">
      <c r="A187" s="30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120"/>
    </row>
    <row r="188" ht="15.75" customHeight="1">
      <c r="A188" s="30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120"/>
    </row>
    <row r="189" ht="15.75" customHeight="1">
      <c r="A189" s="30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120"/>
    </row>
    <row r="190" ht="15.75" customHeight="1">
      <c r="A190" s="30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120"/>
    </row>
    <row r="191" ht="15.75" customHeight="1">
      <c r="A191" s="30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120"/>
    </row>
    <row r="192" ht="15.75" customHeight="1">
      <c r="A192" s="30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120"/>
    </row>
    <row r="193" ht="15.75" customHeight="1">
      <c r="A193" s="30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120"/>
    </row>
    <row r="194" ht="15.75" customHeight="1">
      <c r="A194" s="30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120"/>
    </row>
    <row r="195" ht="15.75" customHeight="1">
      <c r="A195" s="30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120"/>
    </row>
    <row r="196" ht="15.75" customHeight="1">
      <c r="A196" s="30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120"/>
    </row>
    <row r="197" ht="15.75" customHeight="1">
      <c r="A197" s="30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120"/>
    </row>
    <row r="198" ht="15.75" customHeight="1">
      <c r="A198" s="30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120"/>
    </row>
    <row r="199" ht="15.75" customHeight="1">
      <c r="A199" s="30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120"/>
    </row>
    <row r="200" ht="15.75" customHeight="1">
      <c r="A200" s="30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120"/>
    </row>
    <row r="201" ht="15.75" customHeight="1">
      <c r="A201" s="30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120"/>
    </row>
    <row r="202" ht="15.75" customHeight="1">
      <c r="A202" s="30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120"/>
    </row>
    <row r="203" ht="15.75" customHeight="1">
      <c r="A203" s="30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120"/>
    </row>
    <row r="204" ht="15.75" customHeight="1">
      <c r="A204" s="30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120"/>
    </row>
    <row r="205" ht="15.75" customHeight="1">
      <c r="A205" s="30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120"/>
    </row>
    <row r="206" ht="15.75" customHeight="1">
      <c r="A206" s="30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120"/>
    </row>
    <row r="207" ht="15.75" customHeight="1">
      <c r="A207" s="30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120"/>
    </row>
    <row r="208" ht="15.75" customHeight="1">
      <c r="A208" s="30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120"/>
    </row>
    <row r="209" ht="15.75" customHeight="1">
      <c r="A209" s="30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120"/>
    </row>
    <row r="210" ht="15.75" customHeight="1">
      <c r="A210" s="30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120"/>
    </row>
    <row r="211" ht="15.75" customHeight="1">
      <c r="A211" s="30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120"/>
    </row>
    <row r="212" ht="15.75" customHeight="1">
      <c r="A212" s="30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120"/>
    </row>
    <row r="213" ht="15.75" customHeight="1">
      <c r="A213" s="30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120"/>
    </row>
    <row r="214" ht="15.75" customHeight="1">
      <c r="A214" s="30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120"/>
    </row>
    <row r="215" ht="15.75" customHeight="1">
      <c r="A215" s="30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120"/>
    </row>
    <row r="216" ht="15.75" customHeight="1">
      <c r="A216" s="30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120"/>
    </row>
    <row r="217" ht="15.75" customHeight="1">
      <c r="A217" s="30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120"/>
    </row>
    <row r="218" ht="15.75" customHeight="1">
      <c r="A218" s="30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120"/>
    </row>
    <row r="219" ht="15.75" customHeight="1">
      <c r="A219" s="30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120"/>
    </row>
    <row r="220" ht="15.75" customHeight="1">
      <c r="A220" s="30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120"/>
    </row>
    <row r="221" ht="15.75" customHeight="1">
      <c r="A221" s="30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120"/>
    </row>
    <row r="222" ht="15.75" customHeight="1">
      <c r="A222" s="30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120"/>
    </row>
    <row r="223" ht="15.75" customHeight="1">
      <c r="A223" s="30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120"/>
    </row>
    <row r="224" ht="15.75" customHeight="1">
      <c r="A224" s="30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120"/>
    </row>
    <row r="225" ht="15.75" customHeight="1">
      <c r="A225" s="30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120"/>
    </row>
    <row r="226" ht="15.75" customHeight="1">
      <c r="A226" s="30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120"/>
    </row>
    <row r="227" ht="15.75" customHeight="1">
      <c r="A227" s="30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120"/>
    </row>
    <row r="228" ht="15.75" customHeight="1">
      <c r="A228" s="30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120"/>
    </row>
    <row r="229" ht="15.75" customHeight="1">
      <c r="A229" s="30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120"/>
    </row>
    <row r="230" ht="15.75" customHeight="1">
      <c r="A230" s="30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120"/>
    </row>
    <row r="231" ht="15.75" customHeight="1">
      <c r="A231" s="30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120"/>
    </row>
    <row r="232" ht="15.75" customHeight="1">
      <c r="A232" s="30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120"/>
    </row>
    <row r="233" ht="15.75" customHeight="1">
      <c r="A233" s="30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120"/>
    </row>
    <row r="234" ht="15.75" customHeight="1">
      <c r="A234" s="30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120"/>
    </row>
    <row r="235" ht="15.75" customHeight="1">
      <c r="A235" s="30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120"/>
    </row>
    <row r="236" ht="15.75" customHeight="1">
      <c r="A236" s="30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120"/>
    </row>
    <row r="237" ht="15.75" customHeight="1">
      <c r="A237" s="30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120"/>
    </row>
    <row r="238" ht="15.75" customHeight="1">
      <c r="A238" s="30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120"/>
    </row>
    <row r="239" ht="15.75" customHeight="1">
      <c r="A239" s="30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120"/>
    </row>
    <row r="240" ht="15.75" customHeight="1">
      <c r="A240" s="30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120"/>
    </row>
    <row r="241" ht="15.75" customHeight="1">
      <c r="A241" s="30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120"/>
    </row>
    <row r="242" ht="15.75" customHeight="1">
      <c r="A242" s="30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120"/>
    </row>
    <row r="243" ht="15.75" customHeight="1">
      <c r="A243" s="30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120"/>
    </row>
    <row r="244" ht="15.75" customHeight="1">
      <c r="A244" s="30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120"/>
    </row>
    <row r="245" ht="15.75" customHeight="1">
      <c r="A245" s="30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120"/>
    </row>
    <row r="246" ht="15.75" customHeight="1">
      <c r="A246" s="30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120"/>
    </row>
    <row r="247" ht="15.75" customHeight="1">
      <c r="A247" s="30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120"/>
    </row>
    <row r="248" ht="15.75" customHeight="1">
      <c r="A248" s="30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120"/>
    </row>
    <row r="249" ht="15.75" customHeight="1">
      <c r="A249" s="30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120"/>
    </row>
    <row r="250" ht="15.75" customHeight="1">
      <c r="A250" s="30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120"/>
    </row>
    <row r="251" ht="12.75" customHeight="1">
      <c r="A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22"/>
    </row>
    <row r="252" ht="12.75" customHeight="1">
      <c r="A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22"/>
    </row>
    <row r="253" ht="12.75" customHeight="1">
      <c r="A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22"/>
    </row>
    <row r="254" ht="12.75" customHeight="1">
      <c r="A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22"/>
    </row>
    <row r="255" ht="12.75" customHeight="1">
      <c r="A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22"/>
    </row>
    <row r="256" ht="12.75" customHeight="1">
      <c r="A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22"/>
    </row>
    <row r="257" ht="12.75" customHeight="1">
      <c r="A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22"/>
    </row>
    <row r="258" ht="12.75" customHeight="1">
      <c r="A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22"/>
    </row>
    <row r="259" ht="12.75" customHeight="1">
      <c r="A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22"/>
    </row>
    <row r="260" ht="12.75" customHeight="1">
      <c r="A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22"/>
    </row>
    <row r="261" ht="12.75" customHeight="1">
      <c r="A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22"/>
    </row>
    <row r="262" ht="12.75" customHeight="1">
      <c r="A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22"/>
    </row>
    <row r="263" ht="12.75" customHeight="1">
      <c r="A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22"/>
    </row>
    <row r="264" ht="12.75" customHeight="1">
      <c r="A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22"/>
    </row>
    <row r="265" ht="12.75" customHeight="1">
      <c r="A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22"/>
    </row>
    <row r="266" ht="12.75" customHeight="1">
      <c r="A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22"/>
    </row>
    <row r="267" ht="12.75" customHeight="1">
      <c r="A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22"/>
    </row>
    <row r="268" ht="12.75" customHeight="1">
      <c r="A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22"/>
    </row>
    <row r="269" ht="12.75" customHeight="1">
      <c r="A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22"/>
    </row>
    <row r="270" ht="12.75" customHeight="1">
      <c r="A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22"/>
    </row>
    <row r="271" ht="12.75" customHeight="1">
      <c r="A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22"/>
    </row>
    <row r="272" ht="12.75" customHeight="1">
      <c r="A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22"/>
    </row>
    <row r="273" ht="12.75" customHeight="1">
      <c r="A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22"/>
    </row>
    <row r="274" ht="12.75" customHeight="1">
      <c r="A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22"/>
    </row>
    <row r="275" ht="12.75" customHeight="1">
      <c r="A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22"/>
    </row>
    <row r="276" ht="12.75" customHeight="1">
      <c r="A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22"/>
    </row>
    <row r="277" ht="12.75" customHeight="1">
      <c r="A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22"/>
    </row>
    <row r="278" ht="12.75" customHeight="1">
      <c r="A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22"/>
    </row>
    <row r="279" ht="12.75" customHeight="1">
      <c r="A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22"/>
    </row>
    <row r="280" ht="12.75" customHeight="1">
      <c r="A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22"/>
    </row>
    <row r="281" ht="12.75" customHeight="1">
      <c r="A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22"/>
    </row>
    <row r="282" ht="12.75" customHeight="1">
      <c r="A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22"/>
    </row>
    <row r="283" ht="12.75" customHeight="1">
      <c r="A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22"/>
    </row>
    <row r="284" ht="12.75" customHeight="1">
      <c r="A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22"/>
    </row>
    <row r="285" ht="12.75" customHeight="1">
      <c r="A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22"/>
    </row>
    <row r="286" ht="12.75" customHeight="1">
      <c r="A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22"/>
    </row>
    <row r="287" ht="12.75" customHeight="1">
      <c r="A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22"/>
    </row>
    <row r="288" ht="12.75" customHeight="1">
      <c r="A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22"/>
    </row>
    <row r="289" ht="12.75" customHeight="1">
      <c r="A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22"/>
    </row>
    <row r="290" ht="12.75" customHeight="1">
      <c r="A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22"/>
    </row>
    <row r="291" ht="12.75" customHeight="1">
      <c r="A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22"/>
    </row>
    <row r="292" ht="12.75" customHeight="1">
      <c r="A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22"/>
    </row>
    <row r="293" ht="12.75" customHeight="1">
      <c r="A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22"/>
    </row>
    <row r="294" ht="12.75" customHeight="1">
      <c r="A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22"/>
    </row>
    <row r="295" ht="12.75" customHeight="1">
      <c r="A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22"/>
    </row>
    <row r="296" ht="12.75" customHeight="1">
      <c r="A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22"/>
    </row>
    <row r="297" ht="12.75" customHeight="1">
      <c r="A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22"/>
    </row>
    <row r="298" ht="12.75" customHeight="1">
      <c r="A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22"/>
    </row>
    <row r="299" ht="12.75" customHeight="1">
      <c r="A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22"/>
    </row>
    <row r="300" ht="12.75" customHeight="1">
      <c r="A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22"/>
    </row>
    <row r="301" ht="12.75" customHeight="1">
      <c r="A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22"/>
    </row>
    <row r="302" ht="12.75" customHeight="1">
      <c r="A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22"/>
    </row>
    <row r="303" ht="12.75" customHeight="1">
      <c r="A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22"/>
    </row>
    <row r="304" ht="12.75" customHeight="1">
      <c r="A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22"/>
    </row>
    <row r="305" ht="12.75" customHeight="1">
      <c r="A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22"/>
    </row>
    <row r="306" ht="12.75" customHeight="1">
      <c r="A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22"/>
    </row>
    <row r="307" ht="12.75" customHeight="1">
      <c r="A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22"/>
    </row>
    <row r="308" ht="12.75" customHeight="1">
      <c r="A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22"/>
    </row>
    <row r="309" ht="12.75" customHeight="1">
      <c r="A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22"/>
    </row>
    <row r="310" ht="12.75" customHeight="1">
      <c r="A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22"/>
    </row>
    <row r="311" ht="12.75" customHeight="1">
      <c r="A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22"/>
    </row>
    <row r="312" ht="12.75" customHeight="1">
      <c r="A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22"/>
    </row>
    <row r="313" ht="12.75" customHeight="1">
      <c r="A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22"/>
    </row>
    <row r="314" ht="12.75" customHeight="1">
      <c r="A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22"/>
    </row>
    <row r="315" ht="12.75" customHeight="1">
      <c r="A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22"/>
    </row>
    <row r="316" ht="12.75" customHeight="1">
      <c r="A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22"/>
    </row>
    <row r="317" ht="12.75" customHeight="1">
      <c r="A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22"/>
    </row>
    <row r="318" ht="12.75" customHeight="1">
      <c r="A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22"/>
    </row>
    <row r="319" ht="12.75" customHeight="1">
      <c r="A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22"/>
    </row>
    <row r="320" ht="12.75" customHeight="1">
      <c r="A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22"/>
    </row>
    <row r="321" ht="12.75" customHeight="1">
      <c r="A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22"/>
    </row>
    <row r="322" ht="12.75" customHeight="1">
      <c r="A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22"/>
    </row>
    <row r="323" ht="12.75" customHeight="1">
      <c r="A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22"/>
    </row>
    <row r="324" ht="12.75" customHeight="1">
      <c r="A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22"/>
    </row>
    <row r="325" ht="12.75" customHeight="1">
      <c r="A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22"/>
    </row>
    <row r="326" ht="12.75" customHeight="1">
      <c r="A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22"/>
    </row>
    <row r="327" ht="12.75" customHeight="1">
      <c r="A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22"/>
    </row>
    <row r="328" ht="12.75" customHeight="1">
      <c r="A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22"/>
    </row>
    <row r="329" ht="12.75" customHeight="1">
      <c r="A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22"/>
    </row>
    <row r="330" ht="12.75" customHeight="1">
      <c r="A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22"/>
    </row>
    <row r="331" ht="12.75" customHeight="1">
      <c r="A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22"/>
    </row>
    <row r="332" ht="12.75" customHeight="1">
      <c r="A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22"/>
    </row>
    <row r="333" ht="12.75" customHeight="1">
      <c r="A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22"/>
    </row>
    <row r="334" ht="12.75" customHeight="1">
      <c r="A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22"/>
    </row>
    <row r="335" ht="12.75" customHeight="1">
      <c r="A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22"/>
    </row>
    <row r="336" ht="12.75" customHeight="1">
      <c r="A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22"/>
    </row>
    <row r="337" ht="12.75" customHeight="1">
      <c r="A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22"/>
    </row>
    <row r="338" ht="12.75" customHeight="1">
      <c r="A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22"/>
    </row>
    <row r="339" ht="12.75" customHeight="1">
      <c r="A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22"/>
    </row>
    <row r="340" ht="12.75" customHeight="1">
      <c r="A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22"/>
    </row>
    <row r="341" ht="12.75" customHeight="1">
      <c r="A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22"/>
    </row>
    <row r="342" ht="12.75" customHeight="1">
      <c r="A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22"/>
    </row>
    <row r="343" ht="12.75" customHeight="1">
      <c r="A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22"/>
    </row>
    <row r="344" ht="12.75" customHeight="1">
      <c r="A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22"/>
    </row>
    <row r="345" ht="12.75" customHeight="1">
      <c r="A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22"/>
    </row>
    <row r="346" ht="12.75" customHeight="1">
      <c r="A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22"/>
    </row>
    <row r="347" ht="12.75" customHeight="1">
      <c r="A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22"/>
    </row>
    <row r="348" ht="12.75" customHeight="1">
      <c r="A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22"/>
    </row>
    <row r="349" ht="12.75" customHeight="1">
      <c r="A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22"/>
    </row>
    <row r="350" ht="12.75" customHeight="1">
      <c r="A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22"/>
    </row>
    <row r="351" ht="12.75" customHeight="1">
      <c r="A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22"/>
    </row>
    <row r="352" ht="12.75" customHeight="1">
      <c r="A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22"/>
    </row>
    <row r="353" ht="12.75" customHeight="1">
      <c r="A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22"/>
    </row>
    <row r="354" ht="12.75" customHeight="1">
      <c r="A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22"/>
    </row>
    <row r="355" ht="12.75" customHeight="1">
      <c r="A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22"/>
    </row>
    <row r="356" ht="12.75" customHeight="1">
      <c r="A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22"/>
    </row>
    <row r="357" ht="12.75" customHeight="1">
      <c r="A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22"/>
    </row>
    <row r="358" ht="12.75" customHeight="1">
      <c r="A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22"/>
    </row>
    <row r="359" ht="12.75" customHeight="1">
      <c r="A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22"/>
    </row>
    <row r="360" ht="12.75" customHeight="1">
      <c r="A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22"/>
    </row>
    <row r="361" ht="12.75" customHeight="1">
      <c r="A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22"/>
    </row>
    <row r="362" ht="12.75" customHeight="1">
      <c r="A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22"/>
    </row>
    <row r="363" ht="12.75" customHeight="1">
      <c r="A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22"/>
    </row>
    <row r="364" ht="12.75" customHeight="1">
      <c r="A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22"/>
    </row>
    <row r="365" ht="12.75" customHeight="1">
      <c r="A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22"/>
    </row>
    <row r="366" ht="12.75" customHeight="1">
      <c r="A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22"/>
    </row>
    <row r="367" ht="12.75" customHeight="1">
      <c r="A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22"/>
    </row>
    <row r="368" ht="12.75" customHeight="1">
      <c r="A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22"/>
    </row>
    <row r="369" ht="12.75" customHeight="1">
      <c r="A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22"/>
    </row>
    <row r="370" ht="12.75" customHeight="1">
      <c r="A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22"/>
    </row>
    <row r="371" ht="12.75" customHeight="1">
      <c r="A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22"/>
    </row>
    <row r="372" ht="12.75" customHeight="1">
      <c r="A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22"/>
    </row>
    <row r="373" ht="12.75" customHeight="1">
      <c r="A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22"/>
    </row>
    <row r="374" ht="12.75" customHeight="1">
      <c r="A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22"/>
    </row>
    <row r="375" ht="12.75" customHeight="1">
      <c r="A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22"/>
    </row>
    <row r="376" ht="12.75" customHeight="1">
      <c r="A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22"/>
    </row>
    <row r="377" ht="12.75" customHeight="1">
      <c r="A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22"/>
    </row>
    <row r="378" ht="12.75" customHeight="1">
      <c r="A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22"/>
    </row>
    <row r="379" ht="12.75" customHeight="1">
      <c r="A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22"/>
    </row>
    <row r="380" ht="12.75" customHeight="1">
      <c r="A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22"/>
    </row>
    <row r="381" ht="12.75" customHeight="1">
      <c r="A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22"/>
    </row>
    <row r="382" ht="12.75" customHeight="1">
      <c r="A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22"/>
    </row>
    <row r="383" ht="12.75" customHeight="1">
      <c r="A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22"/>
    </row>
    <row r="384" ht="12.75" customHeight="1">
      <c r="A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22"/>
    </row>
    <row r="385" ht="12.75" customHeight="1">
      <c r="A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22"/>
    </row>
    <row r="386" ht="12.75" customHeight="1">
      <c r="A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22"/>
    </row>
    <row r="387" ht="12.75" customHeight="1">
      <c r="A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22"/>
    </row>
    <row r="388" ht="12.75" customHeight="1">
      <c r="A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22"/>
    </row>
    <row r="389" ht="12.75" customHeight="1">
      <c r="A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22"/>
    </row>
    <row r="390" ht="12.75" customHeight="1">
      <c r="A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22"/>
    </row>
    <row r="391" ht="12.75" customHeight="1">
      <c r="A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22"/>
    </row>
    <row r="392" ht="12.75" customHeight="1">
      <c r="A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22"/>
    </row>
    <row r="393" ht="12.75" customHeight="1">
      <c r="A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22"/>
    </row>
    <row r="394" ht="12.75" customHeight="1">
      <c r="A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22"/>
    </row>
    <row r="395" ht="12.75" customHeight="1">
      <c r="A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22"/>
    </row>
    <row r="396" ht="12.75" customHeight="1">
      <c r="A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22"/>
    </row>
    <row r="397" ht="12.75" customHeight="1">
      <c r="A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22"/>
    </row>
    <row r="398" ht="12.75" customHeight="1">
      <c r="A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22"/>
    </row>
    <row r="399" ht="12.75" customHeight="1">
      <c r="A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22"/>
    </row>
    <row r="400" ht="12.75" customHeight="1">
      <c r="A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22"/>
    </row>
    <row r="401" ht="12.75" customHeight="1">
      <c r="A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22"/>
    </row>
    <row r="402" ht="12.75" customHeight="1">
      <c r="A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22"/>
    </row>
    <row r="403" ht="12.75" customHeight="1">
      <c r="A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22"/>
    </row>
    <row r="404" ht="12.75" customHeight="1">
      <c r="A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22"/>
    </row>
    <row r="405" ht="12.75" customHeight="1">
      <c r="A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22"/>
    </row>
    <row r="406" ht="12.75" customHeight="1">
      <c r="A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22"/>
    </row>
    <row r="407" ht="12.75" customHeight="1">
      <c r="A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22"/>
    </row>
    <row r="408" ht="12.75" customHeight="1">
      <c r="A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22"/>
    </row>
    <row r="409" ht="12.75" customHeight="1">
      <c r="A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22"/>
    </row>
    <row r="410" ht="12.75" customHeight="1">
      <c r="A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22"/>
    </row>
    <row r="411" ht="12.75" customHeight="1">
      <c r="A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22"/>
    </row>
    <row r="412" ht="12.75" customHeight="1">
      <c r="A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22"/>
    </row>
    <row r="413" ht="12.75" customHeight="1">
      <c r="A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22"/>
    </row>
    <row r="414" ht="12.75" customHeight="1">
      <c r="A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22"/>
    </row>
    <row r="415" ht="12.75" customHeight="1">
      <c r="A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22"/>
    </row>
    <row r="416" ht="12.75" customHeight="1">
      <c r="A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22"/>
    </row>
    <row r="417" ht="12.75" customHeight="1">
      <c r="A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22"/>
    </row>
    <row r="418" ht="12.75" customHeight="1">
      <c r="A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22"/>
    </row>
    <row r="419" ht="12.75" customHeight="1">
      <c r="A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22"/>
    </row>
    <row r="420" ht="12.75" customHeight="1">
      <c r="A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22"/>
    </row>
    <row r="421" ht="12.75" customHeight="1">
      <c r="A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22"/>
    </row>
    <row r="422" ht="12.75" customHeight="1">
      <c r="A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22"/>
    </row>
    <row r="423" ht="12.75" customHeight="1">
      <c r="A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22"/>
    </row>
    <row r="424" ht="12.75" customHeight="1">
      <c r="A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22"/>
    </row>
    <row r="425" ht="12.75" customHeight="1">
      <c r="A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22"/>
    </row>
    <row r="426" ht="12.75" customHeight="1">
      <c r="A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22"/>
    </row>
    <row r="427" ht="12.75" customHeight="1">
      <c r="A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22"/>
    </row>
    <row r="428" ht="12.75" customHeight="1">
      <c r="A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22"/>
    </row>
    <row r="429" ht="12.75" customHeight="1">
      <c r="A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22"/>
    </row>
    <row r="430" ht="12.75" customHeight="1">
      <c r="A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22"/>
    </row>
    <row r="431" ht="12.75" customHeight="1">
      <c r="A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22"/>
    </row>
    <row r="432" ht="12.75" customHeight="1">
      <c r="A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22"/>
    </row>
    <row r="433" ht="12.75" customHeight="1">
      <c r="A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22"/>
    </row>
    <row r="434" ht="12.75" customHeight="1">
      <c r="A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22"/>
    </row>
    <row r="435" ht="12.75" customHeight="1">
      <c r="A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22"/>
    </row>
    <row r="436" ht="12.75" customHeight="1">
      <c r="A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22"/>
    </row>
    <row r="437" ht="12.75" customHeight="1">
      <c r="A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22"/>
    </row>
    <row r="438" ht="12.75" customHeight="1">
      <c r="A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22"/>
    </row>
    <row r="439" ht="12.75" customHeight="1">
      <c r="A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22"/>
    </row>
    <row r="440" ht="12.75" customHeight="1">
      <c r="A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22"/>
    </row>
    <row r="441" ht="12.75" customHeight="1">
      <c r="A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22"/>
    </row>
    <row r="442" ht="12.75" customHeight="1">
      <c r="A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22"/>
    </row>
    <row r="443" ht="12.75" customHeight="1">
      <c r="A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22"/>
    </row>
    <row r="444" ht="12.75" customHeight="1">
      <c r="A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22"/>
    </row>
    <row r="445" ht="12.75" customHeight="1">
      <c r="A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22"/>
    </row>
    <row r="446" ht="12.75" customHeight="1">
      <c r="A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22"/>
    </row>
    <row r="447" ht="12.75" customHeight="1">
      <c r="A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22"/>
    </row>
    <row r="448" ht="12.75" customHeight="1">
      <c r="A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22"/>
    </row>
    <row r="449" ht="12.75" customHeight="1">
      <c r="A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22"/>
    </row>
    <row r="450" ht="12.75" customHeight="1">
      <c r="A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22"/>
    </row>
    <row r="451" ht="12.75" customHeight="1">
      <c r="A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22"/>
    </row>
    <row r="452" ht="12.75" customHeight="1">
      <c r="A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22"/>
    </row>
    <row r="453" ht="12.75" customHeight="1">
      <c r="A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22"/>
    </row>
    <row r="454" ht="12.75" customHeight="1">
      <c r="A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22"/>
    </row>
    <row r="455" ht="12.75" customHeight="1">
      <c r="A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22"/>
    </row>
    <row r="456" ht="12.75" customHeight="1">
      <c r="A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22"/>
    </row>
    <row r="457" ht="12.75" customHeight="1">
      <c r="A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22"/>
    </row>
    <row r="458" ht="12.75" customHeight="1">
      <c r="A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22"/>
    </row>
    <row r="459" ht="12.75" customHeight="1">
      <c r="A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22"/>
    </row>
    <row r="460" ht="12.75" customHeight="1">
      <c r="A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22"/>
    </row>
    <row r="461" ht="12.75" customHeight="1">
      <c r="A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22"/>
    </row>
    <row r="462" ht="12.75" customHeight="1">
      <c r="A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22"/>
    </row>
    <row r="463" ht="12.75" customHeight="1">
      <c r="A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22"/>
    </row>
    <row r="464" ht="12.75" customHeight="1">
      <c r="A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22"/>
    </row>
    <row r="465" ht="12.75" customHeight="1">
      <c r="A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22"/>
    </row>
    <row r="466" ht="12.75" customHeight="1">
      <c r="A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22"/>
    </row>
    <row r="467" ht="12.75" customHeight="1">
      <c r="A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22"/>
    </row>
    <row r="468" ht="12.75" customHeight="1">
      <c r="A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22"/>
    </row>
    <row r="469" ht="12.75" customHeight="1">
      <c r="A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22"/>
    </row>
    <row r="470" ht="12.75" customHeight="1">
      <c r="A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22"/>
    </row>
    <row r="471" ht="12.75" customHeight="1">
      <c r="A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22"/>
    </row>
    <row r="472" ht="12.75" customHeight="1">
      <c r="A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22"/>
    </row>
    <row r="473" ht="12.75" customHeight="1">
      <c r="A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22"/>
    </row>
    <row r="474" ht="12.75" customHeight="1">
      <c r="A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22"/>
    </row>
    <row r="475" ht="12.75" customHeight="1">
      <c r="A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22"/>
    </row>
    <row r="476" ht="12.75" customHeight="1">
      <c r="A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22"/>
    </row>
    <row r="477" ht="12.75" customHeight="1">
      <c r="A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22"/>
    </row>
    <row r="478" ht="12.75" customHeight="1">
      <c r="A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22"/>
    </row>
    <row r="479" ht="12.75" customHeight="1">
      <c r="A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22"/>
    </row>
    <row r="480" ht="12.75" customHeight="1">
      <c r="A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22"/>
    </row>
    <row r="481" ht="12.75" customHeight="1">
      <c r="A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22"/>
    </row>
    <row r="482" ht="12.75" customHeight="1">
      <c r="A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22"/>
    </row>
    <row r="483" ht="12.75" customHeight="1">
      <c r="A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22"/>
    </row>
    <row r="484" ht="12.75" customHeight="1">
      <c r="A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22"/>
    </row>
    <row r="485" ht="12.75" customHeight="1">
      <c r="A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22"/>
    </row>
    <row r="486" ht="12.75" customHeight="1">
      <c r="A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22"/>
    </row>
    <row r="487" ht="12.75" customHeight="1">
      <c r="A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22"/>
    </row>
    <row r="488" ht="12.75" customHeight="1">
      <c r="A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22"/>
    </row>
    <row r="489" ht="12.75" customHeight="1">
      <c r="A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22"/>
    </row>
    <row r="490" ht="12.75" customHeight="1">
      <c r="A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22"/>
    </row>
    <row r="491" ht="12.75" customHeight="1">
      <c r="A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22"/>
    </row>
    <row r="492" ht="12.75" customHeight="1">
      <c r="A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22"/>
    </row>
    <row r="493" ht="12.75" customHeight="1">
      <c r="A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22"/>
    </row>
    <row r="494" ht="12.75" customHeight="1">
      <c r="A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22"/>
    </row>
    <row r="495" ht="12.75" customHeight="1">
      <c r="A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22"/>
    </row>
    <row r="496" ht="12.75" customHeight="1">
      <c r="A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22"/>
    </row>
    <row r="497" ht="12.75" customHeight="1">
      <c r="A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22"/>
    </row>
    <row r="498" ht="12.75" customHeight="1">
      <c r="A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22"/>
    </row>
    <row r="499" ht="12.75" customHeight="1">
      <c r="A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22"/>
    </row>
    <row r="500" ht="12.75" customHeight="1">
      <c r="A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22"/>
    </row>
    <row r="501" ht="12.75" customHeight="1">
      <c r="A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22"/>
    </row>
    <row r="502" ht="12.75" customHeight="1">
      <c r="A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22"/>
    </row>
    <row r="503" ht="12.75" customHeight="1">
      <c r="A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22"/>
    </row>
    <row r="504" ht="12.75" customHeight="1">
      <c r="A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22"/>
    </row>
    <row r="505" ht="12.75" customHeight="1">
      <c r="A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22"/>
    </row>
    <row r="506" ht="12.75" customHeight="1">
      <c r="A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22"/>
    </row>
    <row r="507" ht="12.75" customHeight="1">
      <c r="A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22"/>
    </row>
    <row r="508" ht="12.75" customHeight="1">
      <c r="A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22"/>
    </row>
    <row r="509" ht="12.75" customHeight="1">
      <c r="A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22"/>
    </row>
    <row r="510" ht="12.75" customHeight="1">
      <c r="A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22"/>
    </row>
    <row r="511" ht="12.75" customHeight="1">
      <c r="A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22"/>
    </row>
    <row r="512" ht="12.75" customHeight="1">
      <c r="A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22"/>
    </row>
    <row r="513" ht="12.75" customHeight="1">
      <c r="A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22"/>
    </row>
    <row r="514" ht="12.75" customHeight="1">
      <c r="A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22"/>
    </row>
    <row r="515" ht="12.75" customHeight="1">
      <c r="A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22"/>
    </row>
    <row r="516" ht="12.75" customHeight="1">
      <c r="A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22"/>
    </row>
    <row r="517" ht="12.75" customHeight="1">
      <c r="A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22"/>
    </row>
    <row r="518" ht="12.75" customHeight="1">
      <c r="A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22"/>
    </row>
    <row r="519" ht="12.75" customHeight="1">
      <c r="A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22"/>
    </row>
    <row r="520" ht="12.75" customHeight="1">
      <c r="A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22"/>
    </row>
    <row r="521" ht="12.75" customHeight="1">
      <c r="A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22"/>
    </row>
    <row r="522" ht="12.75" customHeight="1">
      <c r="A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22"/>
    </row>
    <row r="523" ht="12.75" customHeight="1">
      <c r="A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22"/>
    </row>
    <row r="524" ht="12.75" customHeight="1">
      <c r="A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22"/>
    </row>
    <row r="525" ht="12.75" customHeight="1">
      <c r="A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22"/>
    </row>
    <row r="526" ht="12.75" customHeight="1">
      <c r="A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22"/>
    </row>
    <row r="527" ht="12.75" customHeight="1">
      <c r="A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22"/>
    </row>
    <row r="528" ht="12.75" customHeight="1">
      <c r="A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22"/>
    </row>
    <row r="529" ht="12.75" customHeight="1">
      <c r="A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22"/>
    </row>
    <row r="530" ht="12.75" customHeight="1">
      <c r="A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22"/>
    </row>
    <row r="531" ht="12.75" customHeight="1">
      <c r="A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22"/>
    </row>
    <row r="532" ht="12.75" customHeight="1">
      <c r="A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22"/>
    </row>
    <row r="533" ht="12.75" customHeight="1">
      <c r="A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22"/>
    </row>
    <row r="534" ht="12.75" customHeight="1">
      <c r="A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22"/>
    </row>
    <row r="535" ht="12.75" customHeight="1">
      <c r="A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22"/>
    </row>
    <row r="536" ht="12.75" customHeight="1">
      <c r="A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22"/>
    </row>
    <row r="537" ht="12.75" customHeight="1">
      <c r="A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22"/>
    </row>
    <row r="538" ht="12.75" customHeight="1">
      <c r="A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22"/>
    </row>
    <row r="539" ht="12.75" customHeight="1">
      <c r="A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22"/>
    </row>
    <row r="540" ht="12.75" customHeight="1">
      <c r="A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22"/>
    </row>
    <row r="541" ht="12.75" customHeight="1">
      <c r="A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22"/>
    </row>
    <row r="542" ht="12.75" customHeight="1">
      <c r="A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22"/>
    </row>
    <row r="543" ht="12.75" customHeight="1">
      <c r="A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22"/>
    </row>
    <row r="544" ht="12.75" customHeight="1">
      <c r="A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22"/>
    </row>
    <row r="545" ht="12.75" customHeight="1">
      <c r="A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22"/>
    </row>
    <row r="546" ht="12.75" customHeight="1">
      <c r="A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22"/>
    </row>
    <row r="547" ht="12.75" customHeight="1">
      <c r="A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22"/>
    </row>
    <row r="548" ht="12.75" customHeight="1">
      <c r="A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22"/>
    </row>
    <row r="549" ht="12.75" customHeight="1">
      <c r="A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22"/>
    </row>
    <row r="550" ht="12.75" customHeight="1">
      <c r="A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22"/>
    </row>
    <row r="551" ht="12.75" customHeight="1">
      <c r="A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22"/>
    </row>
    <row r="552" ht="12.75" customHeight="1">
      <c r="A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22"/>
    </row>
    <row r="553" ht="12.75" customHeight="1">
      <c r="A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22"/>
    </row>
    <row r="554" ht="12.75" customHeight="1">
      <c r="A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22"/>
    </row>
    <row r="555" ht="12.75" customHeight="1">
      <c r="A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22"/>
    </row>
    <row r="556" ht="12.75" customHeight="1">
      <c r="A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22"/>
    </row>
    <row r="557" ht="12.75" customHeight="1">
      <c r="A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22"/>
    </row>
    <row r="558" ht="12.75" customHeight="1">
      <c r="A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22"/>
    </row>
    <row r="559" ht="12.75" customHeight="1">
      <c r="A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22"/>
    </row>
    <row r="560" ht="12.75" customHeight="1">
      <c r="A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22"/>
    </row>
    <row r="561" ht="12.75" customHeight="1">
      <c r="A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22"/>
    </row>
    <row r="562" ht="12.75" customHeight="1">
      <c r="A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22"/>
    </row>
    <row r="563" ht="12.75" customHeight="1">
      <c r="A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22"/>
    </row>
    <row r="564" ht="12.75" customHeight="1">
      <c r="A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22"/>
    </row>
    <row r="565" ht="12.75" customHeight="1">
      <c r="A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22"/>
    </row>
    <row r="566" ht="12.75" customHeight="1">
      <c r="A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22"/>
    </row>
    <row r="567" ht="12.75" customHeight="1">
      <c r="A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22"/>
    </row>
    <row r="568" ht="12.75" customHeight="1">
      <c r="A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22"/>
    </row>
    <row r="569" ht="12.75" customHeight="1">
      <c r="A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22"/>
    </row>
    <row r="570" ht="12.75" customHeight="1">
      <c r="A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22"/>
    </row>
    <row r="571" ht="12.75" customHeight="1">
      <c r="A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22"/>
    </row>
    <row r="572" ht="12.75" customHeight="1">
      <c r="A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22"/>
    </row>
    <row r="573" ht="12.75" customHeight="1">
      <c r="A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22"/>
    </row>
    <row r="574" ht="12.75" customHeight="1">
      <c r="A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22"/>
    </row>
    <row r="575" ht="12.75" customHeight="1">
      <c r="A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22"/>
    </row>
    <row r="576" ht="12.75" customHeight="1">
      <c r="A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22"/>
    </row>
    <row r="577" ht="12.75" customHeight="1">
      <c r="A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22"/>
    </row>
    <row r="578" ht="12.75" customHeight="1">
      <c r="A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22"/>
    </row>
    <row r="579" ht="12.75" customHeight="1">
      <c r="A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22"/>
    </row>
    <row r="580" ht="12.75" customHeight="1">
      <c r="A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22"/>
    </row>
    <row r="581" ht="12.75" customHeight="1">
      <c r="A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22"/>
    </row>
    <row r="582" ht="12.75" customHeight="1">
      <c r="A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22"/>
    </row>
    <row r="583" ht="12.75" customHeight="1">
      <c r="A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22"/>
    </row>
    <row r="584" ht="12.75" customHeight="1">
      <c r="A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22"/>
    </row>
    <row r="585" ht="12.75" customHeight="1">
      <c r="A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22"/>
    </row>
    <row r="586" ht="12.75" customHeight="1">
      <c r="A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22"/>
    </row>
    <row r="587" ht="12.75" customHeight="1">
      <c r="A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22"/>
    </row>
    <row r="588" ht="12.75" customHeight="1">
      <c r="A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22"/>
    </row>
    <row r="589" ht="12.75" customHeight="1">
      <c r="A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22"/>
    </row>
    <row r="590" ht="12.75" customHeight="1">
      <c r="A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22"/>
    </row>
    <row r="591" ht="12.75" customHeight="1">
      <c r="A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22"/>
    </row>
    <row r="592" ht="12.75" customHeight="1">
      <c r="A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22"/>
    </row>
    <row r="593" ht="12.75" customHeight="1">
      <c r="A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22"/>
    </row>
    <row r="594" ht="12.75" customHeight="1">
      <c r="A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22"/>
    </row>
    <row r="595" ht="12.75" customHeight="1">
      <c r="A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22"/>
    </row>
    <row r="596" ht="12.75" customHeight="1">
      <c r="A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22"/>
    </row>
    <row r="597" ht="12.75" customHeight="1">
      <c r="A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22"/>
    </row>
    <row r="598" ht="12.75" customHeight="1">
      <c r="A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22"/>
    </row>
    <row r="599" ht="12.75" customHeight="1">
      <c r="A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22"/>
    </row>
    <row r="600" ht="12.75" customHeight="1">
      <c r="A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22"/>
    </row>
    <row r="601" ht="12.75" customHeight="1">
      <c r="A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22"/>
    </row>
    <row r="602" ht="12.75" customHeight="1">
      <c r="A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22"/>
    </row>
    <row r="603" ht="12.75" customHeight="1">
      <c r="A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22"/>
    </row>
    <row r="604" ht="12.75" customHeight="1">
      <c r="A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22"/>
    </row>
    <row r="605" ht="12.75" customHeight="1">
      <c r="A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22"/>
    </row>
    <row r="606" ht="12.75" customHeight="1">
      <c r="A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22"/>
    </row>
    <row r="607" ht="12.75" customHeight="1">
      <c r="A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22"/>
    </row>
    <row r="608" ht="12.75" customHeight="1">
      <c r="A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22"/>
    </row>
    <row r="609" ht="12.75" customHeight="1">
      <c r="A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22"/>
    </row>
    <row r="610" ht="12.75" customHeight="1">
      <c r="A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22"/>
    </row>
    <row r="611" ht="12.75" customHeight="1">
      <c r="A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22"/>
    </row>
    <row r="612" ht="12.75" customHeight="1">
      <c r="A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22"/>
    </row>
    <row r="613" ht="12.75" customHeight="1">
      <c r="A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22"/>
    </row>
    <row r="614" ht="12.75" customHeight="1">
      <c r="A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22"/>
    </row>
    <row r="615" ht="12.75" customHeight="1">
      <c r="A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22"/>
    </row>
    <row r="616" ht="12.75" customHeight="1">
      <c r="A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22"/>
    </row>
    <row r="617" ht="12.75" customHeight="1">
      <c r="A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22"/>
    </row>
    <row r="618" ht="12.75" customHeight="1">
      <c r="A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22"/>
    </row>
    <row r="619" ht="12.75" customHeight="1">
      <c r="A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22"/>
    </row>
    <row r="620" ht="12.75" customHeight="1">
      <c r="A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22"/>
    </row>
    <row r="621" ht="12.75" customHeight="1">
      <c r="A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22"/>
    </row>
    <row r="622" ht="12.75" customHeight="1">
      <c r="A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22"/>
    </row>
    <row r="623" ht="12.75" customHeight="1">
      <c r="A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22"/>
    </row>
    <row r="624" ht="12.75" customHeight="1">
      <c r="A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22"/>
    </row>
    <row r="625" ht="12.75" customHeight="1">
      <c r="A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22"/>
    </row>
    <row r="626" ht="12.75" customHeight="1">
      <c r="A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22"/>
    </row>
    <row r="627" ht="12.75" customHeight="1">
      <c r="A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22"/>
    </row>
    <row r="628" ht="12.75" customHeight="1">
      <c r="A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22"/>
    </row>
    <row r="629" ht="12.75" customHeight="1">
      <c r="A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22"/>
    </row>
    <row r="630" ht="12.75" customHeight="1">
      <c r="A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22"/>
    </row>
    <row r="631" ht="12.75" customHeight="1">
      <c r="A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22"/>
    </row>
    <row r="632" ht="12.75" customHeight="1">
      <c r="A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22"/>
    </row>
    <row r="633" ht="12.75" customHeight="1">
      <c r="A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22"/>
    </row>
    <row r="634" ht="12.75" customHeight="1">
      <c r="A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22"/>
    </row>
    <row r="635" ht="12.75" customHeight="1">
      <c r="A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22"/>
    </row>
    <row r="636" ht="12.75" customHeight="1">
      <c r="A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22"/>
    </row>
    <row r="637" ht="12.75" customHeight="1">
      <c r="A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22"/>
    </row>
    <row r="638" ht="12.75" customHeight="1">
      <c r="A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22"/>
    </row>
    <row r="639" ht="12.75" customHeight="1">
      <c r="A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22"/>
    </row>
    <row r="640" ht="12.75" customHeight="1">
      <c r="A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22"/>
    </row>
    <row r="641" ht="12.75" customHeight="1">
      <c r="A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22"/>
    </row>
    <row r="642" ht="12.75" customHeight="1">
      <c r="A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22"/>
    </row>
    <row r="643" ht="12.75" customHeight="1">
      <c r="A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22"/>
    </row>
    <row r="644" ht="12.75" customHeight="1">
      <c r="A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22"/>
    </row>
    <row r="645" ht="12.75" customHeight="1">
      <c r="A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22"/>
    </row>
    <row r="646" ht="12.75" customHeight="1">
      <c r="A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22"/>
    </row>
    <row r="647" ht="12.75" customHeight="1">
      <c r="A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22"/>
    </row>
    <row r="648" ht="12.75" customHeight="1">
      <c r="A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22"/>
    </row>
    <row r="649" ht="12.75" customHeight="1">
      <c r="A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22"/>
    </row>
    <row r="650" ht="12.75" customHeight="1">
      <c r="A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22"/>
    </row>
    <row r="651" ht="12.75" customHeight="1">
      <c r="A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22"/>
    </row>
    <row r="652" ht="12.75" customHeight="1">
      <c r="A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22"/>
    </row>
    <row r="653" ht="12.75" customHeight="1">
      <c r="A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22"/>
    </row>
    <row r="654" ht="12.75" customHeight="1">
      <c r="A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22"/>
    </row>
    <row r="655" ht="12.75" customHeight="1">
      <c r="A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22"/>
    </row>
    <row r="656" ht="12.75" customHeight="1">
      <c r="A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22"/>
    </row>
    <row r="657" ht="12.75" customHeight="1">
      <c r="A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22"/>
    </row>
    <row r="658" ht="12.75" customHeight="1">
      <c r="A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22"/>
    </row>
    <row r="659" ht="12.75" customHeight="1">
      <c r="A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22"/>
    </row>
    <row r="660" ht="12.75" customHeight="1">
      <c r="A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22"/>
    </row>
    <row r="661" ht="12.75" customHeight="1">
      <c r="A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22"/>
    </row>
    <row r="662" ht="12.75" customHeight="1">
      <c r="A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22"/>
    </row>
    <row r="663" ht="12.75" customHeight="1">
      <c r="A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22"/>
    </row>
    <row r="664" ht="12.75" customHeight="1">
      <c r="A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22"/>
    </row>
    <row r="665" ht="12.75" customHeight="1">
      <c r="A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22"/>
    </row>
    <row r="666" ht="12.75" customHeight="1">
      <c r="A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22"/>
    </row>
    <row r="667" ht="12.75" customHeight="1">
      <c r="A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22"/>
    </row>
    <row r="668" ht="12.75" customHeight="1">
      <c r="A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22"/>
    </row>
    <row r="669" ht="12.75" customHeight="1">
      <c r="A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22"/>
    </row>
    <row r="670" ht="12.75" customHeight="1">
      <c r="A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22"/>
    </row>
    <row r="671" ht="12.75" customHeight="1">
      <c r="A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22"/>
    </row>
    <row r="672" ht="12.75" customHeight="1">
      <c r="A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22"/>
    </row>
    <row r="673" ht="12.75" customHeight="1">
      <c r="A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22"/>
    </row>
    <row r="674" ht="12.75" customHeight="1">
      <c r="A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22"/>
    </row>
    <row r="675" ht="12.75" customHeight="1">
      <c r="A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22"/>
    </row>
    <row r="676" ht="12.75" customHeight="1">
      <c r="A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22"/>
    </row>
    <row r="677" ht="12.75" customHeight="1">
      <c r="A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22"/>
    </row>
    <row r="678" ht="12.75" customHeight="1">
      <c r="A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22"/>
    </row>
    <row r="679" ht="12.75" customHeight="1">
      <c r="A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22"/>
    </row>
    <row r="680" ht="12.75" customHeight="1">
      <c r="A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22"/>
    </row>
    <row r="681" ht="12.75" customHeight="1">
      <c r="A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22"/>
    </row>
    <row r="682" ht="12.75" customHeight="1">
      <c r="A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22"/>
    </row>
    <row r="683" ht="12.75" customHeight="1">
      <c r="A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22"/>
    </row>
    <row r="684" ht="12.75" customHeight="1">
      <c r="A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22"/>
    </row>
    <row r="685" ht="12.75" customHeight="1">
      <c r="A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22"/>
    </row>
    <row r="686" ht="12.75" customHeight="1">
      <c r="A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22"/>
    </row>
    <row r="687" ht="12.75" customHeight="1">
      <c r="A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22"/>
    </row>
    <row r="688" ht="12.75" customHeight="1">
      <c r="A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22"/>
    </row>
    <row r="689" ht="12.75" customHeight="1">
      <c r="A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22"/>
    </row>
    <row r="690" ht="12.75" customHeight="1">
      <c r="A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22"/>
    </row>
    <row r="691" ht="12.75" customHeight="1">
      <c r="A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22"/>
    </row>
    <row r="692" ht="12.75" customHeight="1">
      <c r="A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22"/>
    </row>
    <row r="693" ht="12.75" customHeight="1">
      <c r="A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22"/>
    </row>
    <row r="694" ht="12.75" customHeight="1">
      <c r="A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22"/>
    </row>
    <row r="695" ht="12.75" customHeight="1">
      <c r="A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22"/>
    </row>
    <row r="696" ht="12.75" customHeight="1">
      <c r="A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22"/>
    </row>
    <row r="697" ht="12.75" customHeight="1">
      <c r="A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22"/>
    </row>
    <row r="698" ht="12.75" customHeight="1">
      <c r="A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22"/>
    </row>
    <row r="699" ht="12.75" customHeight="1">
      <c r="A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22"/>
    </row>
    <row r="700" ht="12.75" customHeight="1">
      <c r="A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22"/>
    </row>
    <row r="701" ht="12.75" customHeight="1">
      <c r="A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22"/>
    </row>
    <row r="702" ht="12.75" customHeight="1">
      <c r="A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22"/>
    </row>
    <row r="703" ht="12.75" customHeight="1">
      <c r="A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22"/>
    </row>
    <row r="704" ht="12.75" customHeight="1">
      <c r="A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22"/>
    </row>
    <row r="705" ht="12.75" customHeight="1">
      <c r="A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22"/>
    </row>
    <row r="706" ht="12.75" customHeight="1">
      <c r="A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22"/>
    </row>
    <row r="707" ht="12.75" customHeight="1">
      <c r="A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22"/>
    </row>
    <row r="708" ht="12.75" customHeight="1">
      <c r="A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22"/>
    </row>
    <row r="709" ht="12.75" customHeight="1">
      <c r="A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22"/>
    </row>
    <row r="710" ht="12.75" customHeight="1">
      <c r="A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22"/>
    </row>
    <row r="711" ht="12.75" customHeight="1">
      <c r="A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22"/>
    </row>
    <row r="712" ht="12.75" customHeight="1">
      <c r="A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22"/>
    </row>
    <row r="713" ht="12.75" customHeight="1">
      <c r="A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22"/>
    </row>
    <row r="714" ht="12.75" customHeight="1">
      <c r="A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22"/>
    </row>
    <row r="715" ht="12.75" customHeight="1">
      <c r="A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22"/>
    </row>
    <row r="716" ht="12.75" customHeight="1">
      <c r="A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22"/>
    </row>
    <row r="717" ht="12.75" customHeight="1">
      <c r="A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22"/>
    </row>
    <row r="718" ht="12.75" customHeight="1">
      <c r="A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22"/>
    </row>
    <row r="719" ht="12.75" customHeight="1">
      <c r="A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22"/>
    </row>
    <row r="720" ht="12.75" customHeight="1">
      <c r="A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22"/>
    </row>
    <row r="721" ht="12.75" customHeight="1">
      <c r="A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22"/>
    </row>
    <row r="722" ht="12.75" customHeight="1">
      <c r="A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22"/>
    </row>
    <row r="723" ht="12.75" customHeight="1">
      <c r="A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22"/>
    </row>
    <row r="724" ht="12.75" customHeight="1">
      <c r="A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22"/>
    </row>
    <row r="725" ht="12.75" customHeight="1">
      <c r="A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22"/>
    </row>
    <row r="726" ht="12.75" customHeight="1">
      <c r="A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22"/>
    </row>
    <row r="727" ht="12.75" customHeight="1">
      <c r="A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22"/>
    </row>
    <row r="728" ht="12.75" customHeight="1">
      <c r="A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22"/>
    </row>
    <row r="729" ht="12.75" customHeight="1">
      <c r="A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22"/>
    </row>
    <row r="730" ht="12.75" customHeight="1">
      <c r="A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22"/>
    </row>
    <row r="731" ht="12.75" customHeight="1">
      <c r="A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22"/>
    </row>
    <row r="732" ht="12.75" customHeight="1">
      <c r="A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22"/>
    </row>
    <row r="733" ht="12.75" customHeight="1">
      <c r="A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22"/>
    </row>
    <row r="734" ht="12.75" customHeight="1">
      <c r="A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22"/>
    </row>
    <row r="735" ht="12.75" customHeight="1">
      <c r="A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22"/>
    </row>
    <row r="736" ht="12.75" customHeight="1">
      <c r="A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22"/>
    </row>
    <row r="737" ht="12.75" customHeight="1">
      <c r="A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22"/>
    </row>
    <row r="738" ht="12.75" customHeight="1">
      <c r="A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22"/>
    </row>
    <row r="739" ht="12.75" customHeight="1">
      <c r="A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22"/>
    </row>
    <row r="740" ht="12.75" customHeight="1">
      <c r="A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22"/>
    </row>
    <row r="741" ht="12.75" customHeight="1">
      <c r="A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22"/>
    </row>
    <row r="742" ht="12.75" customHeight="1">
      <c r="A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22"/>
    </row>
    <row r="743" ht="12.75" customHeight="1">
      <c r="A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22"/>
    </row>
    <row r="744" ht="12.75" customHeight="1">
      <c r="A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22"/>
    </row>
    <row r="745" ht="12.75" customHeight="1">
      <c r="A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22"/>
    </row>
    <row r="746" ht="12.75" customHeight="1">
      <c r="A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22"/>
    </row>
    <row r="747" ht="12.75" customHeight="1">
      <c r="A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22"/>
    </row>
    <row r="748" ht="12.75" customHeight="1">
      <c r="A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22"/>
    </row>
    <row r="749" ht="12.75" customHeight="1">
      <c r="A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22"/>
    </row>
    <row r="750" ht="12.75" customHeight="1">
      <c r="A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22"/>
    </row>
    <row r="751" ht="12.75" customHeight="1">
      <c r="A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22"/>
    </row>
    <row r="752" ht="12.75" customHeight="1">
      <c r="A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22"/>
    </row>
    <row r="753" ht="12.75" customHeight="1">
      <c r="A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22"/>
    </row>
    <row r="754" ht="12.75" customHeight="1">
      <c r="A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22"/>
    </row>
    <row r="755" ht="12.75" customHeight="1">
      <c r="A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22"/>
    </row>
    <row r="756" ht="12.75" customHeight="1">
      <c r="A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22"/>
    </row>
    <row r="757" ht="12.75" customHeight="1">
      <c r="A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22"/>
    </row>
    <row r="758" ht="12.75" customHeight="1">
      <c r="A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22"/>
    </row>
    <row r="759" ht="12.75" customHeight="1">
      <c r="A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22"/>
    </row>
    <row r="760" ht="12.75" customHeight="1">
      <c r="A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22"/>
    </row>
    <row r="761" ht="12.75" customHeight="1">
      <c r="A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22"/>
    </row>
    <row r="762" ht="12.75" customHeight="1">
      <c r="A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22"/>
    </row>
    <row r="763" ht="12.75" customHeight="1">
      <c r="A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22"/>
    </row>
    <row r="764" ht="12.75" customHeight="1">
      <c r="A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22"/>
    </row>
    <row r="765" ht="12.75" customHeight="1">
      <c r="A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22"/>
    </row>
    <row r="766" ht="12.75" customHeight="1">
      <c r="A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22"/>
    </row>
    <row r="767" ht="12.75" customHeight="1">
      <c r="A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22"/>
    </row>
    <row r="768" ht="12.75" customHeight="1">
      <c r="A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22"/>
    </row>
    <row r="769" ht="12.75" customHeight="1">
      <c r="A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22"/>
    </row>
    <row r="770" ht="12.75" customHeight="1">
      <c r="A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22"/>
    </row>
    <row r="771" ht="12.75" customHeight="1">
      <c r="A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22"/>
    </row>
    <row r="772" ht="12.75" customHeight="1">
      <c r="A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22"/>
    </row>
    <row r="773" ht="12.75" customHeight="1">
      <c r="A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22"/>
    </row>
    <row r="774" ht="12.75" customHeight="1">
      <c r="A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22"/>
    </row>
    <row r="775" ht="12.75" customHeight="1">
      <c r="A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22"/>
    </row>
    <row r="776" ht="12.75" customHeight="1">
      <c r="A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22"/>
    </row>
    <row r="777" ht="12.75" customHeight="1">
      <c r="A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22"/>
    </row>
    <row r="778" ht="12.75" customHeight="1">
      <c r="A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22"/>
    </row>
    <row r="779" ht="12.75" customHeight="1">
      <c r="A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22"/>
    </row>
    <row r="780" ht="12.75" customHeight="1">
      <c r="A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22"/>
    </row>
    <row r="781" ht="12.75" customHeight="1">
      <c r="A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22"/>
    </row>
    <row r="782" ht="12.75" customHeight="1">
      <c r="A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22"/>
    </row>
    <row r="783" ht="12.75" customHeight="1">
      <c r="A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22"/>
    </row>
    <row r="784" ht="12.75" customHeight="1">
      <c r="A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22"/>
    </row>
    <row r="785" ht="12.75" customHeight="1">
      <c r="A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22"/>
    </row>
    <row r="786" ht="12.75" customHeight="1">
      <c r="A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22"/>
    </row>
    <row r="787" ht="12.75" customHeight="1">
      <c r="A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22"/>
    </row>
    <row r="788" ht="12.75" customHeight="1">
      <c r="A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22"/>
    </row>
    <row r="789" ht="12.75" customHeight="1">
      <c r="A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22"/>
    </row>
    <row r="790" ht="12.75" customHeight="1">
      <c r="A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22"/>
    </row>
    <row r="791" ht="12.75" customHeight="1">
      <c r="A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22"/>
    </row>
    <row r="792" ht="12.75" customHeight="1">
      <c r="A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22"/>
    </row>
    <row r="793" ht="12.75" customHeight="1">
      <c r="A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22"/>
    </row>
    <row r="794" ht="12.75" customHeight="1">
      <c r="A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22"/>
    </row>
    <row r="795" ht="12.75" customHeight="1">
      <c r="A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22"/>
    </row>
    <row r="796" ht="12.75" customHeight="1">
      <c r="A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22"/>
    </row>
    <row r="797" ht="12.75" customHeight="1">
      <c r="A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22"/>
    </row>
    <row r="798" ht="12.75" customHeight="1">
      <c r="A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22"/>
    </row>
    <row r="799" ht="12.75" customHeight="1">
      <c r="A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22"/>
    </row>
    <row r="800" ht="12.75" customHeight="1">
      <c r="A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22"/>
    </row>
    <row r="801" ht="12.75" customHeight="1">
      <c r="A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22"/>
    </row>
    <row r="802" ht="12.75" customHeight="1">
      <c r="A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22"/>
    </row>
    <row r="803" ht="12.75" customHeight="1">
      <c r="A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22"/>
    </row>
    <row r="804" ht="12.75" customHeight="1">
      <c r="A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22"/>
    </row>
    <row r="805" ht="12.75" customHeight="1">
      <c r="A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22"/>
    </row>
    <row r="806" ht="12.75" customHeight="1">
      <c r="A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22"/>
    </row>
    <row r="807" ht="12.75" customHeight="1">
      <c r="A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22"/>
    </row>
    <row r="808" ht="12.75" customHeight="1">
      <c r="A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22"/>
    </row>
    <row r="809" ht="12.75" customHeight="1">
      <c r="A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22"/>
    </row>
    <row r="810" ht="12.75" customHeight="1">
      <c r="A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22"/>
    </row>
    <row r="811" ht="12.75" customHeight="1">
      <c r="A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22"/>
    </row>
    <row r="812" ht="12.75" customHeight="1">
      <c r="A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22"/>
    </row>
    <row r="813" ht="12.75" customHeight="1">
      <c r="A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22"/>
    </row>
    <row r="814" ht="12.75" customHeight="1">
      <c r="A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22"/>
    </row>
    <row r="815" ht="12.75" customHeight="1">
      <c r="A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22"/>
    </row>
    <row r="816" ht="12.75" customHeight="1">
      <c r="A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22"/>
    </row>
    <row r="817" ht="12.75" customHeight="1">
      <c r="A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22"/>
    </row>
    <row r="818" ht="12.75" customHeight="1">
      <c r="A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22"/>
    </row>
    <row r="819" ht="12.75" customHeight="1">
      <c r="A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22"/>
    </row>
    <row r="820" ht="12.75" customHeight="1">
      <c r="A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22"/>
    </row>
    <row r="821" ht="12.75" customHeight="1">
      <c r="A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22"/>
    </row>
    <row r="822" ht="12.75" customHeight="1">
      <c r="A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22"/>
    </row>
    <row r="823" ht="12.75" customHeight="1">
      <c r="A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22"/>
    </row>
    <row r="824" ht="12.75" customHeight="1">
      <c r="A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22"/>
    </row>
    <row r="825" ht="12.75" customHeight="1">
      <c r="A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22"/>
    </row>
    <row r="826" ht="12.75" customHeight="1">
      <c r="A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22"/>
    </row>
    <row r="827" ht="12.75" customHeight="1">
      <c r="A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22"/>
    </row>
    <row r="828" ht="12.75" customHeight="1">
      <c r="A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22"/>
    </row>
    <row r="829" ht="12.75" customHeight="1">
      <c r="A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22"/>
    </row>
    <row r="830" ht="12.75" customHeight="1">
      <c r="A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22"/>
    </row>
    <row r="831" ht="12.75" customHeight="1">
      <c r="A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22"/>
    </row>
    <row r="832" ht="12.75" customHeight="1">
      <c r="A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22"/>
    </row>
    <row r="833" ht="12.75" customHeight="1">
      <c r="A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22"/>
    </row>
    <row r="834" ht="12.75" customHeight="1">
      <c r="A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22"/>
    </row>
    <row r="835" ht="12.75" customHeight="1">
      <c r="A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22"/>
    </row>
    <row r="836" ht="12.75" customHeight="1">
      <c r="A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22"/>
    </row>
    <row r="837" ht="12.75" customHeight="1">
      <c r="A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22"/>
    </row>
    <row r="838" ht="12.75" customHeight="1">
      <c r="A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22"/>
    </row>
    <row r="839" ht="12.75" customHeight="1">
      <c r="A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22"/>
    </row>
    <row r="840" ht="12.75" customHeight="1">
      <c r="A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22"/>
    </row>
    <row r="841" ht="12.75" customHeight="1">
      <c r="A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22"/>
    </row>
    <row r="842" ht="12.75" customHeight="1">
      <c r="A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22"/>
    </row>
    <row r="843" ht="12.75" customHeight="1">
      <c r="A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22"/>
    </row>
    <row r="844" ht="12.75" customHeight="1">
      <c r="A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22"/>
    </row>
    <row r="845" ht="12.75" customHeight="1">
      <c r="A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22"/>
    </row>
    <row r="846" ht="12.75" customHeight="1">
      <c r="A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22"/>
    </row>
    <row r="847" ht="12.75" customHeight="1">
      <c r="A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22"/>
    </row>
    <row r="848" ht="12.75" customHeight="1">
      <c r="A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22"/>
    </row>
    <row r="849" ht="12.75" customHeight="1">
      <c r="A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22"/>
    </row>
    <row r="850" ht="12.75" customHeight="1">
      <c r="A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22"/>
    </row>
    <row r="851" ht="12.75" customHeight="1">
      <c r="A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22"/>
    </row>
    <row r="852" ht="12.75" customHeight="1">
      <c r="A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22"/>
    </row>
    <row r="853" ht="12.75" customHeight="1">
      <c r="A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22"/>
    </row>
    <row r="854" ht="12.75" customHeight="1">
      <c r="A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22"/>
    </row>
    <row r="855" ht="12.75" customHeight="1">
      <c r="A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22"/>
    </row>
    <row r="856" ht="12.75" customHeight="1">
      <c r="A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22"/>
    </row>
    <row r="857" ht="12.75" customHeight="1">
      <c r="A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22"/>
    </row>
    <row r="858" ht="12.75" customHeight="1">
      <c r="A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22"/>
    </row>
    <row r="859" ht="12.75" customHeight="1">
      <c r="A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22"/>
    </row>
    <row r="860" ht="12.75" customHeight="1">
      <c r="A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22"/>
    </row>
    <row r="861" ht="12.75" customHeight="1">
      <c r="A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22"/>
    </row>
    <row r="862" ht="12.75" customHeight="1">
      <c r="A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22"/>
    </row>
    <row r="863" ht="12.75" customHeight="1">
      <c r="A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22"/>
    </row>
    <row r="864" ht="12.75" customHeight="1">
      <c r="A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22"/>
    </row>
    <row r="865" ht="12.75" customHeight="1">
      <c r="A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22"/>
    </row>
    <row r="866" ht="12.75" customHeight="1">
      <c r="A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22"/>
    </row>
    <row r="867" ht="12.75" customHeight="1">
      <c r="A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22"/>
    </row>
    <row r="868" ht="12.75" customHeight="1">
      <c r="A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22"/>
    </row>
    <row r="869" ht="12.75" customHeight="1">
      <c r="A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22"/>
    </row>
    <row r="870" ht="12.75" customHeight="1">
      <c r="A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22"/>
    </row>
    <row r="871" ht="12.75" customHeight="1">
      <c r="A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22"/>
    </row>
    <row r="872" ht="12.75" customHeight="1">
      <c r="A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22"/>
    </row>
    <row r="873" ht="12.75" customHeight="1">
      <c r="A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22"/>
    </row>
    <row r="874" ht="12.75" customHeight="1">
      <c r="A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22"/>
    </row>
    <row r="875" ht="12.75" customHeight="1">
      <c r="A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22"/>
    </row>
    <row r="876" ht="12.75" customHeight="1">
      <c r="A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22"/>
    </row>
    <row r="877" ht="12.75" customHeight="1">
      <c r="A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22"/>
    </row>
    <row r="878" ht="12.75" customHeight="1">
      <c r="A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22"/>
    </row>
    <row r="879" ht="12.75" customHeight="1">
      <c r="A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22"/>
    </row>
    <row r="880" ht="12.75" customHeight="1">
      <c r="A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22"/>
    </row>
    <row r="881" ht="12.75" customHeight="1">
      <c r="A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22"/>
    </row>
    <row r="882" ht="12.75" customHeight="1">
      <c r="A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22"/>
    </row>
    <row r="883" ht="12.75" customHeight="1">
      <c r="A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22"/>
    </row>
    <row r="884" ht="12.75" customHeight="1">
      <c r="A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22"/>
    </row>
    <row r="885" ht="12.75" customHeight="1">
      <c r="A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22"/>
    </row>
    <row r="886" ht="12.75" customHeight="1">
      <c r="A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22"/>
    </row>
    <row r="887" ht="12.75" customHeight="1">
      <c r="A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22"/>
    </row>
    <row r="888" ht="12.75" customHeight="1">
      <c r="A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22"/>
    </row>
    <row r="889" ht="12.75" customHeight="1">
      <c r="A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22"/>
    </row>
    <row r="890" ht="12.75" customHeight="1">
      <c r="A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22"/>
    </row>
    <row r="891" ht="12.75" customHeight="1">
      <c r="A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22"/>
    </row>
    <row r="892" ht="12.75" customHeight="1">
      <c r="A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22"/>
    </row>
    <row r="893" ht="12.75" customHeight="1">
      <c r="A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22"/>
    </row>
    <row r="894" ht="12.75" customHeight="1">
      <c r="A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22"/>
    </row>
    <row r="895" ht="12.75" customHeight="1">
      <c r="A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22"/>
    </row>
    <row r="896" ht="12.75" customHeight="1">
      <c r="A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22"/>
    </row>
    <row r="897" ht="12.75" customHeight="1">
      <c r="A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22"/>
    </row>
    <row r="898" ht="12.75" customHeight="1">
      <c r="A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22"/>
    </row>
    <row r="899" ht="12.75" customHeight="1">
      <c r="A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22"/>
    </row>
    <row r="900" ht="12.75" customHeight="1">
      <c r="A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22"/>
    </row>
    <row r="901" ht="12.75" customHeight="1">
      <c r="A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22"/>
    </row>
    <row r="902" ht="12.75" customHeight="1">
      <c r="A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22"/>
    </row>
    <row r="903" ht="12.75" customHeight="1">
      <c r="A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22"/>
    </row>
    <row r="904" ht="12.75" customHeight="1">
      <c r="A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22"/>
    </row>
    <row r="905" ht="12.75" customHeight="1">
      <c r="A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22"/>
    </row>
    <row r="906" ht="12.75" customHeight="1">
      <c r="A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22"/>
    </row>
    <row r="907" ht="12.75" customHeight="1">
      <c r="A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22"/>
    </row>
    <row r="908" ht="12.75" customHeight="1">
      <c r="A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22"/>
    </row>
    <row r="909" ht="12.75" customHeight="1">
      <c r="A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22"/>
    </row>
    <row r="910" ht="12.75" customHeight="1">
      <c r="A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22"/>
    </row>
    <row r="911" ht="12.75" customHeight="1">
      <c r="A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22"/>
    </row>
    <row r="912" ht="12.75" customHeight="1">
      <c r="A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22"/>
    </row>
    <row r="913" ht="12.75" customHeight="1">
      <c r="A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22"/>
    </row>
    <row r="914" ht="12.75" customHeight="1">
      <c r="A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22"/>
    </row>
    <row r="915" ht="12.75" customHeight="1">
      <c r="A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22"/>
    </row>
    <row r="916" ht="12.75" customHeight="1">
      <c r="A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22"/>
    </row>
    <row r="917" ht="12.75" customHeight="1">
      <c r="A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22"/>
    </row>
    <row r="918" ht="12.75" customHeight="1">
      <c r="A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22"/>
    </row>
    <row r="919" ht="12.75" customHeight="1">
      <c r="A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22"/>
    </row>
    <row r="920" ht="12.75" customHeight="1">
      <c r="A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22"/>
    </row>
    <row r="921" ht="12.75" customHeight="1">
      <c r="A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22"/>
    </row>
    <row r="922" ht="12.75" customHeight="1">
      <c r="A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22"/>
    </row>
    <row r="923" ht="12.75" customHeight="1">
      <c r="A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22"/>
    </row>
    <row r="924" ht="12.75" customHeight="1">
      <c r="A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22"/>
    </row>
    <row r="925" ht="12.75" customHeight="1">
      <c r="A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22"/>
    </row>
    <row r="926" ht="12.75" customHeight="1">
      <c r="A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22"/>
    </row>
    <row r="927" ht="12.75" customHeight="1">
      <c r="A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22"/>
    </row>
    <row r="928" ht="12.75" customHeight="1">
      <c r="A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22"/>
    </row>
    <row r="929" ht="12.75" customHeight="1">
      <c r="A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22"/>
    </row>
    <row r="930" ht="12.75" customHeight="1">
      <c r="A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22"/>
    </row>
    <row r="931" ht="12.75" customHeight="1">
      <c r="A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22"/>
    </row>
    <row r="932" ht="12.75" customHeight="1">
      <c r="A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22"/>
    </row>
    <row r="933" ht="12.75" customHeight="1">
      <c r="A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22"/>
    </row>
    <row r="934" ht="12.75" customHeight="1">
      <c r="A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22"/>
    </row>
    <row r="935" ht="12.75" customHeight="1">
      <c r="A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22"/>
    </row>
    <row r="936" ht="12.75" customHeight="1">
      <c r="A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22"/>
    </row>
    <row r="937" ht="12.75" customHeight="1">
      <c r="A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22"/>
    </row>
    <row r="938" ht="12.75" customHeight="1">
      <c r="A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22"/>
    </row>
    <row r="939" ht="12.75" customHeight="1">
      <c r="A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22"/>
    </row>
    <row r="940" ht="12.75" customHeight="1">
      <c r="A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22"/>
    </row>
    <row r="941" ht="12.75" customHeight="1">
      <c r="A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22"/>
    </row>
    <row r="942" ht="12.75" customHeight="1">
      <c r="A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22"/>
    </row>
    <row r="943" ht="12.75" customHeight="1">
      <c r="A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22"/>
    </row>
    <row r="944" ht="12.75" customHeight="1">
      <c r="A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22"/>
    </row>
    <row r="945" ht="12.75" customHeight="1">
      <c r="A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22"/>
    </row>
    <row r="946" ht="12.75" customHeight="1">
      <c r="A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22"/>
    </row>
    <row r="947" ht="12.75" customHeight="1">
      <c r="A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22"/>
    </row>
    <row r="948" ht="12.75" customHeight="1">
      <c r="A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22"/>
    </row>
    <row r="949" ht="12.75" customHeight="1">
      <c r="A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22"/>
    </row>
    <row r="950" ht="12.75" customHeight="1">
      <c r="A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22"/>
    </row>
    <row r="951" ht="12.75" customHeight="1">
      <c r="A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22"/>
    </row>
    <row r="952" ht="12.75" customHeight="1">
      <c r="A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22"/>
    </row>
    <row r="953" ht="12.75" customHeight="1">
      <c r="A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22"/>
    </row>
    <row r="954" ht="12.75" customHeight="1">
      <c r="A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22"/>
    </row>
    <row r="955" ht="12.75" customHeight="1">
      <c r="A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22"/>
    </row>
    <row r="956" ht="12.75" customHeight="1">
      <c r="A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22"/>
    </row>
    <row r="957" ht="12.75" customHeight="1">
      <c r="A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22"/>
    </row>
    <row r="958" ht="12.75" customHeight="1">
      <c r="A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22"/>
    </row>
    <row r="959" ht="12.75" customHeight="1">
      <c r="A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22"/>
    </row>
    <row r="960" ht="12.75" customHeight="1">
      <c r="A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22"/>
    </row>
    <row r="961" ht="12.75" customHeight="1">
      <c r="A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22"/>
    </row>
    <row r="962" ht="12.75" customHeight="1">
      <c r="A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22"/>
    </row>
    <row r="963" ht="12.75" customHeight="1">
      <c r="A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22"/>
    </row>
    <row r="964" ht="12.75" customHeight="1">
      <c r="A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22"/>
    </row>
    <row r="965" ht="12.75" customHeight="1">
      <c r="A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22"/>
    </row>
    <row r="966" ht="12.75" customHeight="1">
      <c r="A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22"/>
    </row>
    <row r="967" ht="12.75" customHeight="1">
      <c r="A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22"/>
    </row>
    <row r="968" ht="12.75" customHeight="1">
      <c r="A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22"/>
    </row>
    <row r="969" ht="12.75" customHeight="1">
      <c r="A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22"/>
    </row>
    <row r="970" ht="12.75" customHeight="1">
      <c r="A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22"/>
    </row>
    <row r="971" ht="12.75" customHeight="1">
      <c r="A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22"/>
    </row>
    <row r="972" ht="12.75" customHeight="1">
      <c r="A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22"/>
    </row>
    <row r="973" ht="12.75" customHeight="1">
      <c r="A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22"/>
    </row>
    <row r="974" ht="12.75" customHeight="1">
      <c r="A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22"/>
    </row>
    <row r="975" ht="12.75" customHeight="1">
      <c r="A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22"/>
    </row>
    <row r="976" ht="12.75" customHeight="1">
      <c r="A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22"/>
    </row>
    <row r="977" ht="12.75" customHeight="1">
      <c r="A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22"/>
    </row>
    <row r="978" ht="12.75" customHeight="1">
      <c r="A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22"/>
    </row>
    <row r="979" ht="12.75" customHeight="1">
      <c r="A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22"/>
    </row>
    <row r="980" ht="12.75" customHeight="1">
      <c r="A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22"/>
    </row>
    <row r="981" ht="12.75" customHeight="1">
      <c r="A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22"/>
    </row>
    <row r="982" ht="12.75" customHeight="1">
      <c r="A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22"/>
    </row>
    <row r="983" ht="12.75" customHeight="1">
      <c r="A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22"/>
    </row>
    <row r="984" ht="12.75" customHeight="1">
      <c r="A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22"/>
    </row>
    <row r="985" ht="12.75" customHeight="1">
      <c r="A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22"/>
    </row>
    <row r="986" ht="12.75" customHeight="1">
      <c r="A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22"/>
    </row>
    <row r="987" ht="12.75" customHeight="1">
      <c r="A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22"/>
    </row>
    <row r="988" ht="12.75" customHeight="1">
      <c r="A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22"/>
    </row>
    <row r="989" ht="12.75" customHeight="1">
      <c r="A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22"/>
    </row>
    <row r="990" ht="12.75" customHeight="1">
      <c r="A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22"/>
    </row>
    <row r="991" ht="12.75" customHeight="1">
      <c r="A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22"/>
    </row>
    <row r="992" ht="12.75" customHeight="1">
      <c r="A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22"/>
    </row>
    <row r="993" ht="12.75" customHeight="1">
      <c r="A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22"/>
    </row>
    <row r="994" ht="12.75" customHeight="1">
      <c r="A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22"/>
    </row>
    <row r="995" ht="12.75" customHeight="1">
      <c r="A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22"/>
    </row>
  </sheetData>
  <mergeCells count="1">
    <mergeCell ref="B2:B3"/>
  </mergeCells>
  <conditionalFormatting sqref="C6">
    <cfRule type="expression" dxfId="0" priority="1">
      <formula>#REF!&gt;=TODAY()</formula>
    </cfRule>
  </conditionalFormatting>
  <conditionalFormatting sqref="C6">
    <cfRule type="expression" dxfId="0" priority="2">
      <formula>#REF!&gt;=TODAY()</formula>
    </cfRule>
  </conditionalFormatting>
  <conditionalFormatting sqref="C6">
    <cfRule type="expression" dxfId="0" priority="3">
      <formula>#REF!&gt;=TODAY()</formula>
    </cfRule>
  </conditionalFormatting>
  <conditionalFormatting sqref="C6">
    <cfRule type="expression" dxfId="0" priority="4">
      <formula>#REF!&gt;=TODAY()</formula>
    </cfRule>
  </conditionalFormatting>
  <conditionalFormatting sqref="C6">
    <cfRule type="expression" dxfId="0" priority="5">
      <formula>#REF!&gt;=TODAY()</formula>
    </cfRule>
  </conditionalFormatting>
  <conditionalFormatting sqref="C6">
    <cfRule type="expression" dxfId="0" priority="6">
      <formula>#REF!&gt;=TODAY()</formula>
    </cfRule>
  </conditionalFormatting>
  <conditionalFormatting sqref="C6">
    <cfRule type="expression" dxfId="0" priority="7">
      <formula>#REF!&gt;=TODAY()</formula>
    </cfRule>
  </conditionalFormatting>
  <conditionalFormatting sqref="C6">
    <cfRule type="expression" dxfId="0" priority="8">
      <formula>#REF!&gt;=TODAY()</formula>
    </cfRule>
  </conditionalFormatting>
  <conditionalFormatting sqref="C36">
    <cfRule type="expression" dxfId="0" priority="9">
      <formula>#REF!&gt;=TODAY()</formula>
    </cfRule>
  </conditionalFormatting>
  <conditionalFormatting sqref="C36">
    <cfRule type="expression" dxfId="0" priority="10">
      <formula>#REF!&gt;=TODAY()</formula>
    </cfRule>
  </conditionalFormatting>
  <conditionalFormatting sqref="C36">
    <cfRule type="expression" dxfId="0" priority="11">
      <formula>#REF!&gt;=TODAY()</formula>
    </cfRule>
  </conditionalFormatting>
  <conditionalFormatting sqref="C36">
    <cfRule type="expression" dxfId="0" priority="12">
      <formula>#REF!&gt;=TODAY()</formula>
    </cfRule>
  </conditionalFormatting>
  <conditionalFormatting sqref="C36">
    <cfRule type="expression" dxfId="0" priority="13">
      <formula>#REF!&gt;=TODAY()</formula>
    </cfRule>
  </conditionalFormatting>
  <conditionalFormatting sqref="C36">
    <cfRule type="expression" dxfId="0" priority="14">
      <formula>#REF!&gt;=TODAY()</formula>
    </cfRule>
  </conditionalFormatting>
  <conditionalFormatting sqref="C36">
    <cfRule type="expression" dxfId="0" priority="15">
      <formula>#REF!&gt;=TODAY()</formula>
    </cfRule>
  </conditionalFormatting>
  <conditionalFormatting sqref="C36">
    <cfRule type="expression" dxfId="0" priority="16">
      <formula>#REF!&gt;=TODAY()</formula>
    </cfRule>
  </conditionalFormatting>
  <conditionalFormatting sqref="C3">
    <cfRule type="expression" dxfId="0" priority="17">
      <formula>#REF!&gt;=TODAY()</formula>
    </cfRule>
  </conditionalFormatting>
  <conditionalFormatting sqref="C3">
    <cfRule type="expression" dxfId="0" priority="18">
      <formula>#REF!&gt;=TODAY()</formula>
    </cfRule>
  </conditionalFormatting>
  <conditionalFormatting sqref="C6">
    <cfRule type="expression" dxfId="0" priority="19">
      <formula>#REF!&gt;=TODAY()</formula>
    </cfRule>
  </conditionalFormatting>
  <conditionalFormatting sqref="C36">
    <cfRule type="expression" dxfId="0" priority="20">
      <formula>#REF!&gt;=TODAY()</formula>
    </cfRule>
  </conditionalFormatting>
  <conditionalFormatting sqref="C36">
    <cfRule type="expression" dxfId="0" priority="21">
      <formula>#REF!&gt;=TODAY()</formula>
    </cfRule>
  </conditionalFormatting>
  <conditionalFormatting sqref="C36">
    <cfRule type="expression" dxfId="0" priority="22">
      <formula>#REF!&gt;=TODAY()</formula>
    </cfRule>
  </conditionalFormatting>
  <conditionalFormatting sqref="C36">
    <cfRule type="expression" dxfId="0" priority="23">
      <formula>#REF!&gt;=TODAY()</formula>
    </cfRule>
  </conditionalFormatting>
  <conditionalFormatting sqref="C40">
    <cfRule type="expression" dxfId="0" priority="24">
      <formula>#REF!&gt;=TODAY()</formula>
    </cfRule>
  </conditionalFormatting>
  <conditionalFormatting sqref="C40">
    <cfRule type="expression" dxfId="0" priority="25">
      <formula>#REF!&gt;=TODAY()</formula>
    </cfRule>
  </conditionalFormatting>
  <conditionalFormatting sqref="C40">
    <cfRule type="expression" dxfId="0" priority="26">
      <formula>#REF!&gt;=TODAY()</formula>
    </cfRule>
  </conditionalFormatting>
  <conditionalFormatting sqref="C40">
    <cfRule type="expression" dxfId="0" priority="27">
      <formula>#REF!&gt;=TODAY()</formula>
    </cfRule>
  </conditionalFormatting>
  <conditionalFormatting sqref="C40">
    <cfRule type="expression" dxfId="0" priority="28">
      <formula>#REF!&gt;=TODAY()</formula>
    </cfRule>
  </conditionalFormatting>
  <conditionalFormatting sqref="C40">
    <cfRule type="expression" dxfId="0" priority="29">
      <formula>#REF!&gt;=TODAY()</formula>
    </cfRule>
  </conditionalFormatting>
  <conditionalFormatting sqref="C40">
    <cfRule type="expression" dxfId="0" priority="30">
      <formula>#REF!&gt;=TODAY()</formula>
    </cfRule>
  </conditionalFormatting>
  <conditionalFormatting sqref="C40">
    <cfRule type="expression" dxfId="0" priority="31">
      <formula>#REF!&gt;=TODAY()</formula>
    </cfRule>
  </conditionalFormatting>
  <conditionalFormatting sqref="C40">
    <cfRule type="expression" dxfId="0" priority="32">
      <formula>#REF!&gt;=TODAY()</formula>
    </cfRule>
  </conditionalFormatting>
  <conditionalFormatting sqref="C40">
    <cfRule type="expression" dxfId="0" priority="33">
      <formula>#REF!&gt;=TODAY()</formula>
    </cfRule>
  </conditionalFormatting>
  <conditionalFormatting sqref="C40">
    <cfRule type="expression" dxfId="0" priority="34">
      <formula>#REF!&gt;=TODAY()</formula>
    </cfRule>
  </conditionalFormatting>
  <conditionalFormatting sqref="C40">
    <cfRule type="expression" dxfId="0" priority="35">
      <formula>#REF!&gt;=TODAY()</formula>
    </cfRule>
  </conditionalFormatting>
  <conditionalFormatting sqref="C45">
    <cfRule type="expression" dxfId="0" priority="36">
      <formula>#REF!&gt;=TODAY()</formula>
    </cfRule>
  </conditionalFormatting>
  <conditionalFormatting sqref="C45">
    <cfRule type="expression" dxfId="0" priority="37">
      <formula>#REF!&gt;=TODAY()</formula>
    </cfRule>
  </conditionalFormatting>
  <conditionalFormatting sqref="C45">
    <cfRule type="expression" dxfId="0" priority="38">
      <formula>#REF!&gt;=TODAY()</formula>
    </cfRule>
  </conditionalFormatting>
  <conditionalFormatting sqref="C45">
    <cfRule type="expression" dxfId="0" priority="39">
      <formula>#REF!&gt;=TODAY()</formula>
    </cfRule>
  </conditionalFormatting>
  <conditionalFormatting sqref="C45">
    <cfRule type="expression" dxfId="0" priority="40">
      <formula>#REF!&gt;=TODAY()</formula>
    </cfRule>
  </conditionalFormatting>
  <conditionalFormatting sqref="C45">
    <cfRule type="expression" dxfId="0" priority="41">
      <formula>#REF!&gt;=TODAY()</formula>
    </cfRule>
  </conditionalFormatting>
  <conditionalFormatting sqref="C45">
    <cfRule type="expression" dxfId="0" priority="42">
      <formula>#REF!&gt;=TODAY()</formula>
    </cfRule>
  </conditionalFormatting>
  <conditionalFormatting sqref="C45">
    <cfRule type="expression" dxfId="0" priority="43">
      <formula>#REF!&gt;=TODAY()</formula>
    </cfRule>
  </conditionalFormatting>
  <conditionalFormatting sqref="C45">
    <cfRule type="expression" dxfId="0" priority="44">
      <formula>#REF!&gt;=TODAY()</formula>
    </cfRule>
  </conditionalFormatting>
  <conditionalFormatting sqref="C45">
    <cfRule type="expression" dxfId="0" priority="45">
      <formula>#REF!&gt;=TODAY()</formula>
    </cfRule>
  </conditionalFormatting>
  <conditionalFormatting sqref="C45">
    <cfRule type="expression" dxfId="0" priority="46">
      <formula>#REF!&gt;=TODAY()</formula>
    </cfRule>
  </conditionalFormatting>
  <conditionalFormatting sqref="C45">
    <cfRule type="expression" dxfId="0" priority="47">
      <formula>#REF!&gt;=TODAY()</formula>
    </cfRule>
  </conditionalFormatting>
  <conditionalFormatting sqref="C45">
    <cfRule type="expression" dxfId="0" priority="48">
      <formula>#REF!&gt;=TODAY()</formula>
    </cfRule>
  </conditionalFormatting>
  <conditionalFormatting sqref="C45">
    <cfRule type="expression" dxfId="0" priority="49">
      <formula>#REF!&gt;=TODAY()</formula>
    </cfRule>
  </conditionalFormatting>
  <conditionalFormatting sqref="C45">
    <cfRule type="expression" dxfId="0" priority="50">
      <formula>#REF!&gt;=TODAY()</formula>
    </cfRule>
  </conditionalFormatting>
  <conditionalFormatting sqref="C45">
    <cfRule type="expression" dxfId="0" priority="51">
      <formula>#REF!&gt;=TODAY()</formula>
    </cfRule>
  </conditionalFormatting>
  <conditionalFormatting sqref="C45">
    <cfRule type="expression" dxfId="0" priority="52">
      <formula>#REF!&gt;=TODAY()</formula>
    </cfRule>
  </conditionalFormatting>
  <conditionalFormatting sqref="C45">
    <cfRule type="expression" dxfId="0" priority="53">
      <formula>#REF!&gt;=TODAY()</formula>
    </cfRule>
  </conditionalFormatting>
  <conditionalFormatting sqref="C45">
    <cfRule type="expression" dxfId="0" priority="54">
      <formula>#REF!&gt;=TODAY()</formula>
    </cfRule>
  </conditionalFormatting>
  <conditionalFormatting sqref="C45">
    <cfRule type="expression" dxfId="0" priority="55">
      <formula>#REF!&gt;=TODAY()</formula>
    </cfRule>
  </conditionalFormatting>
  <conditionalFormatting sqref="C45">
    <cfRule type="expression" dxfId="0" priority="56">
      <formula>#REF!&gt;=TODAY()</formula>
    </cfRule>
  </conditionalFormatting>
  <conditionalFormatting sqref="C45">
    <cfRule type="expression" dxfId="0" priority="57">
      <formula>#REF!&gt;=TODAY()</formula>
    </cfRule>
  </conditionalFormatting>
  <conditionalFormatting sqref="C45">
    <cfRule type="expression" dxfId="0" priority="58">
      <formula>#REF!&gt;=TODAY()</formula>
    </cfRule>
  </conditionalFormatting>
  <conditionalFormatting sqref="C45">
    <cfRule type="expression" dxfId="0" priority="59">
      <formula>#REF!&gt;=TODAY()</formula>
    </cfRule>
  </conditionalFormatting>
  <conditionalFormatting sqref="C45">
    <cfRule type="expression" dxfId="0" priority="60">
      <formula>#REF!&gt;=TODAY()</formula>
    </cfRule>
  </conditionalFormatting>
  <conditionalFormatting sqref="C45">
    <cfRule type="expression" dxfId="0" priority="61">
      <formula>#REF!&gt;=TODAY()</formula>
    </cfRule>
  </conditionalFormatting>
  <conditionalFormatting sqref="C45">
    <cfRule type="expression" dxfId="0" priority="62">
      <formula>#REF!&gt;=TODAY()</formula>
    </cfRule>
  </conditionalFormatting>
  <conditionalFormatting sqref="C45">
    <cfRule type="expression" dxfId="0" priority="63">
      <formula>#REF!&gt;=TODAY()</formula>
    </cfRule>
  </conditionalFormatting>
  <conditionalFormatting sqref="C45">
    <cfRule type="expression" dxfId="0" priority="64">
      <formula>#REF!&gt;=TODAY()</formula>
    </cfRule>
  </conditionalFormatting>
  <conditionalFormatting sqref="C45">
    <cfRule type="expression" dxfId="0" priority="65">
      <formula>#REF!&gt;=TODAY()</formula>
    </cfRule>
  </conditionalFormatting>
  <conditionalFormatting sqref="C45">
    <cfRule type="expression" dxfId="0" priority="66">
      <formula>#REF!&gt;=TODAY()</formula>
    </cfRule>
  </conditionalFormatting>
  <conditionalFormatting sqref="C45">
    <cfRule type="expression" dxfId="0" priority="67">
      <formula>#REF!&gt;=TODAY()</formula>
    </cfRule>
  </conditionalFormatting>
  <conditionalFormatting sqref="C45">
    <cfRule type="expression" dxfId="0" priority="68">
      <formula>#REF!&gt;=TODAY()</formula>
    </cfRule>
  </conditionalFormatting>
  <conditionalFormatting sqref="C45">
    <cfRule type="expression" dxfId="0" priority="69">
      <formula>#REF!&gt;=TODAY()</formula>
    </cfRule>
  </conditionalFormatting>
  <conditionalFormatting sqref="C45">
    <cfRule type="expression" dxfId="0" priority="70">
      <formula>#REF!&gt;=TODAY()</formula>
    </cfRule>
  </conditionalFormatting>
  <conditionalFormatting sqref="C45">
    <cfRule type="expression" dxfId="0" priority="71">
      <formula>#REF!&gt;=TODAY()</formula>
    </cfRule>
  </conditionalFormatting>
  <conditionalFormatting sqref="C45">
    <cfRule type="expression" dxfId="0" priority="72">
      <formula>#REF!&gt;=TODAY()</formula>
    </cfRule>
  </conditionalFormatting>
  <conditionalFormatting sqref="C45">
    <cfRule type="expression" dxfId="0" priority="73">
      <formula>#REF!&gt;=TODAY()</formula>
    </cfRule>
  </conditionalFormatting>
  <conditionalFormatting sqref="C45">
    <cfRule type="expression" dxfId="0" priority="74">
      <formula>#REF!&gt;=TODAY()</formula>
    </cfRule>
  </conditionalFormatting>
  <conditionalFormatting sqref="C45">
    <cfRule type="expression" dxfId="0" priority="75">
      <formula>#REF!&gt;=TODAY()</formula>
    </cfRule>
  </conditionalFormatting>
  <conditionalFormatting sqref="C45">
    <cfRule type="expression" dxfId="0" priority="76">
      <formula>#REF!&gt;=TODAY()</formula>
    </cfRule>
  </conditionalFormatting>
  <conditionalFormatting sqref="C45">
    <cfRule type="expression" dxfId="0" priority="77">
      <formula>#REF!&gt;=TODAY()</formula>
    </cfRule>
  </conditionalFormatting>
  <conditionalFormatting sqref="C5">
    <cfRule type="expression" dxfId="0" priority="78">
      <formula>#REF!&gt;=TODAY()</formula>
    </cfRule>
  </conditionalFormatting>
  <conditionalFormatting sqref="C5">
    <cfRule type="expression" dxfId="0" priority="79">
      <formula>#REF!&gt;=TODAY()</formula>
    </cfRule>
  </conditionalFormatting>
  <conditionalFormatting sqref="C5">
    <cfRule type="expression" dxfId="0" priority="80">
      <formula>#REF!&gt;=TODAY()</formula>
    </cfRule>
  </conditionalFormatting>
  <conditionalFormatting sqref="C5">
    <cfRule type="expression" dxfId="0" priority="81">
      <formula>#REF!&gt;=TODAY()</formula>
    </cfRule>
  </conditionalFormatting>
  <conditionalFormatting sqref="C5">
    <cfRule type="expression" dxfId="0" priority="82">
      <formula>#REF!&gt;=TODAY()</formula>
    </cfRule>
  </conditionalFormatting>
  <conditionalFormatting sqref="C5">
    <cfRule type="expression" dxfId="0" priority="83">
      <formula>#REF!&gt;=TODAY()</formula>
    </cfRule>
  </conditionalFormatting>
  <conditionalFormatting sqref="C5">
    <cfRule type="expression" dxfId="0" priority="84">
      <formula>#REF!&gt;=TODAY()</formula>
    </cfRule>
  </conditionalFormatting>
  <conditionalFormatting sqref="C5">
    <cfRule type="expression" dxfId="0" priority="85">
      <formula>#REF!&gt;=TODAY()</formula>
    </cfRule>
  </conditionalFormatting>
  <conditionalFormatting sqref="C5">
    <cfRule type="expression" dxfId="0" priority="86">
      <formula>#REF!&gt;=TODAY()</formula>
    </cfRule>
  </conditionalFormatting>
  <conditionalFormatting sqref="C5">
    <cfRule type="expression" dxfId="0" priority="87">
      <formula>#REF!&gt;=TODAY()</formula>
    </cfRule>
  </conditionalFormatting>
  <conditionalFormatting sqref="C5">
    <cfRule type="expression" dxfId="0" priority="88">
      <formula>#REF!&gt;=TODAY()</formula>
    </cfRule>
  </conditionalFormatting>
  <conditionalFormatting sqref="C5">
    <cfRule type="expression" dxfId="0" priority="89">
      <formula>#REF!&gt;=TODAY()</formula>
    </cfRule>
  </conditionalFormatting>
  <conditionalFormatting sqref="C5">
    <cfRule type="expression" dxfId="0" priority="90">
      <formula>#REF!&gt;=TODAY()</formula>
    </cfRule>
  </conditionalFormatting>
  <conditionalFormatting sqref="C5">
    <cfRule type="expression" dxfId="0" priority="91">
      <formula>#REF!&gt;=TODAY()</formula>
    </cfRule>
  </conditionalFormatting>
  <conditionalFormatting sqref="C5">
    <cfRule type="expression" dxfId="0" priority="92">
      <formula>#REF!&gt;=TODAY()</formula>
    </cfRule>
  </conditionalFormatting>
  <conditionalFormatting sqref="C5">
    <cfRule type="expression" dxfId="0" priority="93">
      <formula>#REF!&gt;=TODAY()</formula>
    </cfRule>
  </conditionalFormatting>
  <conditionalFormatting sqref="C5">
    <cfRule type="expression" dxfId="0" priority="94">
      <formula>#REF!&gt;=TODAY()</formula>
    </cfRule>
  </conditionalFormatting>
  <conditionalFormatting sqref="C5">
    <cfRule type="expression" dxfId="0" priority="95">
      <formula>#REF!&gt;=TODAY()</formula>
    </cfRule>
  </conditionalFormatting>
  <conditionalFormatting sqref="C5">
    <cfRule type="expression" dxfId="0" priority="96">
      <formula>#REF!&gt;=TODAY()</formula>
    </cfRule>
  </conditionalFormatting>
  <conditionalFormatting sqref="C5">
    <cfRule type="expression" dxfId="0" priority="97">
      <formula>#REF!&gt;=TODAY()</formula>
    </cfRule>
  </conditionalFormatting>
  <conditionalFormatting sqref="C5">
    <cfRule type="expression" dxfId="0" priority="98">
      <formula>#REF!&gt;=TODAY()</formula>
    </cfRule>
  </conditionalFormatting>
  <conditionalFormatting sqref="C5">
    <cfRule type="expression" dxfId="0" priority="99">
      <formula>#REF!&gt;=TODAY()</formula>
    </cfRule>
  </conditionalFormatting>
  <conditionalFormatting sqref="C5">
    <cfRule type="expression" dxfId="0" priority="100">
      <formula>#REF!&gt;=TODAY()</formula>
    </cfRule>
  </conditionalFormatting>
  <conditionalFormatting sqref="C5">
    <cfRule type="expression" dxfId="0" priority="101">
      <formula>#REF!&gt;=TODAY()</formula>
    </cfRule>
  </conditionalFormatting>
  <conditionalFormatting sqref="C6">
    <cfRule type="expression" dxfId="0" priority="102">
      <formula>#REF!&gt;=TODAY()</formula>
    </cfRule>
  </conditionalFormatting>
  <conditionalFormatting sqref="C6">
    <cfRule type="expression" dxfId="0" priority="103">
      <formula>#REF!&gt;=TODAY()</formula>
    </cfRule>
  </conditionalFormatting>
  <conditionalFormatting sqref="C6">
    <cfRule type="expression" dxfId="0" priority="104">
      <formula>#REF!&gt;=TODAY()</formula>
    </cfRule>
  </conditionalFormatting>
  <conditionalFormatting sqref="C6">
    <cfRule type="expression" dxfId="0" priority="105">
      <formula>#REF!&gt;=TODAY()</formula>
    </cfRule>
  </conditionalFormatting>
  <conditionalFormatting sqref="C6">
    <cfRule type="expression" dxfId="0" priority="106">
      <formula>#REF!&gt;=TODAY()</formula>
    </cfRule>
  </conditionalFormatting>
  <conditionalFormatting sqref="C6">
    <cfRule type="expression" dxfId="0" priority="107">
      <formula>#REF!&gt;=TODAY()</formula>
    </cfRule>
  </conditionalFormatting>
  <conditionalFormatting sqref="C6">
    <cfRule type="expression" dxfId="0" priority="108">
      <formula>#REF!&gt;=TODAY()</formula>
    </cfRule>
  </conditionalFormatting>
  <conditionalFormatting sqref="C6">
    <cfRule type="expression" dxfId="0" priority="109">
      <formula>#REF!&gt;=TODAY()</formula>
    </cfRule>
  </conditionalFormatting>
  <conditionalFormatting sqref="C6">
    <cfRule type="expression" dxfId="0" priority="110">
      <formula>#REF!&gt;=TODAY()</formula>
    </cfRule>
  </conditionalFormatting>
  <conditionalFormatting sqref="C36">
    <cfRule type="expression" dxfId="0" priority="111">
      <formula>#REF!&gt;=TODAY()</formula>
    </cfRule>
  </conditionalFormatting>
  <conditionalFormatting sqref="C36">
    <cfRule type="expression" dxfId="0" priority="112">
      <formula>#REF!&gt;=TODAY()</formula>
    </cfRule>
  </conditionalFormatting>
  <conditionalFormatting sqref="C36">
    <cfRule type="expression" dxfId="0" priority="113">
      <formula>#REF!&gt;=TODAY()</formula>
    </cfRule>
  </conditionalFormatting>
  <conditionalFormatting sqref="C36">
    <cfRule type="expression" dxfId="0" priority="114">
      <formula>#REF!&gt;=TODAY()</formula>
    </cfRule>
  </conditionalFormatting>
  <conditionalFormatting sqref="C36">
    <cfRule type="expression" dxfId="0" priority="115">
      <formula>#REF!&gt;=TODAY()</formula>
    </cfRule>
  </conditionalFormatting>
  <conditionalFormatting sqref="C36">
    <cfRule type="expression" dxfId="0" priority="116">
      <formula>#REF!&gt;=TODAY()</formula>
    </cfRule>
  </conditionalFormatting>
  <conditionalFormatting sqref="C36">
    <cfRule type="expression" dxfId="0" priority="117">
      <formula>#REF!&gt;=TODAY()</formula>
    </cfRule>
  </conditionalFormatting>
  <conditionalFormatting sqref="C36">
    <cfRule type="expression" dxfId="0" priority="118">
      <formula>#REF!&gt;=TODAY()</formula>
    </cfRule>
  </conditionalFormatting>
  <conditionalFormatting sqref="C36">
    <cfRule type="expression" dxfId="0" priority="119">
      <formula>#REF!&gt;=TODAY()</formula>
    </cfRule>
  </conditionalFormatting>
  <conditionalFormatting sqref="C36">
    <cfRule type="expression" dxfId="0" priority="120">
      <formula>#REF!&gt;=TODAY()</formula>
    </cfRule>
  </conditionalFormatting>
  <conditionalFormatting sqref="C36">
    <cfRule type="expression" dxfId="0" priority="121">
      <formula>#REF!&gt;=TODAY()</formula>
    </cfRule>
  </conditionalFormatting>
  <conditionalFormatting sqref="C36">
    <cfRule type="expression" dxfId="0" priority="122">
      <formula>#REF!&gt;=TODAY()</formula>
    </cfRule>
  </conditionalFormatting>
  <conditionalFormatting sqref="C36">
    <cfRule type="expression" dxfId="0" priority="123">
      <formula>#REF!&gt;=TODAY()</formula>
    </cfRule>
  </conditionalFormatting>
  <conditionalFormatting sqref="C36">
    <cfRule type="expression" dxfId="0" priority="124">
      <formula>#REF!&gt;=TODAY()</formula>
    </cfRule>
  </conditionalFormatting>
  <conditionalFormatting sqref="C36">
    <cfRule type="expression" dxfId="0" priority="125">
      <formula>#REF!&gt;=TODAY()</formula>
    </cfRule>
  </conditionalFormatting>
  <conditionalFormatting sqref="C36">
    <cfRule type="expression" dxfId="0" priority="126">
      <formula>#REF!&gt;=TODAY()</formula>
    </cfRule>
  </conditionalFormatting>
  <conditionalFormatting sqref="C36">
    <cfRule type="expression" dxfId="0" priority="127">
      <formula>#REF!&gt;=TODAY()</formula>
    </cfRule>
  </conditionalFormatting>
  <conditionalFormatting sqref="C36">
    <cfRule type="expression" dxfId="0" priority="128">
      <formula>#REF!&gt;=TODAY()</formula>
    </cfRule>
  </conditionalFormatting>
  <conditionalFormatting sqref="C36">
    <cfRule type="expression" dxfId="0" priority="129">
      <formula>#REF!&gt;=TODAY()</formula>
    </cfRule>
  </conditionalFormatting>
  <conditionalFormatting sqref="C36">
    <cfRule type="expression" dxfId="0" priority="130">
      <formula>#REF!&gt;=TODAY()</formula>
    </cfRule>
  </conditionalFormatting>
  <conditionalFormatting sqref="C36">
    <cfRule type="expression" dxfId="0" priority="131">
      <formula>#REF!&gt;=TODAY()</formula>
    </cfRule>
  </conditionalFormatting>
  <conditionalFormatting sqref="C36">
    <cfRule type="expression" dxfId="0" priority="132">
      <formula>#REF!&gt;=TODAY()</formula>
    </cfRule>
  </conditionalFormatting>
  <conditionalFormatting sqref="C36">
    <cfRule type="expression" dxfId="0" priority="133">
      <formula>#REF!&gt;=TODAY()</formula>
    </cfRule>
  </conditionalFormatting>
  <conditionalFormatting sqref="C36">
    <cfRule type="expression" dxfId="0" priority="134">
      <formula>#REF!&gt;=TODAY()</formula>
    </cfRule>
  </conditionalFormatting>
  <conditionalFormatting sqref="C36">
    <cfRule type="expression" dxfId="0" priority="135">
      <formula>#REF!&gt;=TODAY()</formula>
    </cfRule>
  </conditionalFormatting>
  <conditionalFormatting sqref="C36">
    <cfRule type="expression" dxfId="0" priority="136">
      <formula>#REF!&gt;=TODAY()</formula>
    </cfRule>
  </conditionalFormatting>
  <conditionalFormatting sqref="C36">
    <cfRule type="expression" dxfId="0" priority="137">
      <formula>#REF!&gt;=TODAY()</formula>
    </cfRule>
  </conditionalFormatting>
  <conditionalFormatting sqref="C36">
    <cfRule type="expression" dxfId="0" priority="138">
      <formula>#REF!&gt;=TODAY()</formula>
    </cfRule>
  </conditionalFormatting>
  <conditionalFormatting sqref="C36">
    <cfRule type="expression" dxfId="0" priority="139">
      <formula>#REF!&gt;=TODAY()</formula>
    </cfRule>
  </conditionalFormatting>
  <conditionalFormatting sqref="C36">
    <cfRule type="expression" dxfId="0" priority="140">
      <formula>#REF!&gt;=TODAY()</formula>
    </cfRule>
  </conditionalFormatting>
  <conditionalFormatting sqref="C40">
    <cfRule type="expression" dxfId="0" priority="141">
      <formula>#REF!&gt;=TODAY()</formula>
    </cfRule>
  </conditionalFormatting>
  <conditionalFormatting sqref="C40">
    <cfRule type="expression" dxfId="0" priority="142">
      <formula>#REF!&gt;=TODAY()</formula>
    </cfRule>
  </conditionalFormatting>
  <conditionalFormatting sqref="C40">
    <cfRule type="expression" dxfId="0" priority="143">
      <formula>#REF!&gt;=TODAY()</formula>
    </cfRule>
  </conditionalFormatting>
  <conditionalFormatting sqref="C40">
    <cfRule type="expression" dxfId="0" priority="144">
      <formula>#REF!&gt;=TODAY()</formula>
    </cfRule>
  </conditionalFormatting>
  <conditionalFormatting sqref="C40">
    <cfRule type="expression" dxfId="0" priority="145">
      <formula>#REF!&gt;=TODAY()</formula>
    </cfRule>
  </conditionalFormatting>
  <conditionalFormatting sqref="C40">
    <cfRule type="expression" dxfId="0" priority="146">
      <formula>#REF!&gt;=TODAY()</formula>
    </cfRule>
  </conditionalFormatting>
  <conditionalFormatting sqref="C40">
    <cfRule type="expression" dxfId="0" priority="147">
      <formula>#REF!&gt;=TODAY()</formula>
    </cfRule>
  </conditionalFormatting>
  <conditionalFormatting sqref="C40">
    <cfRule type="expression" dxfId="0" priority="148">
      <formula>#REF!&gt;=TODAY()</formula>
    </cfRule>
  </conditionalFormatting>
  <conditionalFormatting sqref="C40">
    <cfRule type="expression" dxfId="0" priority="149">
      <formula>#REF!&gt;=TODAY()</formula>
    </cfRule>
  </conditionalFormatting>
  <conditionalFormatting sqref="C40">
    <cfRule type="expression" dxfId="0" priority="150">
      <formula>#REF!&gt;=TODAY()</formula>
    </cfRule>
  </conditionalFormatting>
  <conditionalFormatting sqref="C40">
    <cfRule type="expression" dxfId="0" priority="151">
      <formula>#REF!&gt;=TODAY()</formula>
    </cfRule>
  </conditionalFormatting>
  <conditionalFormatting sqref="C40">
    <cfRule type="expression" dxfId="0" priority="152">
      <formula>#REF!&gt;=TODAY()</formula>
    </cfRule>
  </conditionalFormatting>
  <conditionalFormatting sqref="C40">
    <cfRule type="expression" dxfId="0" priority="153">
      <formula>#REF!&gt;=TODAY()</formula>
    </cfRule>
  </conditionalFormatting>
  <conditionalFormatting sqref="C40">
    <cfRule type="expression" dxfId="0" priority="154">
      <formula>#REF!&gt;=TODAY()</formula>
    </cfRule>
  </conditionalFormatting>
  <conditionalFormatting sqref="C40">
    <cfRule type="expression" dxfId="0" priority="155">
      <formula>#REF!&gt;=TODAY()</formula>
    </cfRule>
  </conditionalFormatting>
  <conditionalFormatting sqref="C40">
    <cfRule type="expression" dxfId="0" priority="156">
      <formula>#REF!&gt;=TODAY()</formula>
    </cfRule>
  </conditionalFormatting>
  <conditionalFormatting sqref="C40">
    <cfRule type="expression" dxfId="0" priority="157">
      <formula>#REF!&gt;=TODAY()</formula>
    </cfRule>
  </conditionalFormatting>
  <conditionalFormatting sqref="C40">
    <cfRule type="expression" dxfId="0" priority="158">
      <formula>#REF!&gt;=TODAY()</formula>
    </cfRule>
  </conditionalFormatting>
  <conditionalFormatting sqref="C40">
    <cfRule type="expression" dxfId="0" priority="159">
      <formula>#REF!&gt;=TODAY()</formula>
    </cfRule>
  </conditionalFormatting>
  <conditionalFormatting sqref="C40">
    <cfRule type="expression" dxfId="0" priority="160">
      <formula>#REF!&gt;=TODAY()</formula>
    </cfRule>
  </conditionalFormatting>
  <conditionalFormatting sqref="C40">
    <cfRule type="expression" dxfId="0" priority="161">
      <formula>#REF!&gt;=TODAY()</formula>
    </cfRule>
  </conditionalFormatting>
  <conditionalFormatting sqref="C40">
    <cfRule type="expression" dxfId="0" priority="162">
      <formula>#REF!&gt;=TODAY()</formula>
    </cfRule>
  </conditionalFormatting>
  <conditionalFormatting sqref="C40">
    <cfRule type="expression" dxfId="0" priority="163">
      <formula>#REF!&gt;=TODAY()</formula>
    </cfRule>
  </conditionalFormatting>
  <conditionalFormatting sqref="C40">
    <cfRule type="expression" dxfId="0" priority="164">
      <formula>#REF!&gt;=TODAY()</formula>
    </cfRule>
  </conditionalFormatting>
  <conditionalFormatting sqref="C40">
    <cfRule type="expression" dxfId="0" priority="165">
      <formula>#REF!&gt;=TODAY()</formula>
    </cfRule>
  </conditionalFormatting>
  <conditionalFormatting sqref="C40">
    <cfRule type="expression" dxfId="0" priority="166">
      <formula>#REF!&gt;=TODAY()</formula>
    </cfRule>
  </conditionalFormatting>
  <conditionalFormatting sqref="C40">
    <cfRule type="expression" dxfId="0" priority="167">
      <formula>#REF!&gt;=TODAY()</formula>
    </cfRule>
  </conditionalFormatting>
  <conditionalFormatting sqref="C40">
    <cfRule type="expression" dxfId="0" priority="168">
      <formula>#REF!&gt;=TODAY()</formula>
    </cfRule>
  </conditionalFormatting>
  <conditionalFormatting sqref="C40">
    <cfRule type="expression" dxfId="0" priority="169">
      <formula>#REF!&gt;=TODAY()</formula>
    </cfRule>
  </conditionalFormatting>
  <conditionalFormatting sqref="C40">
    <cfRule type="expression" dxfId="0" priority="170">
      <formula>#REF!&gt;=TODAY()</formula>
    </cfRule>
  </conditionalFormatting>
  <conditionalFormatting sqref="D3:BF3">
    <cfRule type="expression" dxfId="0" priority="171">
      <formula>#REF!&gt;=TODAY()</formula>
    </cfRule>
  </conditionalFormatting>
  <conditionalFormatting sqref="D3:BF3">
    <cfRule type="expression" dxfId="0" priority="172">
      <formula>#REF!&gt;=TODAY()</formula>
    </cfRule>
  </conditionalFormatting>
  <conditionalFormatting sqref="D6:BF6">
    <cfRule type="expression" dxfId="0" priority="173">
      <formula>#REF!&gt;=TODAY()</formula>
    </cfRule>
  </conditionalFormatting>
  <conditionalFormatting sqref="D6:BF6">
    <cfRule type="expression" dxfId="0" priority="174">
      <formula>#REF!&gt;=TODAY()</formula>
    </cfRule>
  </conditionalFormatting>
  <conditionalFormatting sqref="D36:BF36">
    <cfRule type="expression" dxfId="0" priority="175">
      <formula>#REF!&gt;=TODAY()</formula>
    </cfRule>
  </conditionalFormatting>
  <conditionalFormatting sqref="D36:BF36">
    <cfRule type="expression" dxfId="0" priority="176">
      <formula>#REF!&gt;=TODAY()</formula>
    </cfRule>
  </conditionalFormatting>
  <conditionalFormatting sqref="D36:BF36">
    <cfRule type="expression" dxfId="0" priority="177">
      <formula>#REF!&gt;=TODAY()</formula>
    </cfRule>
  </conditionalFormatting>
  <conditionalFormatting sqref="D36:BF36">
    <cfRule type="expression" dxfId="0" priority="178">
      <formula>#REF!&gt;=TODAY()</formula>
    </cfRule>
  </conditionalFormatting>
  <conditionalFormatting sqref="D40:BF40">
    <cfRule type="expression" dxfId="0" priority="179">
      <formula>#REF!&gt;=TODAY()</formula>
    </cfRule>
  </conditionalFormatting>
  <conditionalFormatting sqref="D40:BF40">
    <cfRule type="expression" dxfId="0" priority="180">
      <formula>#REF!&gt;=TODAY()</formula>
    </cfRule>
  </conditionalFormatting>
  <conditionalFormatting sqref="D40:BF40">
    <cfRule type="expression" dxfId="0" priority="181">
      <formula>#REF!&gt;=TODAY()</formula>
    </cfRule>
  </conditionalFormatting>
  <conditionalFormatting sqref="D40:BF40">
    <cfRule type="expression" dxfId="0" priority="182">
      <formula>#REF!&gt;=TODAY()</formula>
    </cfRule>
  </conditionalFormatting>
  <conditionalFormatting sqref="D40:BF40">
    <cfRule type="expression" dxfId="0" priority="183">
      <formula>#REF!&gt;=TODAY()</formula>
    </cfRule>
  </conditionalFormatting>
  <conditionalFormatting sqref="D40:BF40">
    <cfRule type="expression" dxfId="0" priority="184">
      <formula>#REF!&gt;=TODAY()</formula>
    </cfRule>
  </conditionalFormatting>
  <conditionalFormatting sqref="D40:BF40">
    <cfRule type="expression" dxfId="0" priority="185">
      <formula>#REF!&gt;=TODAY()</formula>
    </cfRule>
  </conditionalFormatting>
  <conditionalFormatting sqref="D40:BF40">
    <cfRule type="expression" dxfId="0" priority="186">
      <formula>#REF!&gt;=TODAY()</formula>
    </cfRule>
  </conditionalFormatting>
  <conditionalFormatting sqref="D40:BF40">
    <cfRule type="expression" dxfId="0" priority="187">
      <formula>#REF!&gt;=TODAY()</formula>
    </cfRule>
  </conditionalFormatting>
  <conditionalFormatting sqref="D40:BF40">
    <cfRule type="expression" dxfId="0" priority="188">
      <formula>#REF!&gt;=TODAY()</formula>
    </cfRule>
  </conditionalFormatting>
  <conditionalFormatting sqref="D40:BF40">
    <cfRule type="expression" dxfId="0" priority="189">
      <formula>#REF!&gt;=TODAY()</formula>
    </cfRule>
  </conditionalFormatting>
  <conditionalFormatting sqref="D40:BF40">
    <cfRule type="expression" dxfId="0" priority="190">
      <formula>#REF!&gt;=TODAY()</formula>
    </cfRule>
  </conditionalFormatting>
  <conditionalFormatting sqref="D45:BF45">
    <cfRule type="expression" dxfId="0" priority="191">
      <formula>#REF!&gt;=TODAY()</formula>
    </cfRule>
  </conditionalFormatting>
  <conditionalFormatting sqref="D45:BF45">
    <cfRule type="expression" dxfId="0" priority="192">
      <formula>#REF!&gt;=TODAY()</formula>
    </cfRule>
  </conditionalFormatting>
  <conditionalFormatting sqref="D45:BF45">
    <cfRule type="expression" dxfId="0" priority="193">
      <formula>#REF!&gt;=TODAY()</formula>
    </cfRule>
  </conditionalFormatting>
  <conditionalFormatting sqref="D45:BF45">
    <cfRule type="expression" dxfId="0" priority="194">
      <formula>#REF!&gt;=TODAY()</formula>
    </cfRule>
  </conditionalFormatting>
  <conditionalFormatting sqref="D45:BF45">
    <cfRule type="expression" dxfId="0" priority="195">
      <formula>#REF!&gt;=TODAY()</formula>
    </cfRule>
  </conditionalFormatting>
  <conditionalFormatting sqref="D45:BF45">
    <cfRule type="expression" dxfId="0" priority="196">
      <formula>#REF!&gt;=TODAY()</formula>
    </cfRule>
  </conditionalFormatting>
  <conditionalFormatting sqref="D45:BF45">
    <cfRule type="expression" dxfId="0" priority="197">
      <formula>#REF!&gt;=TODAY()</formula>
    </cfRule>
  </conditionalFormatting>
  <conditionalFormatting sqref="D45:BF45">
    <cfRule type="expression" dxfId="0" priority="198">
      <formula>#REF!&gt;=TODAY()</formula>
    </cfRule>
  </conditionalFormatting>
  <conditionalFormatting sqref="D45:BF45">
    <cfRule type="expression" dxfId="0" priority="199">
      <formula>#REF!&gt;=TODAY()</formula>
    </cfRule>
  </conditionalFormatting>
  <conditionalFormatting sqref="D45:BF45">
    <cfRule type="expression" dxfId="0" priority="200">
      <formula>#REF!&gt;=TODAY()</formula>
    </cfRule>
  </conditionalFormatting>
  <conditionalFormatting sqref="D45:BF45">
    <cfRule type="expression" dxfId="0" priority="201">
      <formula>#REF!&gt;=TODAY()</formula>
    </cfRule>
  </conditionalFormatting>
  <conditionalFormatting sqref="D45:BF45">
    <cfRule type="expression" dxfId="0" priority="202">
      <formula>#REF!&gt;=TODAY()</formula>
    </cfRule>
  </conditionalFormatting>
  <conditionalFormatting sqref="D45:BF45">
    <cfRule type="expression" dxfId="0" priority="203">
      <formula>#REF!&gt;=TODAY()</formula>
    </cfRule>
  </conditionalFormatting>
  <conditionalFormatting sqref="D45:BF45">
    <cfRule type="expression" dxfId="0" priority="204">
      <formula>#REF!&gt;=TODAY()</formula>
    </cfRule>
  </conditionalFormatting>
  <conditionalFormatting sqref="D45:BF45">
    <cfRule type="expression" dxfId="0" priority="205">
      <formula>#REF!&gt;=TODAY()</formula>
    </cfRule>
  </conditionalFormatting>
  <conditionalFormatting sqref="D45:BF45">
    <cfRule type="expression" dxfId="0" priority="206">
      <formula>#REF!&gt;=TODAY()</formula>
    </cfRule>
  </conditionalFormatting>
  <conditionalFormatting sqref="D45:BF45">
    <cfRule type="expression" dxfId="0" priority="207">
      <formula>#REF!&gt;=TODAY()</formula>
    </cfRule>
  </conditionalFormatting>
  <conditionalFormatting sqref="D45:BF45">
    <cfRule type="expression" dxfId="0" priority="208">
      <formula>#REF!&gt;=TODAY()</formula>
    </cfRule>
  </conditionalFormatting>
  <conditionalFormatting sqref="D45:BF45">
    <cfRule type="expression" dxfId="0" priority="209">
      <formula>#REF!&gt;=TODAY()</formula>
    </cfRule>
  </conditionalFormatting>
  <conditionalFormatting sqref="D45:BF45">
    <cfRule type="expression" dxfId="0" priority="210">
      <formula>#REF!&gt;=TODAY()</formula>
    </cfRule>
  </conditionalFormatting>
  <conditionalFormatting sqref="D45:BF45">
    <cfRule type="expression" dxfId="0" priority="211">
      <formula>#REF!&gt;=TODAY()</formula>
    </cfRule>
  </conditionalFormatting>
  <conditionalFormatting sqref="D45:BF45">
    <cfRule type="expression" dxfId="0" priority="212">
      <formula>#REF!&gt;=TODAY()</formula>
    </cfRule>
  </conditionalFormatting>
  <conditionalFormatting sqref="D45:BF45">
    <cfRule type="expression" dxfId="0" priority="213">
      <formula>#REF!&gt;=TODAY()</formula>
    </cfRule>
  </conditionalFormatting>
  <conditionalFormatting sqref="D45:BF45">
    <cfRule type="expression" dxfId="0" priority="214">
      <formula>#REF!&gt;=TODAY()</formula>
    </cfRule>
  </conditionalFormatting>
  <conditionalFormatting sqref="D45:BF45">
    <cfRule type="expression" dxfId="0" priority="215">
      <formula>#REF!&gt;=TODAY()</formula>
    </cfRule>
  </conditionalFormatting>
  <conditionalFormatting sqref="D45:BF45">
    <cfRule type="expression" dxfId="0" priority="216">
      <formula>#REF!&gt;=TODAY()</formula>
    </cfRule>
  </conditionalFormatting>
  <conditionalFormatting sqref="D45:BF45">
    <cfRule type="expression" dxfId="0" priority="217">
      <formula>#REF!&gt;=TODAY()</formula>
    </cfRule>
  </conditionalFormatting>
  <conditionalFormatting sqref="D45:BF45">
    <cfRule type="expression" dxfId="0" priority="218">
      <formula>#REF!&gt;=TODAY()</formula>
    </cfRule>
  </conditionalFormatting>
  <conditionalFormatting sqref="D45:BF45">
    <cfRule type="expression" dxfId="0" priority="219">
      <formula>#REF!&gt;=TODAY()</formula>
    </cfRule>
  </conditionalFormatting>
  <conditionalFormatting sqref="D45:BF45">
    <cfRule type="expression" dxfId="0" priority="220">
      <formula>#REF!&gt;=TODAY()</formula>
    </cfRule>
  </conditionalFormatting>
  <conditionalFormatting sqref="D45:BF45">
    <cfRule type="expression" dxfId="0" priority="221">
      <formula>#REF!&gt;=TODAY()</formula>
    </cfRule>
  </conditionalFormatting>
  <conditionalFormatting sqref="D45:BF45">
    <cfRule type="expression" dxfId="0" priority="222">
      <formula>#REF!&gt;=TODAY()</formula>
    </cfRule>
  </conditionalFormatting>
  <conditionalFormatting sqref="D45:BF45">
    <cfRule type="expression" dxfId="0" priority="223">
      <formula>#REF!&gt;=TODAY()</formula>
    </cfRule>
  </conditionalFormatting>
  <conditionalFormatting sqref="D45:BF45">
    <cfRule type="expression" dxfId="0" priority="224">
      <formula>#REF!&gt;=TODAY()</formula>
    </cfRule>
  </conditionalFormatting>
  <conditionalFormatting sqref="D45:BF45">
    <cfRule type="expression" dxfId="0" priority="225">
      <formula>#REF!&gt;=TODAY()</formula>
    </cfRule>
  </conditionalFormatting>
  <conditionalFormatting sqref="D45:BF45">
    <cfRule type="expression" dxfId="0" priority="226">
      <formula>#REF!&gt;=TODAY()</formula>
    </cfRule>
  </conditionalFormatting>
  <conditionalFormatting sqref="D45:BF45">
    <cfRule type="expression" dxfId="0" priority="227">
      <formula>#REF!&gt;=TODAY()</formula>
    </cfRule>
  </conditionalFormatting>
  <conditionalFormatting sqref="D45:BF45">
    <cfRule type="expression" dxfId="0" priority="228">
      <formula>#REF!&gt;=TODAY()</formula>
    </cfRule>
  </conditionalFormatting>
  <conditionalFormatting sqref="D45:BF45">
    <cfRule type="expression" dxfId="0" priority="229">
      <formula>#REF!&gt;=TODAY()</formula>
    </cfRule>
  </conditionalFormatting>
  <conditionalFormatting sqref="D45:BF45">
    <cfRule type="expression" dxfId="0" priority="230">
      <formula>#REF!&gt;=TODAY()</formula>
    </cfRule>
  </conditionalFormatting>
  <conditionalFormatting sqref="D45:BF45">
    <cfRule type="expression" dxfId="0" priority="231">
      <formula>#REF!&gt;=TODAY()</formula>
    </cfRule>
  </conditionalFormatting>
  <conditionalFormatting sqref="D45:BF45">
    <cfRule type="expression" dxfId="0" priority="232">
      <formula>#REF!&gt;=TODAY()</formula>
    </cfRule>
  </conditionalFormatting>
  <conditionalFormatting sqref="D5:BF5">
    <cfRule type="expression" dxfId="0" priority="233">
      <formula>#REF!&gt;=TODAY()</formula>
    </cfRule>
  </conditionalFormatting>
  <conditionalFormatting sqref="D5:BF5">
    <cfRule type="expression" dxfId="0" priority="234">
      <formula>#REF!&gt;=TODAY()</formula>
    </cfRule>
  </conditionalFormatting>
  <conditionalFormatting sqref="D5:BF5">
    <cfRule type="expression" dxfId="0" priority="235">
      <formula>#REF!&gt;=TODAY()</formula>
    </cfRule>
  </conditionalFormatting>
  <conditionalFormatting sqref="D5:BF5">
    <cfRule type="expression" dxfId="0" priority="236">
      <formula>#REF!&gt;=TODAY()</formula>
    </cfRule>
  </conditionalFormatting>
  <conditionalFormatting sqref="D5:BF5">
    <cfRule type="expression" dxfId="0" priority="237">
      <formula>#REF!&gt;=TODAY()</formula>
    </cfRule>
  </conditionalFormatting>
  <conditionalFormatting sqref="D5:BF5">
    <cfRule type="expression" dxfId="0" priority="238">
      <formula>#REF!&gt;=TODAY()</formula>
    </cfRule>
  </conditionalFormatting>
  <conditionalFormatting sqref="D5:BF5">
    <cfRule type="expression" dxfId="0" priority="239">
      <formula>#REF!&gt;=TODAY()</formula>
    </cfRule>
  </conditionalFormatting>
  <conditionalFormatting sqref="D5:BF5">
    <cfRule type="expression" dxfId="0" priority="240">
      <formula>#REF!&gt;=TODAY()</formula>
    </cfRule>
  </conditionalFormatting>
  <conditionalFormatting sqref="D5:BF5">
    <cfRule type="expression" dxfId="0" priority="241">
      <formula>#REF!&gt;=TODAY()</formula>
    </cfRule>
  </conditionalFormatting>
  <conditionalFormatting sqref="D5:BF5">
    <cfRule type="expression" dxfId="0" priority="242">
      <formula>#REF!&gt;=TODAY()</formula>
    </cfRule>
  </conditionalFormatting>
  <conditionalFormatting sqref="D5:BF5">
    <cfRule type="expression" dxfId="0" priority="243">
      <formula>#REF!&gt;=TODAY()</formula>
    </cfRule>
  </conditionalFormatting>
  <conditionalFormatting sqref="D5:BF5">
    <cfRule type="expression" dxfId="0" priority="244">
      <formula>#REF!&gt;=TODAY()</formula>
    </cfRule>
  </conditionalFormatting>
  <conditionalFormatting sqref="D5:BF5">
    <cfRule type="expression" dxfId="0" priority="245">
      <formula>#REF!&gt;=TODAY()</formula>
    </cfRule>
  </conditionalFormatting>
  <conditionalFormatting sqref="D5:BF5">
    <cfRule type="expression" dxfId="0" priority="246">
      <formula>#REF!&gt;=TODAY()</formula>
    </cfRule>
  </conditionalFormatting>
  <conditionalFormatting sqref="D5:BF5">
    <cfRule type="expression" dxfId="0" priority="247">
      <formula>#REF!&gt;=TODAY()</formula>
    </cfRule>
  </conditionalFormatting>
  <conditionalFormatting sqref="D5:BF5">
    <cfRule type="expression" dxfId="0" priority="248">
      <formula>#REF!&gt;=TODAY()</formula>
    </cfRule>
  </conditionalFormatting>
  <conditionalFormatting sqref="D5:BF5">
    <cfRule type="expression" dxfId="0" priority="249">
      <formula>#REF!&gt;=TODAY()</formula>
    </cfRule>
  </conditionalFormatting>
  <conditionalFormatting sqref="D5:BF5">
    <cfRule type="expression" dxfId="0" priority="250">
      <formula>#REF!&gt;=TODAY()</formula>
    </cfRule>
  </conditionalFormatting>
  <conditionalFormatting sqref="D5:BF5">
    <cfRule type="expression" dxfId="0" priority="251">
      <formula>#REF!&gt;=TODAY()</formula>
    </cfRule>
  </conditionalFormatting>
  <conditionalFormatting sqref="D5:BF5">
    <cfRule type="expression" dxfId="0" priority="252">
      <formula>#REF!&gt;=TODAY()</formula>
    </cfRule>
  </conditionalFormatting>
  <conditionalFormatting sqref="D5:BF5">
    <cfRule type="expression" dxfId="0" priority="253">
      <formula>#REF!&gt;=TODAY()</formula>
    </cfRule>
  </conditionalFormatting>
  <conditionalFormatting sqref="D5:BF5">
    <cfRule type="expression" dxfId="0" priority="254">
      <formula>#REF!&gt;=TODAY()</formula>
    </cfRule>
  </conditionalFormatting>
  <conditionalFormatting sqref="D5:BF5">
    <cfRule type="expression" dxfId="0" priority="255">
      <formula>#REF!&gt;=TODAY()</formula>
    </cfRule>
  </conditionalFormatting>
  <conditionalFormatting sqref="D5:BF5">
    <cfRule type="expression" dxfId="0" priority="256">
      <formula>#REF!&gt;=TODAY()</formula>
    </cfRule>
  </conditionalFormatting>
  <conditionalFormatting sqref="D6:BF6">
    <cfRule type="expression" dxfId="0" priority="257">
      <formula>#REF!&gt;=TODAY()</formula>
    </cfRule>
  </conditionalFormatting>
  <conditionalFormatting sqref="D6:BF6">
    <cfRule type="expression" dxfId="0" priority="258">
      <formula>#REF!&gt;=TODAY()</formula>
    </cfRule>
  </conditionalFormatting>
  <conditionalFormatting sqref="D6:BF6">
    <cfRule type="expression" dxfId="0" priority="259">
      <formula>#REF!&gt;=TODAY()</formula>
    </cfRule>
  </conditionalFormatting>
  <conditionalFormatting sqref="D6:BF6">
    <cfRule type="expression" dxfId="0" priority="260">
      <formula>#REF!&gt;=TODAY()</formula>
    </cfRule>
  </conditionalFormatting>
  <conditionalFormatting sqref="D6:BF6">
    <cfRule type="expression" dxfId="0" priority="261">
      <formula>#REF!&gt;=TODAY()</formula>
    </cfRule>
  </conditionalFormatting>
  <conditionalFormatting sqref="D6:BF6">
    <cfRule type="expression" dxfId="0" priority="262">
      <formula>#REF!&gt;=TODAY()</formula>
    </cfRule>
  </conditionalFormatting>
  <conditionalFormatting sqref="D6:BF6">
    <cfRule type="expression" dxfId="0" priority="263">
      <formula>#REF!&gt;=TODAY()</formula>
    </cfRule>
  </conditionalFormatting>
  <conditionalFormatting sqref="D6:BF6">
    <cfRule type="expression" dxfId="0" priority="264">
      <formula>#REF!&gt;=TODAY()</formula>
    </cfRule>
  </conditionalFormatting>
  <conditionalFormatting sqref="D6:BF6">
    <cfRule type="expression" dxfId="0" priority="265">
      <formula>#REF!&gt;=TODAY()</formula>
    </cfRule>
  </conditionalFormatting>
  <conditionalFormatting sqref="D6:BF6">
    <cfRule type="expression" dxfId="0" priority="266">
      <formula>#REF!&gt;=TODAY()</formula>
    </cfRule>
  </conditionalFormatting>
  <conditionalFormatting sqref="D6:BF6">
    <cfRule type="expression" dxfId="0" priority="267">
      <formula>#REF!&gt;=TODAY()</formula>
    </cfRule>
  </conditionalFormatting>
  <conditionalFormatting sqref="D6:BF6">
    <cfRule type="expression" dxfId="0" priority="268">
      <formula>#REF!&gt;=TODAY()</formula>
    </cfRule>
  </conditionalFormatting>
  <conditionalFormatting sqref="D6:BF6">
    <cfRule type="expression" dxfId="0" priority="269">
      <formula>#REF!&gt;=TODAY()</formula>
    </cfRule>
  </conditionalFormatting>
  <conditionalFormatting sqref="D6:BF6">
    <cfRule type="expression" dxfId="0" priority="270">
      <formula>#REF!&gt;=TODAY()</formula>
    </cfRule>
  </conditionalFormatting>
  <conditionalFormatting sqref="D6:BF6">
    <cfRule type="expression" dxfId="0" priority="271">
      <formula>#REF!&gt;=TODAY()</formula>
    </cfRule>
  </conditionalFormatting>
  <conditionalFormatting sqref="D6:BF6">
    <cfRule type="expression" dxfId="0" priority="272">
      <formula>#REF!&gt;=TODAY()</formula>
    </cfRule>
  </conditionalFormatting>
  <conditionalFormatting sqref="D36:BF36">
    <cfRule type="expression" dxfId="0" priority="273">
      <formula>#REF!&gt;=TODAY()</formula>
    </cfRule>
  </conditionalFormatting>
  <conditionalFormatting sqref="D36:BF36">
    <cfRule type="expression" dxfId="0" priority="274">
      <formula>#REF!&gt;=TODAY()</formula>
    </cfRule>
  </conditionalFormatting>
  <conditionalFormatting sqref="D36:BF36">
    <cfRule type="expression" dxfId="0" priority="275">
      <formula>#REF!&gt;=TODAY()</formula>
    </cfRule>
  </conditionalFormatting>
  <conditionalFormatting sqref="D36:BF36">
    <cfRule type="expression" dxfId="0" priority="276">
      <formula>#REF!&gt;=TODAY()</formula>
    </cfRule>
  </conditionalFormatting>
  <conditionalFormatting sqref="D36:BF36">
    <cfRule type="expression" dxfId="0" priority="277">
      <formula>#REF!&gt;=TODAY()</formula>
    </cfRule>
  </conditionalFormatting>
  <conditionalFormatting sqref="D36:BF36">
    <cfRule type="expression" dxfId="0" priority="278">
      <formula>#REF!&gt;=TODAY()</formula>
    </cfRule>
  </conditionalFormatting>
  <conditionalFormatting sqref="D36:BF36">
    <cfRule type="expression" dxfId="0" priority="279">
      <formula>#REF!&gt;=TODAY()</formula>
    </cfRule>
  </conditionalFormatting>
  <conditionalFormatting sqref="D36:BF36">
    <cfRule type="expression" dxfId="0" priority="280">
      <formula>#REF!&gt;=TODAY()</formula>
    </cfRule>
  </conditionalFormatting>
  <conditionalFormatting sqref="D36:BF36">
    <cfRule type="expression" dxfId="0" priority="281">
      <formula>#REF!&gt;=TODAY()</formula>
    </cfRule>
  </conditionalFormatting>
  <conditionalFormatting sqref="D36:BF36">
    <cfRule type="expression" dxfId="0" priority="282">
      <formula>#REF!&gt;=TODAY()</formula>
    </cfRule>
  </conditionalFormatting>
  <conditionalFormatting sqref="D36:BF36">
    <cfRule type="expression" dxfId="0" priority="283">
      <formula>#REF!&gt;=TODAY()</formula>
    </cfRule>
  </conditionalFormatting>
  <conditionalFormatting sqref="D36:BF36">
    <cfRule type="expression" dxfId="0" priority="284">
      <formula>#REF!&gt;=TODAY()</formula>
    </cfRule>
  </conditionalFormatting>
  <conditionalFormatting sqref="D36:BF36">
    <cfRule type="expression" dxfId="0" priority="285">
      <formula>#REF!&gt;=TODAY()</formula>
    </cfRule>
  </conditionalFormatting>
  <conditionalFormatting sqref="D36:BF36">
    <cfRule type="expression" dxfId="0" priority="286">
      <formula>#REF!&gt;=TODAY()</formula>
    </cfRule>
  </conditionalFormatting>
  <conditionalFormatting sqref="D36:BF36">
    <cfRule type="expression" dxfId="0" priority="287">
      <formula>#REF!&gt;=TODAY()</formula>
    </cfRule>
  </conditionalFormatting>
  <conditionalFormatting sqref="D36:BF36">
    <cfRule type="expression" dxfId="0" priority="288">
      <formula>#REF!&gt;=TODAY()</formula>
    </cfRule>
  </conditionalFormatting>
  <conditionalFormatting sqref="D36:BF36">
    <cfRule type="expression" dxfId="0" priority="289">
      <formula>#REF!&gt;=TODAY()</formula>
    </cfRule>
  </conditionalFormatting>
  <conditionalFormatting sqref="D36:BF36">
    <cfRule type="expression" dxfId="0" priority="290">
      <formula>#REF!&gt;=TODAY()</formula>
    </cfRule>
  </conditionalFormatting>
  <conditionalFormatting sqref="D36:BF36">
    <cfRule type="expression" dxfId="0" priority="291">
      <formula>#REF!&gt;=TODAY()</formula>
    </cfRule>
  </conditionalFormatting>
  <conditionalFormatting sqref="D36:BF36">
    <cfRule type="expression" dxfId="0" priority="292">
      <formula>#REF!&gt;=TODAY()</formula>
    </cfRule>
  </conditionalFormatting>
  <conditionalFormatting sqref="D36:BF36">
    <cfRule type="expression" dxfId="0" priority="293">
      <formula>#REF!&gt;=TODAY()</formula>
    </cfRule>
  </conditionalFormatting>
  <conditionalFormatting sqref="D36:BF36">
    <cfRule type="expression" dxfId="0" priority="294">
      <formula>#REF!&gt;=TODAY()</formula>
    </cfRule>
  </conditionalFormatting>
  <conditionalFormatting sqref="D36:BF36">
    <cfRule type="expression" dxfId="0" priority="295">
      <formula>#REF!&gt;=TODAY()</formula>
    </cfRule>
  </conditionalFormatting>
  <conditionalFormatting sqref="D36:BF36">
    <cfRule type="expression" dxfId="0" priority="296">
      <formula>#REF!&gt;=TODAY()</formula>
    </cfRule>
  </conditionalFormatting>
  <conditionalFormatting sqref="D36:BF36">
    <cfRule type="expression" dxfId="0" priority="297">
      <formula>#REF!&gt;=TODAY()</formula>
    </cfRule>
  </conditionalFormatting>
  <conditionalFormatting sqref="D36:BF36">
    <cfRule type="expression" dxfId="0" priority="298">
      <formula>#REF!&gt;=TODAY()</formula>
    </cfRule>
  </conditionalFormatting>
  <conditionalFormatting sqref="D36:BF36">
    <cfRule type="expression" dxfId="0" priority="299">
      <formula>#REF!&gt;=TODAY()</formula>
    </cfRule>
  </conditionalFormatting>
  <conditionalFormatting sqref="D36:BF36">
    <cfRule type="expression" dxfId="0" priority="300">
      <formula>#REF!&gt;=TODAY()</formula>
    </cfRule>
  </conditionalFormatting>
  <conditionalFormatting sqref="D36:BF36">
    <cfRule type="expression" dxfId="0" priority="301">
      <formula>#REF!&gt;=TODAY()</formula>
    </cfRule>
  </conditionalFormatting>
  <conditionalFormatting sqref="D36:BF36">
    <cfRule type="expression" dxfId="0" priority="302">
      <formula>#REF!&gt;=TODAY()</formula>
    </cfRule>
  </conditionalFormatting>
  <conditionalFormatting sqref="D36:BF36">
    <cfRule type="expression" dxfId="0" priority="303">
      <formula>#REF!&gt;=TODAY()</formula>
    </cfRule>
  </conditionalFormatting>
  <conditionalFormatting sqref="D36:BF36">
    <cfRule type="expression" dxfId="0" priority="304">
      <formula>#REF!&gt;=TODAY()</formula>
    </cfRule>
  </conditionalFormatting>
  <conditionalFormatting sqref="D36:BF36">
    <cfRule type="expression" dxfId="0" priority="305">
      <formula>#REF!&gt;=TODAY()</formula>
    </cfRule>
  </conditionalFormatting>
  <conditionalFormatting sqref="D36:BF36">
    <cfRule type="expression" dxfId="0" priority="306">
      <formula>#REF!&gt;=TODAY()</formula>
    </cfRule>
  </conditionalFormatting>
  <conditionalFormatting sqref="D36:BF36">
    <cfRule type="expression" dxfId="0" priority="307">
      <formula>#REF!&gt;=TODAY()</formula>
    </cfRule>
  </conditionalFormatting>
  <conditionalFormatting sqref="D36:BF36">
    <cfRule type="expression" dxfId="0" priority="308">
      <formula>#REF!&gt;=TODAY()</formula>
    </cfRule>
  </conditionalFormatting>
  <conditionalFormatting sqref="D36:BF36">
    <cfRule type="expression" dxfId="0" priority="309">
      <formula>#REF!&gt;=TODAY()</formula>
    </cfRule>
  </conditionalFormatting>
  <conditionalFormatting sqref="D36:BF36">
    <cfRule type="expression" dxfId="0" priority="310">
      <formula>#REF!&gt;=TODAY()</formula>
    </cfRule>
  </conditionalFormatting>
  <conditionalFormatting sqref="D40:BF40">
    <cfRule type="expression" dxfId="0" priority="311">
      <formula>#REF!&gt;=TODAY()</formula>
    </cfRule>
  </conditionalFormatting>
  <conditionalFormatting sqref="D40:BF40">
    <cfRule type="expression" dxfId="0" priority="312">
      <formula>#REF!&gt;=TODAY()</formula>
    </cfRule>
  </conditionalFormatting>
  <conditionalFormatting sqref="D40:BF40">
    <cfRule type="expression" dxfId="0" priority="313">
      <formula>#REF!&gt;=TODAY()</formula>
    </cfRule>
  </conditionalFormatting>
  <conditionalFormatting sqref="D40:BF40">
    <cfRule type="expression" dxfId="0" priority="314">
      <formula>#REF!&gt;=TODAY()</formula>
    </cfRule>
  </conditionalFormatting>
  <conditionalFormatting sqref="D40:BF40">
    <cfRule type="expression" dxfId="0" priority="315">
      <formula>#REF!&gt;=TODAY()</formula>
    </cfRule>
  </conditionalFormatting>
  <conditionalFormatting sqref="D40:BF40">
    <cfRule type="expression" dxfId="0" priority="316">
      <formula>#REF!&gt;=TODAY()</formula>
    </cfRule>
  </conditionalFormatting>
  <conditionalFormatting sqref="D40:BF40">
    <cfRule type="expression" dxfId="0" priority="317">
      <formula>#REF!&gt;=TODAY()</formula>
    </cfRule>
  </conditionalFormatting>
  <conditionalFormatting sqref="D40:BF40">
    <cfRule type="expression" dxfId="0" priority="318">
      <formula>#REF!&gt;=TODAY()</formula>
    </cfRule>
  </conditionalFormatting>
  <conditionalFormatting sqref="D40:BF40">
    <cfRule type="expression" dxfId="0" priority="319">
      <formula>#REF!&gt;=TODAY()</formula>
    </cfRule>
  </conditionalFormatting>
  <conditionalFormatting sqref="D40:BF40">
    <cfRule type="expression" dxfId="0" priority="320">
      <formula>#REF!&gt;=TODAY()</formula>
    </cfRule>
  </conditionalFormatting>
  <conditionalFormatting sqref="D40:BF40">
    <cfRule type="expression" dxfId="0" priority="321">
      <formula>#REF!&gt;=TODAY()</formula>
    </cfRule>
  </conditionalFormatting>
  <conditionalFormatting sqref="D40:BF40">
    <cfRule type="expression" dxfId="0" priority="322">
      <formula>#REF!&gt;=TODAY()</formula>
    </cfRule>
  </conditionalFormatting>
  <conditionalFormatting sqref="D40:BF40">
    <cfRule type="expression" dxfId="0" priority="323">
      <formula>#REF!&gt;=TODAY()</formula>
    </cfRule>
  </conditionalFormatting>
  <conditionalFormatting sqref="D40:BF40">
    <cfRule type="expression" dxfId="0" priority="324">
      <formula>#REF!&gt;=TODAY()</formula>
    </cfRule>
  </conditionalFormatting>
  <conditionalFormatting sqref="D40:BF40">
    <cfRule type="expression" dxfId="0" priority="325">
      <formula>#REF!&gt;=TODAY()</formula>
    </cfRule>
  </conditionalFormatting>
  <conditionalFormatting sqref="D40:BF40">
    <cfRule type="expression" dxfId="0" priority="326">
      <formula>#REF!&gt;=TODAY()</formula>
    </cfRule>
  </conditionalFormatting>
  <conditionalFormatting sqref="D40:BF40">
    <cfRule type="expression" dxfId="0" priority="327">
      <formula>#REF!&gt;=TODAY()</formula>
    </cfRule>
  </conditionalFormatting>
  <conditionalFormatting sqref="D40:BF40">
    <cfRule type="expression" dxfId="0" priority="328">
      <formula>#REF!&gt;=TODAY()</formula>
    </cfRule>
  </conditionalFormatting>
  <conditionalFormatting sqref="D40:BF40">
    <cfRule type="expression" dxfId="0" priority="329">
      <formula>#REF!&gt;=TODAY()</formula>
    </cfRule>
  </conditionalFormatting>
  <conditionalFormatting sqref="D40:BF40">
    <cfRule type="expression" dxfId="0" priority="330">
      <formula>#REF!&gt;=TODAY()</formula>
    </cfRule>
  </conditionalFormatting>
  <conditionalFormatting sqref="D40:BF40">
    <cfRule type="expression" dxfId="0" priority="331">
      <formula>#REF!&gt;=TODAY()</formula>
    </cfRule>
  </conditionalFormatting>
  <conditionalFormatting sqref="D40:BF40">
    <cfRule type="expression" dxfId="0" priority="332">
      <formula>#REF!&gt;=TODAY()</formula>
    </cfRule>
  </conditionalFormatting>
  <conditionalFormatting sqref="D40:BF40">
    <cfRule type="expression" dxfId="0" priority="333">
      <formula>#REF!&gt;=TODAY()</formula>
    </cfRule>
  </conditionalFormatting>
  <conditionalFormatting sqref="D40:BF40">
    <cfRule type="expression" dxfId="0" priority="334">
      <formula>#REF!&gt;=TODAY()</formula>
    </cfRule>
  </conditionalFormatting>
  <conditionalFormatting sqref="D40:BF40">
    <cfRule type="expression" dxfId="0" priority="335">
      <formula>#REF!&gt;=TODAY()</formula>
    </cfRule>
  </conditionalFormatting>
  <conditionalFormatting sqref="D40:BF40">
    <cfRule type="expression" dxfId="0" priority="336">
      <formula>#REF!&gt;=TODAY()</formula>
    </cfRule>
  </conditionalFormatting>
  <conditionalFormatting sqref="D40:BF40">
    <cfRule type="expression" dxfId="0" priority="337">
      <formula>#REF!&gt;=TODAY()</formula>
    </cfRule>
  </conditionalFormatting>
  <conditionalFormatting sqref="D40:BF40">
    <cfRule type="expression" dxfId="0" priority="338">
      <formula>#REF!&gt;=TODAY()</formula>
    </cfRule>
  </conditionalFormatting>
  <conditionalFormatting sqref="D40:BF40">
    <cfRule type="expression" dxfId="0" priority="339">
      <formula>#REF!&gt;=TODAY()</formula>
    </cfRule>
  </conditionalFormatting>
  <conditionalFormatting sqref="D40:BF40">
    <cfRule type="expression" dxfId="0" priority="340">
      <formula>#REF!&gt;=TODAY()</formula>
    </cfRule>
  </conditionalFormatting>
  <conditionalFormatting sqref="BG3">
    <cfRule type="expression" dxfId="0" priority="341">
      <formula>#REF!&gt;=TODAY()</formula>
    </cfRule>
  </conditionalFormatting>
  <conditionalFormatting sqref="BG3">
    <cfRule type="expression" dxfId="0" priority="342">
      <formula>#REF!&gt;=TODAY()</formula>
    </cfRule>
  </conditionalFormatting>
  <conditionalFormatting sqref="BG6">
    <cfRule type="expression" dxfId="0" priority="343">
      <formula>#REF!&gt;=TODAY()</formula>
    </cfRule>
  </conditionalFormatting>
  <conditionalFormatting sqref="BG6">
    <cfRule type="expression" dxfId="0" priority="344">
      <formula>#REF!&gt;=TODAY()</formula>
    </cfRule>
  </conditionalFormatting>
  <conditionalFormatting sqref="BG36">
    <cfRule type="expression" dxfId="0" priority="345">
      <formula>#REF!&gt;=TODAY()</formula>
    </cfRule>
  </conditionalFormatting>
  <conditionalFormatting sqref="BG36">
    <cfRule type="expression" dxfId="0" priority="346">
      <formula>#REF!&gt;=TODAY()</formula>
    </cfRule>
  </conditionalFormatting>
  <conditionalFormatting sqref="BG36">
    <cfRule type="expression" dxfId="0" priority="347">
      <formula>#REF!&gt;=TODAY()</formula>
    </cfRule>
  </conditionalFormatting>
  <conditionalFormatting sqref="BG36">
    <cfRule type="expression" dxfId="0" priority="348">
      <formula>#REF!&gt;=TODAY()</formula>
    </cfRule>
  </conditionalFormatting>
  <conditionalFormatting sqref="BG40">
    <cfRule type="expression" dxfId="0" priority="349">
      <formula>#REF!&gt;=TODAY()</formula>
    </cfRule>
  </conditionalFormatting>
  <conditionalFormatting sqref="BG40">
    <cfRule type="expression" dxfId="0" priority="350">
      <formula>#REF!&gt;=TODAY()</formula>
    </cfRule>
  </conditionalFormatting>
  <conditionalFormatting sqref="BG40">
    <cfRule type="expression" dxfId="0" priority="351">
      <formula>#REF!&gt;=TODAY()</formula>
    </cfRule>
  </conditionalFormatting>
  <conditionalFormatting sqref="BG40">
    <cfRule type="expression" dxfId="0" priority="352">
      <formula>#REF!&gt;=TODAY()</formula>
    </cfRule>
  </conditionalFormatting>
  <conditionalFormatting sqref="BG40">
    <cfRule type="expression" dxfId="0" priority="353">
      <formula>#REF!&gt;=TODAY()</formula>
    </cfRule>
  </conditionalFormatting>
  <conditionalFormatting sqref="BG40">
    <cfRule type="expression" dxfId="0" priority="354">
      <formula>#REF!&gt;=TODAY()</formula>
    </cfRule>
  </conditionalFormatting>
  <conditionalFormatting sqref="BG40">
    <cfRule type="expression" dxfId="0" priority="355">
      <formula>#REF!&gt;=TODAY()</formula>
    </cfRule>
  </conditionalFormatting>
  <conditionalFormatting sqref="BG40">
    <cfRule type="expression" dxfId="0" priority="356">
      <formula>#REF!&gt;=TODAY()</formula>
    </cfRule>
  </conditionalFormatting>
  <conditionalFormatting sqref="BG40">
    <cfRule type="expression" dxfId="0" priority="357">
      <formula>#REF!&gt;=TODAY()</formula>
    </cfRule>
  </conditionalFormatting>
  <conditionalFormatting sqref="BG40">
    <cfRule type="expression" dxfId="0" priority="358">
      <formula>#REF!&gt;=TODAY()</formula>
    </cfRule>
  </conditionalFormatting>
  <conditionalFormatting sqref="BG40">
    <cfRule type="expression" dxfId="0" priority="359">
      <formula>#REF!&gt;=TODAY()</formula>
    </cfRule>
  </conditionalFormatting>
  <conditionalFormatting sqref="BG40">
    <cfRule type="expression" dxfId="0" priority="360">
      <formula>#REF!&gt;=TODAY()</formula>
    </cfRule>
  </conditionalFormatting>
  <conditionalFormatting sqref="BG45">
    <cfRule type="expression" dxfId="0" priority="361">
      <formula>#REF!&gt;=TODAY()</formula>
    </cfRule>
  </conditionalFormatting>
  <conditionalFormatting sqref="BG45">
    <cfRule type="expression" dxfId="0" priority="362">
      <formula>#REF!&gt;=TODAY()</formula>
    </cfRule>
  </conditionalFormatting>
  <conditionalFormatting sqref="BG45">
    <cfRule type="expression" dxfId="0" priority="363">
      <formula>#REF!&gt;=TODAY()</formula>
    </cfRule>
  </conditionalFormatting>
  <conditionalFormatting sqref="BG45">
    <cfRule type="expression" dxfId="0" priority="364">
      <formula>#REF!&gt;=TODAY()</formula>
    </cfRule>
  </conditionalFormatting>
  <conditionalFormatting sqref="BG45">
    <cfRule type="expression" dxfId="0" priority="365">
      <formula>#REF!&gt;=TODAY()</formula>
    </cfRule>
  </conditionalFormatting>
  <conditionalFormatting sqref="BG45">
    <cfRule type="expression" dxfId="0" priority="366">
      <formula>#REF!&gt;=TODAY()</formula>
    </cfRule>
  </conditionalFormatting>
  <conditionalFormatting sqref="BG45">
    <cfRule type="expression" dxfId="0" priority="367">
      <formula>#REF!&gt;=TODAY()</formula>
    </cfRule>
  </conditionalFormatting>
  <conditionalFormatting sqref="BG45">
    <cfRule type="expression" dxfId="0" priority="368">
      <formula>#REF!&gt;=TODAY()</formula>
    </cfRule>
  </conditionalFormatting>
  <conditionalFormatting sqref="BG45">
    <cfRule type="expression" dxfId="0" priority="369">
      <formula>#REF!&gt;=TODAY()</formula>
    </cfRule>
  </conditionalFormatting>
  <conditionalFormatting sqref="BG45">
    <cfRule type="expression" dxfId="0" priority="370">
      <formula>#REF!&gt;=TODAY()</formula>
    </cfRule>
  </conditionalFormatting>
  <conditionalFormatting sqref="BG45">
    <cfRule type="expression" dxfId="0" priority="371">
      <formula>#REF!&gt;=TODAY()</formula>
    </cfRule>
  </conditionalFormatting>
  <conditionalFormatting sqref="BG45">
    <cfRule type="expression" dxfId="0" priority="372">
      <formula>#REF!&gt;=TODAY()</formula>
    </cfRule>
  </conditionalFormatting>
  <conditionalFormatting sqref="BG45">
    <cfRule type="expression" dxfId="0" priority="373">
      <formula>#REF!&gt;=TODAY()</formula>
    </cfRule>
  </conditionalFormatting>
  <conditionalFormatting sqref="BG45">
    <cfRule type="expression" dxfId="0" priority="374">
      <formula>#REF!&gt;=TODAY()</formula>
    </cfRule>
  </conditionalFormatting>
  <conditionalFormatting sqref="BG45">
    <cfRule type="expression" dxfId="0" priority="375">
      <formula>#REF!&gt;=TODAY()</formula>
    </cfRule>
  </conditionalFormatting>
  <conditionalFormatting sqref="BG45">
    <cfRule type="expression" dxfId="0" priority="376">
      <formula>#REF!&gt;=TODAY()</formula>
    </cfRule>
  </conditionalFormatting>
  <conditionalFormatting sqref="BG45">
    <cfRule type="expression" dxfId="0" priority="377">
      <formula>#REF!&gt;=TODAY()</formula>
    </cfRule>
  </conditionalFormatting>
  <conditionalFormatting sqref="BG45">
    <cfRule type="expression" dxfId="0" priority="378">
      <formula>#REF!&gt;=TODAY()</formula>
    </cfRule>
  </conditionalFormatting>
  <conditionalFormatting sqref="BG45">
    <cfRule type="expression" dxfId="0" priority="379">
      <formula>#REF!&gt;=TODAY()</formula>
    </cfRule>
  </conditionalFormatting>
  <conditionalFormatting sqref="BG45">
    <cfRule type="expression" dxfId="0" priority="380">
      <formula>#REF!&gt;=TODAY()</formula>
    </cfRule>
  </conditionalFormatting>
  <conditionalFormatting sqref="BG45">
    <cfRule type="expression" dxfId="0" priority="381">
      <formula>#REF!&gt;=TODAY()</formula>
    </cfRule>
  </conditionalFormatting>
  <conditionalFormatting sqref="BG45">
    <cfRule type="expression" dxfId="0" priority="382">
      <formula>#REF!&gt;=TODAY()</formula>
    </cfRule>
  </conditionalFormatting>
  <conditionalFormatting sqref="BG45">
    <cfRule type="expression" dxfId="0" priority="383">
      <formula>#REF!&gt;=TODAY()</formula>
    </cfRule>
  </conditionalFormatting>
  <conditionalFormatting sqref="BG45">
    <cfRule type="expression" dxfId="0" priority="384">
      <formula>#REF!&gt;=TODAY()</formula>
    </cfRule>
  </conditionalFormatting>
  <conditionalFormatting sqref="BG45">
    <cfRule type="expression" dxfId="0" priority="385">
      <formula>#REF!&gt;=TODAY()</formula>
    </cfRule>
  </conditionalFormatting>
  <conditionalFormatting sqref="BG45">
    <cfRule type="expression" dxfId="0" priority="386">
      <formula>#REF!&gt;=TODAY()</formula>
    </cfRule>
  </conditionalFormatting>
  <conditionalFormatting sqref="BG45">
    <cfRule type="expression" dxfId="0" priority="387">
      <formula>#REF!&gt;=TODAY()</formula>
    </cfRule>
  </conditionalFormatting>
  <conditionalFormatting sqref="BG45">
    <cfRule type="expression" dxfId="0" priority="388">
      <formula>#REF!&gt;=TODAY()</formula>
    </cfRule>
  </conditionalFormatting>
  <conditionalFormatting sqref="BG45">
    <cfRule type="expression" dxfId="0" priority="389">
      <formula>#REF!&gt;=TODAY()</formula>
    </cfRule>
  </conditionalFormatting>
  <conditionalFormatting sqref="BG45">
    <cfRule type="expression" dxfId="0" priority="390">
      <formula>#REF!&gt;=TODAY()</formula>
    </cfRule>
  </conditionalFormatting>
  <conditionalFormatting sqref="BG45">
    <cfRule type="expression" dxfId="0" priority="391">
      <formula>#REF!&gt;=TODAY()</formula>
    </cfRule>
  </conditionalFormatting>
  <conditionalFormatting sqref="BG45">
    <cfRule type="expression" dxfId="0" priority="392">
      <formula>#REF!&gt;=TODAY()</formula>
    </cfRule>
  </conditionalFormatting>
  <conditionalFormatting sqref="BG45">
    <cfRule type="expression" dxfId="0" priority="393">
      <formula>#REF!&gt;=TODAY()</formula>
    </cfRule>
  </conditionalFormatting>
  <conditionalFormatting sqref="BG45">
    <cfRule type="expression" dxfId="0" priority="394">
      <formula>#REF!&gt;=TODAY()</formula>
    </cfRule>
  </conditionalFormatting>
  <conditionalFormatting sqref="BG45">
    <cfRule type="expression" dxfId="0" priority="395">
      <formula>#REF!&gt;=TODAY()</formula>
    </cfRule>
  </conditionalFormatting>
  <conditionalFormatting sqref="BG45">
    <cfRule type="expression" dxfId="0" priority="396">
      <formula>#REF!&gt;=TODAY()</formula>
    </cfRule>
  </conditionalFormatting>
  <conditionalFormatting sqref="BG45">
    <cfRule type="expression" dxfId="0" priority="397">
      <formula>#REF!&gt;=TODAY()</formula>
    </cfRule>
  </conditionalFormatting>
  <conditionalFormatting sqref="BG45">
    <cfRule type="expression" dxfId="0" priority="398">
      <formula>#REF!&gt;=TODAY()</formula>
    </cfRule>
  </conditionalFormatting>
  <conditionalFormatting sqref="BG45">
    <cfRule type="expression" dxfId="0" priority="399">
      <formula>#REF!&gt;=TODAY()</formula>
    </cfRule>
  </conditionalFormatting>
  <conditionalFormatting sqref="BG45">
    <cfRule type="expression" dxfId="0" priority="400">
      <formula>#REF!&gt;=TODAY()</formula>
    </cfRule>
  </conditionalFormatting>
  <conditionalFormatting sqref="BG45">
    <cfRule type="expression" dxfId="0" priority="401">
      <formula>#REF!&gt;=TODAY()</formula>
    </cfRule>
  </conditionalFormatting>
  <conditionalFormatting sqref="BG45">
    <cfRule type="expression" dxfId="0" priority="402">
      <formula>#REF!&gt;=TODAY()</formula>
    </cfRule>
  </conditionalFormatting>
  <conditionalFormatting sqref="BG5">
    <cfRule type="expression" dxfId="0" priority="403">
      <formula>#REF!&gt;=TODAY()</formula>
    </cfRule>
  </conditionalFormatting>
  <conditionalFormatting sqref="BG5">
    <cfRule type="expression" dxfId="0" priority="404">
      <formula>#REF!&gt;=TODAY()</formula>
    </cfRule>
  </conditionalFormatting>
  <conditionalFormatting sqref="BG5">
    <cfRule type="expression" dxfId="0" priority="405">
      <formula>#REF!&gt;=TODAY()</formula>
    </cfRule>
  </conditionalFormatting>
  <conditionalFormatting sqref="BG5">
    <cfRule type="expression" dxfId="0" priority="406">
      <formula>#REF!&gt;=TODAY()</formula>
    </cfRule>
  </conditionalFormatting>
  <conditionalFormatting sqref="BG5">
    <cfRule type="expression" dxfId="0" priority="407">
      <formula>#REF!&gt;=TODAY()</formula>
    </cfRule>
  </conditionalFormatting>
  <conditionalFormatting sqref="BG5">
    <cfRule type="expression" dxfId="0" priority="408">
      <formula>#REF!&gt;=TODAY()</formula>
    </cfRule>
  </conditionalFormatting>
  <conditionalFormatting sqref="BG5">
    <cfRule type="expression" dxfId="0" priority="409">
      <formula>#REF!&gt;=TODAY()</formula>
    </cfRule>
  </conditionalFormatting>
  <conditionalFormatting sqref="BG5">
    <cfRule type="expression" dxfId="0" priority="410">
      <formula>#REF!&gt;=TODAY()</formula>
    </cfRule>
  </conditionalFormatting>
  <conditionalFormatting sqref="BG5">
    <cfRule type="expression" dxfId="0" priority="411">
      <formula>#REF!&gt;=TODAY()</formula>
    </cfRule>
  </conditionalFormatting>
  <conditionalFormatting sqref="BG5">
    <cfRule type="expression" dxfId="0" priority="412">
      <formula>#REF!&gt;=TODAY()</formula>
    </cfRule>
  </conditionalFormatting>
  <conditionalFormatting sqref="BG5">
    <cfRule type="expression" dxfId="0" priority="413">
      <formula>#REF!&gt;=TODAY()</formula>
    </cfRule>
  </conditionalFormatting>
  <conditionalFormatting sqref="BG5">
    <cfRule type="expression" dxfId="0" priority="414">
      <formula>#REF!&gt;=TODAY()</formula>
    </cfRule>
  </conditionalFormatting>
  <conditionalFormatting sqref="BG5">
    <cfRule type="expression" dxfId="0" priority="415">
      <formula>#REF!&gt;=TODAY()</formula>
    </cfRule>
  </conditionalFormatting>
  <conditionalFormatting sqref="BG5">
    <cfRule type="expression" dxfId="0" priority="416">
      <formula>#REF!&gt;=TODAY()</formula>
    </cfRule>
  </conditionalFormatting>
  <conditionalFormatting sqref="BG5">
    <cfRule type="expression" dxfId="0" priority="417">
      <formula>#REF!&gt;=TODAY()</formula>
    </cfRule>
  </conditionalFormatting>
  <conditionalFormatting sqref="BG5">
    <cfRule type="expression" dxfId="0" priority="418">
      <formula>#REF!&gt;=TODAY()</formula>
    </cfRule>
  </conditionalFormatting>
  <conditionalFormatting sqref="BG5">
    <cfRule type="expression" dxfId="0" priority="419">
      <formula>#REF!&gt;=TODAY()</formula>
    </cfRule>
  </conditionalFormatting>
  <conditionalFormatting sqref="BG5">
    <cfRule type="expression" dxfId="0" priority="420">
      <formula>#REF!&gt;=TODAY()</formula>
    </cfRule>
  </conditionalFormatting>
  <conditionalFormatting sqref="BG5">
    <cfRule type="expression" dxfId="0" priority="421">
      <formula>#REF!&gt;=TODAY()</formula>
    </cfRule>
  </conditionalFormatting>
  <conditionalFormatting sqref="BG5">
    <cfRule type="expression" dxfId="0" priority="422">
      <formula>#REF!&gt;=TODAY()</formula>
    </cfRule>
  </conditionalFormatting>
  <conditionalFormatting sqref="BG5">
    <cfRule type="expression" dxfId="0" priority="423">
      <formula>#REF!&gt;=TODAY()</formula>
    </cfRule>
  </conditionalFormatting>
  <conditionalFormatting sqref="BG5">
    <cfRule type="expression" dxfId="0" priority="424">
      <formula>#REF!&gt;=TODAY()</formula>
    </cfRule>
  </conditionalFormatting>
  <conditionalFormatting sqref="BG5">
    <cfRule type="expression" dxfId="0" priority="425">
      <formula>#REF!&gt;=TODAY()</formula>
    </cfRule>
  </conditionalFormatting>
  <conditionalFormatting sqref="BG5">
    <cfRule type="expression" dxfId="0" priority="426">
      <formula>#REF!&gt;=TODAY()</formula>
    </cfRule>
  </conditionalFormatting>
  <conditionalFormatting sqref="BG6">
    <cfRule type="expression" dxfId="0" priority="427">
      <formula>#REF!&gt;=TODAY()</formula>
    </cfRule>
  </conditionalFormatting>
  <conditionalFormatting sqref="BG6">
    <cfRule type="expression" dxfId="0" priority="428">
      <formula>#REF!&gt;=TODAY()</formula>
    </cfRule>
  </conditionalFormatting>
  <conditionalFormatting sqref="BG6">
    <cfRule type="expression" dxfId="0" priority="429">
      <formula>#REF!&gt;=TODAY()</formula>
    </cfRule>
  </conditionalFormatting>
  <conditionalFormatting sqref="BG6">
    <cfRule type="expression" dxfId="0" priority="430">
      <formula>#REF!&gt;=TODAY()</formula>
    </cfRule>
  </conditionalFormatting>
  <conditionalFormatting sqref="BG6">
    <cfRule type="expression" dxfId="0" priority="431">
      <formula>#REF!&gt;=TODAY()</formula>
    </cfRule>
  </conditionalFormatting>
  <conditionalFormatting sqref="BG6">
    <cfRule type="expression" dxfId="0" priority="432">
      <formula>#REF!&gt;=TODAY()</formula>
    </cfRule>
  </conditionalFormatting>
  <conditionalFormatting sqref="BG6">
    <cfRule type="expression" dxfId="0" priority="433">
      <formula>#REF!&gt;=TODAY()</formula>
    </cfRule>
  </conditionalFormatting>
  <conditionalFormatting sqref="BG6">
    <cfRule type="expression" dxfId="0" priority="434">
      <formula>#REF!&gt;=TODAY()</formula>
    </cfRule>
  </conditionalFormatting>
  <conditionalFormatting sqref="BG6">
    <cfRule type="expression" dxfId="0" priority="435">
      <formula>#REF!&gt;=TODAY()</formula>
    </cfRule>
  </conditionalFormatting>
  <conditionalFormatting sqref="BG6">
    <cfRule type="expression" dxfId="0" priority="436">
      <formula>#REF!&gt;=TODAY()</formula>
    </cfRule>
  </conditionalFormatting>
  <conditionalFormatting sqref="BG6">
    <cfRule type="expression" dxfId="0" priority="437">
      <formula>#REF!&gt;=TODAY()</formula>
    </cfRule>
  </conditionalFormatting>
  <conditionalFormatting sqref="BG6">
    <cfRule type="expression" dxfId="0" priority="438">
      <formula>#REF!&gt;=TODAY()</formula>
    </cfRule>
  </conditionalFormatting>
  <conditionalFormatting sqref="BG6">
    <cfRule type="expression" dxfId="0" priority="439">
      <formula>#REF!&gt;=TODAY()</formula>
    </cfRule>
  </conditionalFormatting>
  <conditionalFormatting sqref="BG6">
    <cfRule type="expression" dxfId="0" priority="440">
      <formula>#REF!&gt;=TODAY()</formula>
    </cfRule>
  </conditionalFormatting>
  <conditionalFormatting sqref="BG6">
    <cfRule type="expression" dxfId="0" priority="441">
      <formula>#REF!&gt;=TODAY()</formula>
    </cfRule>
  </conditionalFormatting>
  <conditionalFormatting sqref="BG6">
    <cfRule type="expression" dxfId="0" priority="442">
      <formula>#REF!&gt;=TODAY()</formula>
    </cfRule>
  </conditionalFormatting>
  <conditionalFormatting sqref="BG36">
    <cfRule type="expression" dxfId="0" priority="443">
      <formula>#REF!&gt;=TODAY()</formula>
    </cfRule>
  </conditionalFormatting>
  <conditionalFormatting sqref="BG36">
    <cfRule type="expression" dxfId="0" priority="444">
      <formula>#REF!&gt;=TODAY()</formula>
    </cfRule>
  </conditionalFormatting>
  <conditionalFormatting sqref="BG36">
    <cfRule type="expression" dxfId="0" priority="445">
      <formula>#REF!&gt;=TODAY()</formula>
    </cfRule>
  </conditionalFormatting>
  <conditionalFormatting sqref="BG36">
    <cfRule type="expression" dxfId="0" priority="446">
      <formula>#REF!&gt;=TODAY()</formula>
    </cfRule>
  </conditionalFormatting>
  <conditionalFormatting sqref="BG36">
    <cfRule type="expression" dxfId="0" priority="447">
      <formula>#REF!&gt;=TODAY()</formula>
    </cfRule>
  </conditionalFormatting>
  <conditionalFormatting sqref="BG36">
    <cfRule type="expression" dxfId="0" priority="448">
      <formula>#REF!&gt;=TODAY()</formula>
    </cfRule>
  </conditionalFormatting>
  <conditionalFormatting sqref="BG36">
    <cfRule type="expression" dxfId="0" priority="449">
      <formula>#REF!&gt;=TODAY()</formula>
    </cfRule>
  </conditionalFormatting>
  <conditionalFormatting sqref="BG36">
    <cfRule type="expression" dxfId="0" priority="450">
      <formula>#REF!&gt;=TODAY()</formula>
    </cfRule>
  </conditionalFormatting>
  <conditionalFormatting sqref="BG36">
    <cfRule type="expression" dxfId="0" priority="451">
      <formula>#REF!&gt;=TODAY()</formula>
    </cfRule>
  </conditionalFormatting>
  <conditionalFormatting sqref="BG36">
    <cfRule type="expression" dxfId="0" priority="452">
      <formula>#REF!&gt;=TODAY()</formula>
    </cfRule>
  </conditionalFormatting>
  <conditionalFormatting sqref="BG36">
    <cfRule type="expression" dxfId="0" priority="453">
      <formula>#REF!&gt;=TODAY()</formula>
    </cfRule>
  </conditionalFormatting>
  <conditionalFormatting sqref="BG36">
    <cfRule type="expression" dxfId="0" priority="454">
      <formula>#REF!&gt;=TODAY()</formula>
    </cfRule>
  </conditionalFormatting>
  <conditionalFormatting sqref="BG36">
    <cfRule type="expression" dxfId="0" priority="455">
      <formula>#REF!&gt;=TODAY()</formula>
    </cfRule>
  </conditionalFormatting>
  <conditionalFormatting sqref="BG36">
    <cfRule type="expression" dxfId="0" priority="456">
      <formula>#REF!&gt;=TODAY()</formula>
    </cfRule>
  </conditionalFormatting>
  <conditionalFormatting sqref="BG36">
    <cfRule type="expression" dxfId="0" priority="457">
      <formula>#REF!&gt;=TODAY()</formula>
    </cfRule>
  </conditionalFormatting>
  <conditionalFormatting sqref="BG36">
    <cfRule type="expression" dxfId="0" priority="458">
      <formula>#REF!&gt;=TODAY()</formula>
    </cfRule>
  </conditionalFormatting>
  <conditionalFormatting sqref="BG36">
    <cfRule type="expression" dxfId="0" priority="459">
      <formula>#REF!&gt;=TODAY()</formula>
    </cfRule>
  </conditionalFormatting>
  <conditionalFormatting sqref="BG36">
    <cfRule type="expression" dxfId="0" priority="460">
      <formula>#REF!&gt;=TODAY()</formula>
    </cfRule>
  </conditionalFormatting>
  <conditionalFormatting sqref="BG36">
    <cfRule type="expression" dxfId="0" priority="461">
      <formula>#REF!&gt;=TODAY()</formula>
    </cfRule>
  </conditionalFormatting>
  <conditionalFormatting sqref="BG36">
    <cfRule type="expression" dxfId="0" priority="462">
      <formula>#REF!&gt;=TODAY()</formula>
    </cfRule>
  </conditionalFormatting>
  <conditionalFormatting sqref="BG36">
    <cfRule type="expression" dxfId="0" priority="463">
      <formula>#REF!&gt;=TODAY()</formula>
    </cfRule>
  </conditionalFormatting>
  <conditionalFormatting sqref="BG36">
    <cfRule type="expression" dxfId="0" priority="464">
      <formula>#REF!&gt;=TODAY()</formula>
    </cfRule>
  </conditionalFormatting>
  <conditionalFormatting sqref="BG36">
    <cfRule type="expression" dxfId="0" priority="465">
      <formula>#REF!&gt;=TODAY()</formula>
    </cfRule>
  </conditionalFormatting>
  <conditionalFormatting sqref="BG36">
    <cfRule type="expression" dxfId="0" priority="466">
      <formula>#REF!&gt;=TODAY()</formula>
    </cfRule>
  </conditionalFormatting>
  <conditionalFormatting sqref="BG36">
    <cfRule type="expression" dxfId="0" priority="467">
      <formula>#REF!&gt;=TODAY()</formula>
    </cfRule>
  </conditionalFormatting>
  <conditionalFormatting sqref="BG36">
    <cfRule type="expression" dxfId="0" priority="468">
      <formula>#REF!&gt;=TODAY()</formula>
    </cfRule>
  </conditionalFormatting>
  <conditionalFormatting sqref="BG36">
    <cfRule type="expression" dxfId="0" priority="469">
      <formula>#REF!&gt;=TODAY()</formula>
    </cfRule>
  </conditionalFormatting>
  <conditionalFormatting sqref="BG36">
    <cfRule type="expression" dxfId="0" priority="470">
      <formula>#REF!&gt;=TODAY()</formula>
    </cfRule>
  </conditionalFormatting>
  <conditionalFormatting sqref="BG36">
    <cfRule type="expression" dxfId="0" priority="471">
      <formula>#REF!&gt;=TODAY()</formula>
    </cfRule>
  </conditionalFormatting>
  <conditionalFormatting sqref="BG36">
    <cfRule type="expression" dxfId="0" priority="472">
      <formula>#REF!&gt;=TODAY()</formula>
    </cfRule>
  </conditionalFormatting>
  <conditionalFormatting sqref="BG36">
    <cfRule type="expression" dxfId="0" priority="473">
      <formula>#REF!&gt;=TODAY()</formula>
    </cfRule>
  </conditionalFormatting>
  <conditionalFormatting sqref="BG36">
    <cfRule type="expression" dxfId="0" priority="474">
      <formula>#REF!&gt;=TODAY()</formula>
    </cfRule>
  </conditionalFormatting>
  <conditionalFormatting sqref="BG36">
    <cfRule type="expression" dxfId="0" priority="475">
      <formula>#REF!&gt;=TODAY()</formula>
    </cfRule>
  </conditionalFormatting>
  <conditionalFormatting sqref="BG36">
    <cfRule type="expression" dxfId="0" priority="476">
      <formula>#REF!&gt;=TODAY()</formula>
    </cfRule>
  </conditionalFormatting>
  <conditionalFormatting sqref="BG36">
    <cfRule type="expression" dxfId="0" priority="477">
      <formula>#REF!&gt;=TODAY()</formula>
    </cfRule>
  </conditionalFormatting>
  <conditionalFormatting sqref="BG36">
    <cfRule type="expression" dxfId="0" priority="478">
      <formula>#REF!&gt;=TODAY()</formula>
    </cfRule>
  </conditionalFormatting>
  <conditionalFormatting sqref="BG36">
    <cfRule type="expression" dxfId="0" priority="479">
      <formula>#REF!&gt;=TODAY()</formula>
    </cfRule>
  </conditionalFormatting>
  <conditionalFormatting sqref="BG36">
    <cfRule type="expression" dxfId="0" priority="480">
      <formula>#REF!&gt;=TODAY()</formula>
    </cfRule>
  </conditionalFormatting>
  <conditionalFormatting sqref="BG40">
    <cfRule type="expression" dxfId="0" priority="481">
      <formula>#REF!&gt;=TODAY()</formula>
    </cfRule>
  </conditionalFormatting>
  <conditionalFormatting sqref="BG40">
    <cfRule type="expression" dxfId="0" priority="482">
      <formula>#REF!&gt;=TODAY()</formula>
    </cfRule>
  </conditionalFormatting>
  <conditionalFormatting sqref="BG40">
    <cfRule type="expression" dxfId="0" priority="483">
      <formula>#REF!&gt;=TODAY()</formula>
    </cfRule>
  </conditionalFormatting>
  <conditionalFormatting sqref="BG40">
    <cfRule type="expression" dxfId="0" priority="484">
      <formula>#REF!&gt;=TODAY()</formula>
    </cfRule>
  </conditionalFormatting>
  <conditionalFormatting sqref="BG40">
    <cfRule type="expression" dxfId="0" priority="485">
      <formula>#REF!&gt;=TODAY()</formula>
    </cfRule>
  </conditionalFormatting>
  <conditionalFormatting sqref="BG40">
    <cfRule type="expression" dxfId="0" priority="486">
      <formula>#REF!&gt;=TODAY()</formula>
    </cfRule>
  </conditionalFormatting>
  <conditionalFormatting sqref="BG40">
    <cfRule type="expression" dxfId="0" priority="487">
      <formula>#REF!&gt;=TODAY()</formula>
    </cfRule>
  </conditionalFormatting>
  <conditionalFormatting sqref="BG40">
    <cfRule type="expression" dxfId="0" priority="488">
      <formula>#REF!&gt;=TODAY()</formula>
    </cfRule>
  </conditionalFormatting>
  <conditionalFormatting sqref="BG40">
    <cfRule type="expression" dxfId="0" priority="489">
      <formula>#REF!&gt;=TODAY()</formula>
    </cfRule>
  </conditionalFormatting>
  <conditionalFormatting sqref="BG40">
    <cfRule type="expression" dxfId="0" priority="490">
      <formula>#REF!&gt;=TODAY()</formula>
    </cfRule>
  </conditionalFormatting>
  <conditionalFormatting sqref="BG40">
    <cfRule type="expression" dxfId="0" priority="491">
      <formula>#REF!&gt;=TODAY()</formula>
    </cfRule>
  </conditionalFormatting>
  <conditionalFormatting sqref="BG40">
    <cfRule type="expression" dxfId="0" priority="492">
      <formula>#REF!&gt;=TODAY()</formula>
    </cfRule>
  </conditionalFormatting>
  <conditionalFormatting sqref="BG40">
    <cfRule type="expression" dxfId="0" priority="493">
      <formula>#REF!&gt;=TODAY()</formula>
    </cfRule>
  </conditionalFormatting>
  <conditionalFormatting sqref="BG40">
    <cfRule type="expression" dxfId="0" priority="494">
      <formula>#REF!&gt;=TODAY()</formula>
    </cfRule>
  </conditionalFormatting>
  <conditionalFormatting sqref="BG40">
    <cfRule type="expression" dxfId="0" priority="495">
      <formula>#REF!&gt;=TODAY()</formula>
    </cfRule>
  </conditionalFormatting>
  <conditionalFormatting sqref="BG40">
    <cfRule type="expression" dxfId="0" priority="496">
      <formula>#REF!&gt;=TODAY()</formula>
    </cfRule>
  </conditionalFormatting>
  <conditionalFormatting sqref="BG40">
    <cfRule type="expression" dxfId="0" priority="497">
      <formula>#REF!&gt;=TODAY()</formula>
    </cfRule>
  </conditionalFormatting>
  <conditionalFormatting sqref="BG40">
    <cfRule type="expression" dxfId="0" priority="498">
      <formula>#REF!&gt;=TODAY()</formula>
    </cfRule>
  </conditionalFormatting>
  <conditionalFormatting sqref="BG40">
    <cfRule type="expression" dxfId="0" priority="499">
      <formula>#REF!&gt;=TODAY()</formula>
    </cfRule>
  </conditionalFormatting>
  <conditionalFormatting sqref="BG40">
    <cfRule type="expression" dxfId="0" priority="500">
      <formula>#REF!&gt;=TODAY()</formula>
    </cfRule>
  </conditionalFormatting>
  <conditionalFormatting sqref="BG40">
    <cfRule type="expression" dxfId="0" priority="501">
      <formula>#REF!&gt;=TODAY()</formula>
    </cfRule>
  </conditionalFormatting>
  <conditionalFormatting sqref="BG40">
    <cfRule type="expression" dxfId="0" priority="502">
      <formula>#REF!&gt;=TODAY()</formula>
    </cfRule>
  </conditionalFormatting>
  <conditionalFormatting sqref="BG40">
    <cfRule type="expression" dxfId="0" priority="503">
      <formula>#REF!&gt;=TODAY()</formula>
    </cfRule>
  </conditionalFormatting>
  <conditionalFormatting sqref="BG40">
    <cfRule type="expression" dxfId="0" priority="504">
      <formula>#REF!&gt;=TODAY()</formula>
    </cfRule>
  </conditionalFormatting>
  <conditionalFormatting sqref="BG40">
    <cfRule type="expression" dxfId="0" priority="505">
      <formula>#REF!&gt;=TODAY()</formula>
    </cfRule>
  </conditionalFormatting>
  <conditionalFormatting sqref="BG40">
    <cfRule type="expression" dxfId="0" priority="506">
      <formula>#REF!&gt;=TODAY()</formula>
    </cfRule>
  </conditionalFormatting>
  <conditionalFormatting sqref="BG40">
    <cfRule type="expression" dxfId="0" priority="507">
      <formula>#REF!&gt;=TODAY()</formula>
    </cfRule>
  </conditionalFormatting>
  <conditionalFormatting sqref="BG40">
    <cfRule type="expression" dxfId="0" priority="508">
      <formula>#REF!&gt;=TODAY()</formula>
    </cfRule>
  </conditionalFormatting>
  <conditionalFormatting sqref="BG40">
    <cfRule type="expression" dxfId="0" priority="509">
      <formula>#REF!&gt;=TODAY()</formula>
    </cfRule>
  </conditionalFormatting>
  <conditionalFormatting sqref="BG40">
    <cfRule type="expression" dxfId="0" priority="510">
      <formula>#REF!&gt;=TODAY()</formula>
    </cfRule>
  </conditionalFormatting>
  <conditionalFormatting sqref="BH3:BN3">
    <cfRule type="expression" dxfId="0" priority="511">
      <formula>#REF!&gt;=TODAY()</formula>
    </cfRule>
  </conditionalFormatting>
  <conditionalFormatting sqref="BH3:BN3">
    <cfRule type="expression" dxfId="0" priority="512">
      <formula>#REF!&gt;=TODAY()</formula>
    </cfRule>
  </conditionalFormatting>
  <conditionalFormatting sqref="BH6:BN6">
    <cfRule type="expression" dxfId="0" priority="513">
      <formula>#REF!&gt;=TODAY()</formula>
    </cfRule>
  </conditionalFormatting>
  <conditionalFormatting sqref="BH6:BN6">
    <cfRule type="expression" dxfId="0" priority="514">
      <formula>#REF!&gt;=TODAY()</formula>
    </cfRule>
  </conditionalFormatting>
  <conditionalFormatting sqref="BH36:BN36">
    <cfRule type="expression" dxfId="0" priority="515">
      <formula>#REF!&gt;=TODAY()</formula>
    </cfRule>
  </conditionalFormatting>
  <conditionalFormatting sqref="BH36:BN36">
    <cfRule type="expression" dxfId="0" priority="516">
      <formula>#REF!&gt;=TODAY()</formula>
    </cfRule>
  </conditionalFormatting>
  <conditionalFormatting sqref="BH36:BN36">
    <cfRule type="expression" dxfId="0" priority="517">
      <formula>#REF!&gt;=TODAY()</formula>
    </cfRule>
  </conditionalFormatting>
  <conditionalFormatting sqref="BH36:BN36">
    <cfRule type="expression" dxfId="0" priority="518">
      <formula>#REF!&gt;=TODAY()</formula>
    </cfRule>
  </conditionalFormatting>
  <conditionalFormatting sqref="BH40:BN40">
    <cfRule type="expression" dxfId="0" priority="519">
      <formula>#REF!&gt;=TODAY()</formula>
    </cfRule>
  </conditionalFormatting>
  <conditionalFormatting sqref="BH40:BN40">
    <cfRule type="expression" dxfId="0" priority="520">
      <formula>#REF!&gt;=TODAY()</formula>
    </cfRule>
  </conditionalFormatting>
  <conditionalFormatting sqref="BH40:BN40">
    <cfRule type="expression" dxfId="0" priority="521">
      <formula>#REF!&gt;=TODAY()</formula>
    </cfRule>
  </conditionalFormatting>
  <conditionalFormatting sqref="BH40:BN40">
    <cfRule type="expression" dxfId="0" priority="522">
      <formula>#REF!&gt;=TODAY()</formula>
    </cfRule>
  </conditionalFormatting>
  <conditionalFormatting sqref="BH40:BN40">
    <cfRule type="expression" dxfId="0" priority="523">
      <formula>#REF!&gt;=TODAY()</formula>
    </cfRule>
  </conditionalFormatting>
  <conditionalFormatting sqref="BH40:BN40">
    <cfRule type="expression" dxfId="0" priority="524">
      <formula>#REF!&gt;=TODAY()</formula>
    </cfRule>
  </conditionalFormatting>
  <conditionalFormatting sqref="BH40:BN40">
    <cfRule type="expression" dxfId="0" priority="525">
      <formula>#REF!&gt;=TODAY()</formula>
    </cfRule>
  </conditionalFormatting>
  <conditionalFormatting sqref="BH40:BN40">
    <cfRule type="expression" dxfId="0" priority="526">
      <formula>#REF!&gt;=TODAY()</formula>
    </cfRule>
  </conditionalFormatting>
  <conditionalFormatting sqref="BH40:BN40">
    <cfRule type="expression" dxfId="0" priority="527">
      <formula>#REF!&gt;=TODAY()</formula>
    </cfRule>
  </conditionalFormatting>
  <conditionalFormatting sqref="BH40:BN40">
    <cfRule type="expression" dxfId="0" priority="528">
      <formula>#REF!&gt;=TODAY()</formula>
    </cfRule>
  </conditionalFormatting>
  <conditionalFormatting sqref="BH40:BN40">
    <cfRule type="expression" dxfId="0" priority="529">
      <formula>#REF!&gt;=TODAY()</formula>
    </cfRule>
  </conditionalFormatting>
  <conditionalFormatting sqref="BH40:BN40">
    <cfRule type="expression" dxfId="0" priority="530">
      <formula>#REF!&gt;=TODAY()</formula>
    </cfRule>
  </conditionalFormatting>
  <conditionalFormatting sqref="BH45:BN45">
    <cfRule type="expression" dxfId="0" priority="531">
      <formula>#REF!&gt;=TODAY()</formula>
    </cfRule>
  </conditionalFormatting>
  <conditionalFormatting sqref="BH45:BN45">
    <cfRule type="expression" dxfId="0" priority="532">
      <formula>#REF!&gt;=TODAY()</formula>
    </cfRule>
  </conditionalFormatting>
  <conditionalFormatting sqref="BH45:BN45">
    <cfRule type="expression" dxfId="0" priority="533">
      <formula>#REF!&gt;=TODAY()</formula>
    </cfRule>
  </conditionalFormatting>
  <conditionalFormatting sqref="BH45:BN45">
    <cfRule type="expression" dxfId="0" priority="534">
      <formula>#REF!&gt;=TODAY()</formula>
    </cfRule>
  </conditionalFormatting>
  <conditionalFormatting sqref="BH45:BN45">
    <cfRule type="expression" dxfId="0" priority="535">
      <formula>#REF!&gt;=TODAY()</formula>
    </cfRule>
  </conditionalFormatting>
  <conditionalFormatting sqref="BH45:BN45">
    <cfRule type="expression" dxfId="0" priority="536">
      <formula>#REF!&gt;=TODAY()</formula>
    </cfRule>
  </conditionalFormatting>
  <conditionalFormatting sqref="BH45:BN45">
    <cfRule type="expression" dxfId="0" priority="537">
      <formula>#REF!&gt;=TODAY()</formula>
    </cfRule>
  </conditionalFormatting>
  <conditionalFormatting sqref="BH45:BN45">
    <cfRule type="expression" dxfId="0" priority="538">
      <formula>#REF!&gt;=TODAY()</formula>
    </cfRule>
  </conditionalFormatting>
  <conditionalFormatting sqref="BH45:BN45">
    <cfRule type="expression" dxfId="0" priority="539">
      <formula>#REF!&gt;=TODAY()</formula>
    </cfRule>
  </conditionalFormatting>
  <conditionalFormatting sqref="BH45:BN45">
    <cfRule type="expression" dxfId="0" priority="540">
      <formula>#REF!&gt;=TODAY()</formula>
    </cfRule>
  </conditionalFormatting>
  <conditionalFormatting sqref="BH45:BN45">
    <cfRule type="expression" dxfId="0" priority="541">
      <formula>#REF!&gt;=TODAY()</formula>
    </cfRule>
  </conditionalFormatting>
  <conditionalFormatting sqref="BH45:BN45">
    <cfRule type="expression" dxfId="0" priority="542">
      <formula>#REF!&gt;=TODAY()</formula>
    </cfRule>
  </conditionalFormatting>
  <conditionalFormatting sqref="BH45:BN45">
    <cfRule type="expression" dxfId="0" priority="543">
      <formula>#REF!&gt;=TODAY()</formula>
    </cfRule>
  </conditionalFormatting>
  <conditionalFormatting sqref="BH45:BN45">
    <cfRule type="expression" dxfId="0" priority="544">
      <formula>#REF!&gt;=TODAY()</formula>
    </cfRule>
  </conditionalFormatting>
  <conditionalFormatting sqref="BH45:BN45">
    <cfRule type="expression" dxfId="0" priority="545">
      <formula>#REF!&gt;=TODAY()</formula>
    </cfRule>
  </conditionalFormatting>
  <conditionalFormatting sqref="BH45:BN45">
    <cfRule type="expression" dxfId="0" priority="546">
      <formula>#REF!&gt;=TODAY()</formula>
    </cfRule>
  </conditionalFormatting>
  <conditionalFormatting sqref="BH45:BN45">
    <cfRule type="expression" dxfId="0" priority="547">
      <formula>#REF!&gt;=TODAY()</formula>
    </cfRule>
  </conditionalFormatting>
  <conditionalFormatting sqref="BH45:BN45">
    <cfRule type="expression" dxfId="0" priority="548">
      <formula>#REF!&gt;=TODAY()</formula>
    </cfRule>
  </conditionalFormatting>
  <conditionalFormatting sqref="BH45:BN45">
    <cfRule type="expression" dxfId="0" priority="549">
      <formula>#REF!&gt;=TODAY()</formula>
    </cfRule>
  </conditionalFormatting>
  <conditionalFormatting sqref="BH45:BN45">
    <cfRule type="expression" dxfId="0" priority="550">
      <formula>#REF!&gt;=TODAY()</formula>
    </cfRule>
  </conditionalFormatting>
  <conditionalFormatting sqref="BH45:BN45">
    <cfRule type="expression" dxfId="0" priority="551">
      <formula>#REF!&gt;=TODAY()</formula>
    </cfRule>
  </conditionalFormatting>
  <conditionalFormatting sqref="BH45:BN45">
    <cfRule type="expression" dxfId="0" priority="552">
      <formula>#REF!&gt;=TODAY()</formula>
    </cfRule>
  </conditionalFormatting>
  <conditionalFormatting sqref="BH45:BN45">
    <cfRule type="expression" dxfId="0" priority="553">
      <formula>#REF!&gt;=TODAY()</formula>
    </cfRule>
  </conditionalFormatting>
  <conditionalFormatting sqref="BH45:BN45">
    <cfRule type="expression" dxfId="0" priority="554">
      <formula>#REF!&gt;=TODAY()</formula>
    </cfRule>
  </conditionalFormatting>
  <conditionalFormatting sqref="BH45:BN45">
    <cfRule type="expression" dxfId="0" priority="555">
      <formula>#REF!&gt;=TODAY()</formula>
    </cfRule>
  </conditionalFormatting>
  <conditionalFormatting sqref="BH45:BN45">
    <cfRule type="expression" dxfId="0" priority="556">
      <formula>#REF!&gt;=TODAY()</formula>
    </cfRule>
  </conditionalFormatting>
  <conditionalFormatting sqref="BH45:BN45">
    <cfRule type="expression" dxfId="0" priority="557">
      <formula>#REF!&gt;=TODAY()</formula>
    </cfRule>
  </conditionalFormatting>
  <conditionalFormatting sqref="BH45:BN45">
    <cfRule type="expression" dxfId="0" priority="558">
      <formula>#REF!&gt;=TODAY()</formula>
    </cfRule>
  </conditionalFormatting>
  <conditionalFormatting sqref="BH45:BN45">
    <cfRule type="expression" dxfId="0" priority="559">
      <formula>#REF!&gt;=TODAY()</formula>
    </cfRule>
  </conditionalFormatting>
  <conditionalFormatting sqref="BH45:BN45">
    <cfRule type="expression" dxfId="0" priority="560">
      <formula>#REF!&gt;=TODAY()</formula>
    </cfRule>
  </conditionalFormatting>
  <conditionalFormatting sqref="BH45:BN45">
    <cfRule type="expression" dxfId="0" priority="561">
      <formula>#REF!&gt;=TODAY()</formula>
    </cfRule>
  </conditionalFormatting>
  <conditionalFormatting sqref="BH45:BN45">
    <cfRule type="expression" dxfId="0" priority="562">
      <formula>#REF!&gt;=TODAY()</formula>
    </cfRule>
  </conditionalFormatting>
  <conditionalFormatting sqref="BH45:BN45">
    <cfRule type="expression" dxfId="0" priority="563">
      <formula>#REF!&gt;=TODAY()</formula>
    </cfRule>
  </conditionalFormatting>
  <conditionalFormatting sqref="BH45:BN45">
    <cfRule type="expression" dxfId="0" priority="564">
      <formula>#REF!&gt;=TODAY()</formula>
    </cfRule>
  </conditionalFormatting>
  <conditionalFormatting sqref="BH45:BN45">
    <cfRule type="expression" dxfId="0" priority="565">
      <formula>#REF!&gt;=TODAY()</formula>
    </cfRule>
  </conditionalFormatting>
  <conditionalFormatting sqref="BH45:BN45">
    <cfRule type="expression" dxfId="0" priority="566">
      <formula>#REF!&gt;=TODAY()</formula>
    </cfRule>
  </conditionalFormatting>
  <conditionalFormatting sqref="BH45:BN45">
    <cfRule type="expression" dxfId="0" priority="567">
      <formula>#REF!&gt;=TODAY()</formula>
    </cfRule>
  </conditionalFormatting>
  <conditionalFormatting sqref="BH45:BN45">
    <cfRule type="expression" dxfId="0" priority="568">
      <formula>#REF!&gt;=TODAY()</formula>
    </cfRule>
  </conditionalFormatting>
  <conditionalFormatting sqref="BH45:BN45">
    <cfRule type="expression" dxfId="0" priority="569">
      <formula>#REF!&gt;=TODAY()</formula>
    </cfRule>
  </conditionalFormatting>
  <conditionalFormatting sqref="BH45:BN45">
    <cfRule type="expression" dxfId="0" priority="570">
      <formula>#REF!&gt;=TODAY()</formula>
    </cfRule>
  </conditionalFormatting>
  <conditionalFormatting sqref="BH45:BN45">
    <cfRule type="expression" dxfId="0" priority="571">
      <formula>#REF!&gt;=TODAY()</formula>
    </cfRule>
  </conditionalFormatting>
  <conditionalFormatting sqref="BH45:BN45">
    <cfRule type="expression" dxfId="0" priority="572">
      <formula>#REF!&gt;=TODAY()</formula>
    </cfRule>
  </conditionalFormatting>
  <conditionalFormatting sqref="BH5:BN5">
    <cfRule type="expression" dxfId="0" priority="573">
      <formula>#REF!&gt;=TODAY()</formula>
    </cfRule>
  </conditionalFormatting>
  <conditionalFormatting sqref="BH5:BN5">
    <cfRule type="expression" dxfId="0" priority="574">
      <formula>#REF!&gt;=TODAY()</formula>
    </cfRule>
  </conditionalFormatting>
  <conditionalFormatting sqref="BH5:BN5">
    <cfRule type="expression" dxfId="0" priority="575">
      <formula>#REF!&gt;=TODAY()</formula>
    </cfRule>
  </conditionalFormatting>
  <conditionalFormatting sqref="BH5:BN5">
    <cfRule type="expression" dxfId="0" priority="576">
      <formula>#REF!&gt;=TODAY()</formula>
    </cfRule>
  </conditionalFormatting>
  <conditionalFormatting sqref="BH5:BN5">
    <cfRule type="expression" dxfId="0" priority="577">
      <formula>#REF!&gt;=TODAY()</formula>
    </cfRule>
  </conditionalFormatting>
  <conditionalFormatting sqref="BH5:BN5">
    <cfRule type="expression" dxfId="0" priority="578">
      <formula>#REF!&gt;=TODAY()</formula>
    </cfRule>
  </conditionalFormatting>
  <conditionalFormatting sqref="BH5:BN5">
    <cfRule type="expression" dxfId="0" priority="579">
      <formula>#REF!&gt;=TODAY()</formula>
    </cfRule>
  </conditionalFormatting>
  <conditionalFormatting sqref="BH5:BN5">
    <cfRule type="expression" dxfId="0" priority="580">
      <formula>#REF!&gt;=TODAY()</formula>
    </cfRule>
  </conditionalFormatting>
  <conditionalFormatting sqref="BH5:BN5">
    <cfRule type="expression" dxfId="0" priority="581">
      <formula>#REF!&gt;=TODAY()</formula>
    </cfRule>
  </conditionalFormatting>
  <conditionalFormatting sqref="BH5:BN5">
    <cfRule type="expression" dxfId="0" priority="582">
      <formula>#REF!&gt;=TODAY()</formula>
    </cfRule>
  </conditionalFormatting>
  <conditionalFormatting sqref="BH5:BN5">
    <cfRule type="expression" dxfId="0" priority="583">
      <formula>#REF!&gt;=TODAY()</formula>
    </cfRule>
  </conditionalFormatting>
  <conditionalFormatting sqref="BH5:BN5">
    <cfRule type="expression" dxfId="0" priority="584">
      <formula>#REF!&gt;=TODAY()</formula>
    </cfRule>
  </conditionalFormatting>
  <conditionalFormatting sqref="BH5:BN5">
    <cfRule type="expression" dxfId="0" priority="585">
      <formula>#REF!&gt;=TODAY()</formula>
    </cfRule>
  </conditionalFormatting>
  <conditionalFormatting sqref="BH5:BN5">
    <cfRule type="expression" dxfId="0" priority="586">
      <formula>#REF!&gt;=TODAY()</formula>
    </cfRule>
  </conditionalFormatting>
  <conditionalFormatting sqref="BH5:BN5">
    <cfRule type="expression" dxfId="0" priority="587">
      <formula>#REF!&gt;=TODAY()</formula>
    </cfRule>
  </conditionalFormatting>
  <conditionalFormatting sqref="BH5:BN5">
    <cfRule type="expression" dxfId="0" priority="588">
      <formula>#REF!&gt;=TODAY()</formula>
    </cfRule>
  </conditionalFormatting>
  <conditionalFormatting sqref="BH5:BN5">
    <cfRule type="expression" dxfId="0" priority="589">
      <formula>#REF!&gt;=TODAY()</formula>
    </cfRule>
  </conditionalFormatting>
  <conditionalFormatting sqref="BH5:BN5">
    <cfRule type="expression" dxfId="0" priority="590">
      <formula>#REF!&gt;=TODAY()</formula>
    </cfRule>
  </conditionalFormatting>
  <conditionalFormatting sqref="BH5:BN5">
    <cfRule type="expression" dxfId="0" priority="591">
      <formula>#REF!&gt;=TODAY()</formula>
    </cfRule>
  </conditionalFormatting>
  <conditionalFormatting sqref="BH5:BN5">
    <cfRule type="expression" dxfId="0" priority="592">
      <formula>#REF!&gt;=TODAY()</formula>
    </cfRule>
  </conditionalFormatting>
  <conditionalFormatting sqref="BH5:BN5">
    <cfRule type="expression" dxfId="0" priority="593">
      <formula>#REF!&gt;=TODAY()</formula>
    </cfRule>
  </conditionalFormatting>
  <conditionalFormatting sqref="BH5:BN5">
    <cfRule type="expression" dxfId="0" priority="594">
      <formula>#REF!&gt;=TODAY()</formula>
    </cfRule>
  </conditionalFormatting>
  <conditionalFormatting sqref="BH5:BN5">
    <cfRule type="expression" dxfId="0" priority="595">
      <formula>#REF!&gt;=TODAY()</formula>
    </cfRule>
  </conditionalFormatting>
  <conditionalFormatting sqref="BH5:BN5">
    <cfRule type="expression" dxfId="0" priority="596">
      <formula>#REF!&gt;=TODAY()</formula>
    </cfRule>
  </conditionalFormatting>
  <conditionalFormatting sqref="BH6:BN6">
    <cfRule type="expression" dxfId="0" priority="597">
      <formula>#REF!&gt;=TODAY()</formula>
    </cfRule>
  </conditionalFormatting>
  <conditionalFormatting sqref="BH6:BN6">
    <cfRule type="expression" dxfId="0" priority="598">
      <formula>#REF!&gt;=TODAY()</formula>
    </cfRule>
  </conditionalFormatting>
  <conditionalFormatting sqref="BH6:BN6">
    <cfRule type="expression" dxfId="0" priority="599">
      <formula>#REF!&gt;=TODAY()</formula>
    </cfRule>
  </conditionalFormatting>
  <conditionalFormatting sqref="BH6:BN6">
    <cfRule type="expression" dxfId="0" priority="600">
      <formula>#REF!&gt;=TODAY()</formula>
    </cfRule>
  </conditionalFormatting>
  <conditionalFormatting sqref="BH6:BN6">
    <cfRule type="expression" dxfId="0" priority="601">
      <formula>#REF!&gt;=TODAY()</formula>
    </cfRule>
  </conditionalFormatting>
  <conditionalFormatting sqref="BH6:BN6">
    <cfRule type="expression" dxfId="0" priority="602">
      <formula>#REF!&gt;=TODAY()</formula>
    </cfRule>
  </conditionalFormatting>
  <conditionalFormatting sqref="BH6:BN6">
    <cfRule type="expression" dxfId="0" priority="603">
      <formula>#REF!&gt;=TODAY()</formula>
    </cfRule>
  </conditionalFormatting>
  <conditionalFormatting sqref="BH6:BN6">
    <cfRule type="expression" dxfId="0" priority="604">
      <formula>#REF!&gt;=TODAY()</formula>
    </cfRule>
  </conditionalFormatting>
  <conditionalFormatting sqref="BH6:BN6">
    <cfRule type="expression" dxfId="0" priority="605">
      <formula>#REF!&gt;=TODAY()</formula>
    </cfRule>
  </conditionalFormatting>
  <conditionalFormatting sqref="BH6:BN6">
    <cfRule type="expression" dxfId="0" priority="606">
      <formula>#REF!&gt;=TODAY()</formula>
    </cfRule>
  </conditionalFormatting>
  <conditionalFormatting sqref="BH6:BN6">
    <cfRule type="expression" dxfId="0" priority="607">
      <formula>#REF!&gt;=TODAY()</formula>
    </cfRule>
  </conditionalFormatting>
  <conditionalFormatting sqref="BH6:BN6">
    <cfRule type="expression" dxfId="0" priority="608">
      <formula>#REF!&gt;=TODAY()</formula>
    </cfRule>
  </conditionalFormatting>
  <conditionalFormatting sqref="BH6:BN6">
    <cfRule type="expression" dxfId="0" priority="609">
      <formula>#REF!&gt;=TODAY()</formula>
    </cfRule>
  </conditionalFormatting>
  <conditionalFormatting sqref="BH6:BN6">
    <cfRule type="expression" dxfId="0" priority="610">
      <formula>#REF!&gt;=TODAY()</formula>
    </cfRule>
  </conditionalFormatting>
  <conditionalFormatting sqref="BH6:BN6">
    <cfRule type="expression" dxfId="0" priority="611">
      <formula>#REF!&gt;=TODAY()</formula>
    </cfRule>
  </conditionalFormatting>
  <conditionalFormatting sqref="BH6:BN6">
    <cfRule type="expression" dxfId="0" priority="612">
      <formula>#REF!&gt;=TODAY()</formula>
    </cfRule>
  </conditionalFormatting>
  <conditionalFormatting sqref="BH36:BN36">
    <cfRule type="expression" dxfId="0" priority="613">
      <formula>#REF!&gt;=TODAY()</formula>
    </cfRule>
  </conditionalFormatting>
  <conditionalFormatting sqref="BH36:BN36">
    <cfRule type="expression" dxfId="0" priority="614">
      <formula>#REF!&gt;=TODAY()</formula>
    </cfRule>
  </conditionalFormatting>
  <conditionalFormatting sqref="BH36:BN36">
    <cfRule type="expression" dxfId="0" priority="615">
      <formula>#REF!&gt;=TODAY()</formula>
    </cfRule>
  </conditionalFormatting>
  <conditionalFormatting sqref="BH36:BN36">
    <cfRule type="expression" dxfId="0" priority="616">
      <formula>#REF!&gt;=TODAY()</formula>
    </cfRule>
  </conditionalFormatting>
  <conditionalFormatting sqref="BH36:BN36">
    <cfRule type="expression" dxfId="0" priority="617">
      <formula>#REF!&gt;=TODAY()</formula>
    </cfRule>
  </conditionalFormatting>
  <conditionalFormatting sqref="BH36:BN36">
    <cfRule type="expression" dxfId="0" priority="618">
      <formula>#REF!&gt;=TODAY()</formula>
    </cfRule>
  </conditionalFormatting>
  <conditionalFormatting sqref="BH36:BN36">
    <cfRule type="expression" dxfId="0" priority="619">
      <formula>#REF!&gt;=TODAY()</formula>
    </cfRule>
  </conditionalFormatting>
  <conditionalFormatting sqref="BH36:BN36">
    <cfRule type="expression" dxfId="0" priority="620">
      <formula>#REF!&gt;=TODAY()</formula>
    </cfRule>
  </conditionalFormatting>
  <conditionalFormatting sqref="BH36:BN36">
    <cfRule type="expression" dxfId="0" priority="621">
      <formula>#REF!&gt;=TODAY()</formula>
    </cfRule>
  </conditionalFormatting>
  <conditionalFormatting sqref="BH36:BN36">
    <cfRule type="expression" dxfId="0" priority="622">
      <formula>#REF!&gt;=TODAY()</formula>
    </cfRule>
  </conditionalFormatting>
  <conditionalFormatting sqref="BH36:BN36">
    <cfRule type="expression" dxfId="0" priority="623">
      <formula>#REF!&gt;=TODAY()</formula>
    </cfRule>
  </conditionalFormatting>
  <conditionalFormatting sqref="BH36:BN36">
    <cfRule type="expression" dxfId="0" priority="624">
      <formula>#REF!&gt;=TODAY()</formula>
    </cfRule>
  </conditionalFormatting>
  <conditionalFormatting sqref="BH36:BN36">
    <cfRule type="expression" dxfId="0" priority="625">
      <formula>#REF!&gt;=TODAY()</formula>
    </cfRule>
  </conditionalFormatting>
  <conditionalFormatting sqref="BH36:BN36">
    <cfRule type="expression" dxfId="0" priority="626">
      <formula>#REF!&gt;=TODAY()</formula>
    </cfRule>
  </conditionalFormatting>
  <conditionalFormatting sqref="BH36:BN36">
    <cfRule type="expression" dxfId="0" priority="627">
      <formula>#REF!&gt;=TODAY()</formula>
    </cfRule>
  </conditionalFormatting>
  <conditionalFormatting sqref="BH36:BN36">
    <cfRule type="expression" dxfId="0" priority="628">
      <formula>#REF!&gt;=TODAY()</formula>
    </cfRule>
  </conditionalFormatting>
  <conditionalFormatting sqref="BH36:BN36">
    <cfRule type="expression" dxfId="0" priority="629">
      <formula>#REF!&gt;=TODAY()</formula>
    </cfRule>
  </conditionalFormatting>
  <conditionalFormatting sqref="BH36:BN36">
    <cfRule type="expression" dxfId="0" priority="630">
      <formula>#REF!&gt;=TODAY()</formula>
    </cfRule>
  </conditionalFormatting>
  <conditionalFormatting sqref="BH36:BN36">
    <cfRule type="expression" dxfId="0" priority="631">
      <formula>#REF!&gt;=TODAY()</formula>
    </cfRule>
  </conditionalFormatting>
  <conditionalFormatting sqref="BH36:BN36">
    <cfRule type="expression" dxfId="0" priority="632">
      <formula>#REF!&gt;=TODAY()</formula>
    </cfRule>
  </conditionalFormatting>
  <conditionalFormatting sqref="BH36:BN36">
    <cfRule type="expression" dxfId="0" priority="633">
      <formula>#REF!&gt;=TODAY()</formula>
    </cfRule>
  </conditionalFormatting>
  <conditionalFormatting sqref="BH36:BN36">
    <cfRule type="expression" dxfId="0" priority="634">
      <formula>#REF!&gt;=TODAY()</formula>
    </cfRule>
  </conditionalFormatting>
  <conditionalFormatting sqref="BH36:BN36">
    <cfRule type="expression" dxfId="0" priority="635">
      <formula>#REF!&gt;=TODAY()</formula>
    </cfRule>
  </conditionalFormatting>
  <conditionalFormatting sqref="BH36:BN36">
    <cfRule type="expression" dxfId="0" priority="636">
      <formula>#REF!&gt;=TODAY()</formula>
    </cfRule>
  </conditionalFormatting>
  <conditionalFormatting sqref="BH36:BN36">
    <cfRule type="expression" dxfId="0" priority="637">
      <formula>#REF!&gt;=TODAY()</formula>
    </cfRule>
  </conditionalFormatting>
  <conditionalFormatting sqref="BH36:BN36">
    <cfRule type="expression" dxfId="0" priority="638">
      <formula>#REF!&gt;=TODAY()</formula>
    </cfRule>
  </conditionalFormatting>
  <conditionalFormatting sqref="BH36:BN36">
    <cfRule type="expression" dxfId="0" priority="639">
      <formula>#REF!&gt;=TODAY()</formula>
    </cfRule>
  </conditionalFormatting>
  <conditionalFormatting sqref="BH36:BN36">
    <cfRule type="expression" dxfId="0" priority="640">
      <formula>#REF!&gt;=TODAY()</formula>
    </cfRule>
  </conditionalFormatting>
  <conditionalFormatting sqref="BH36:BN36">
    <cfRule type="expression" dxfId="0" priority="641">
      <formula>#REF!&gt;=TODAY()</formula>
    </cfRule>
  </conditionalFormatting>
  <conditionalFormatting sqref="BH36:BN36">
    <cfRule type="expression" dxfId="0" priority="642">
      <formula>#REF!&gt;=TODAY()</formula>
    </cfRule>
  </conditionalFormatting>
  <conditionalFormatting sqref="BH36:BN36">
    <cfRule type="expression" dxfId="0" priority="643">
      <formula>#REF!&gt;=TODAY()</formula>
    </cfRule>
  </conditionalFormatting>
  <conditionalFormatting sqref="BH36:BN36">
    <cfRule type="expression" dxfId="0" priority="644">
      <formula>#REF!&gt;=TODAY()</formula>
    </cfRule>
  </conditionalFormatting>
  <conditionalFormatting sqref="BH36:BN36">
    <cfRule type="expression" dxfId="0" priority="645">
      <formula>#REF!&gt;=TODAY()</formula>
    </cfRule>
  </conditionalFormatting>
  <conditionalFormatting sqref="BH36:BN36">
    <cfRule type="expression" dxfId="0" priority="646">
      <formula>#REF!&gt;=TODAY()</formula>
    </cfRule>
  </conditionalFormatting>
  <conditionalFormatting sqref="BH36:BN36">
    <cfRule type="expression" dxfId="0" priority="647">
      <formula>#REF!&gt;=TODAY()</formula>
    </cfRule>
  </conditionalFormatting>
  <conditionalFormatting sqref="BH36:BN36">
    <cfRule type="expression" dxfId="0" priority="648">
      <formula>#REF!&gt;=TODAY()</formula>
    </cfRule>
  </conditionalFormatting>
  <conditionalFormatting sqref="BH36:BN36">
    <cfRule type="expression" dxfId="0" priority="649">
      <formula>#REF!&gt;=TODAY()</formula>
    </cfRule>
  </conditionalFormatting>
  <conditionalFormatting sqref="BH36:BN36">
    <cfRule type="expression" dxfId="0" priority="650">
      <formula>#REF!&gt;=TODAY()</formula>
    </cfRule>
  </conditionalFormatting>
  <conditionalFormatting sqref="BH40:BN40">
    <cfRule type="expression" dxfId="0" priority="651">
      <formula>#REF!&gt;=TODAY()</formula>
    </cfRule>
  </conditionalFormatting>
  <conditionalFormatting sqref="BH40:BN40">
    <cfRule type="expression" dxfId="0" priority="652">
      <formula>#REF!&gt;=TODAY()</formula>
    </cfRule>
  </conditionalFormatting>
  <conditionalFormatting sqref="BH40:BN40">
    <cfRule type="expression" dxfId="0" priority="653">
      <formula>#REF!&gt;=TODAY()</formula>
    </cfRule>
  </conditionalFormatting>
  <conditionalFormatting sqref="BH40:BN40">
    <cfRule type="expression" dxfId="0" priority="654">
      <formula>#REF!&gt;=TODAY()</formula>
    </cfRule>
  </conditionalFormatting>
  <conditionalFormatting sqref="BH40:BN40">
    <cfRule type="expression" dxfId="0" priority="655">
      <formula>#REF!&gt;=TODAY()</formula>
    </cfRule>
  </conditionalFormatting>
  <conditionalFormatting sqref="BH40:BN40">
    <cfRule type="expression" dxfId="0" priority="656">
      <formula>#REF!&gt;=TODAY()</formula>
    </cfRule>
  </conditionalFormatting>
  <conditionalFormatting sqref="BH40:BN40">
    <cfRule type="expression" dxfId="0" priority="657">
      <formula>#REF!&gt;=TODAY()</formula>
    </cfRule>
  </conditionalFormatting>
  <conditionalFormatting sqref="BH40:BN40">
    <cfRule type="expression" dxfId="0" priority="658">
      <formula>#REF!&gt;=TODAY()</formula>
    </cfRule>
  </conditionalFormatting>
  <conditionalFormatting sqref="BH40:BN40">
    <cfRule type="expression" dxfId="0" priority="659">
      <formula>#REF!&gt;=TODAY()</formula>
    </cfRule>
  </conditionalFormatting>
  <conditionalFormatting sqref="BH40:BN40">
    <cfRule type="expression" dxfId="0" priority="660">
      <formula>#REF!&gt;=TODAY()</formula>
    </cfRule>
  </conditionalFormatting>
  <conditionalFormatting sqref="BH40:BN40">
    <cfRule type="expression" dxfId="0" priority="661">
      <formula>#REF!&gt;=TODAY()</formula>
    </cfRule>
  </conditionalFormatting>
  <conditionalFormatting sqref="BH40:BN40">
    <cfRule type="expression" dxfId="0" priority="662">
      <formula>#REF!&gt;=TODAY()</formula>
    </cfRule>
  </conditionalFormatting>
  <conditionalFormatting sqref="BH40:BN40">
    <cfRule type="expression" dxfId="0" priority="663">
      <formula>#REF!&gt;=TODAY()</formula>
    </cfRule>
  </conditionalFormatting>
  <conditionalFormatting sqref="BH40:BN40">
    <cfRule type="expression" dxfId="0" priority="664">
      <formula>#REF!&gt;=TODAY()</formula>
    </cfRule>
  </conditionalFormatting>
  <conditionalFormatting sqref="BH40:BN40">
    <cfRule type="expression" dxfId="0" priority="665">
      <formula>#REF!&gt;=TODAY()</formula>
    </cfRule>
  </conditionalFormatting>
  <conditionalFormatting sqref="BH40:BN40">
    <cfRule type="expression" dxfId="0" priority="666">
      <formula>#REF!&gt;=TODAY()</formula>
    </cfRule>
  </conditionalFormatting>
  <conditionalFormatting sqref="BH40:BN40">
    <cfRule type="expression" dxfId="0" priority="667">
      <formula>#REF!&gt;=TODAY()</formula>
    </cfRule>
  </conditionalFormatting>
  <conditionalFormatting sqref="BH40:BN40">
    <cfRule type="expression" dxfId="0" priority="668">
      <formula>#REF!&gt;=TODAY()</formula>
    </cfRule>
  </conditionalFormatting>
  <conditionalFormatting sqref="BH40:BN40">
    <cfRule type="expression" dxfId="0" priority="669">
      <formula>#REF!&gt;=TODAY()</formula>
    </cfRule>
  </conditionalFormatting>
  <conditionalFormatting sqref="BH40:BN40">
    <cfRule type="expression" dxfId="0" priority="670">
      <formula>#REF!&gt;=TODAY()</formula>
    </cfRule>
  </conditionalFormatting>
  <conditionalFormatting sqref="BH40:BN40">
    <cfRule type="expression" dxfId="0" priority="671">
      <formula>#REF!&gt;=TODAY()</formula>
    </cfRule>
  </conditionalFormatting>
  <conditionalFormatting sqref="BH40:BN40">
    <cfRule type="expression" dxfId="0" priority="672">
      <formula>#REF!&gt;=TODAY()</formula>
    </cfRule>
  </conditionalFormatting>
  <conditionalFormatting sqref="BH40:BN40">
    <cfRule type="expression" dxfId="0" priority="673">
      <formula>#REF!&gt;=TODAY()</formula>
    </cfRule>
  </conditionalFormatting>
  <conditionalFormatting sqref="BH40:BN40">
    <cfRule type="expression" dxfId="0" priority="674">
      <formula>#REF!&gt;=TODAY()</formula>
    </cfRule>
  </conditionalFormatting>
  <conditionalFormatting sqref="BH40:BN40">
    <cfRule type="expression" dxfId="0" priority="675">
      <formula>#REF!&gt;=TODAY()</formula>
    </cfRule>
  </conditionalFormatting>
  <conditionalFormatting sqref="BH40:BN40">
    <cfRule type="expression" dxfId="0" priority="676">
      <formula>#REF!&gt;=TODAY()</formula>
    </cfRule>
  </conditionalFormatting>
  <conditionalFormatting sqref="BH40:BN40">
    <cfRule type="expression" dxfId="0" priority="677">
      <formula>#REF!&gt;=TODAY()</formula>
    </cfRule>
  </conditionalFormatting>
  <conditionalFormatting sqref="BH40:BN40">
    <cfRule type="expression" dxfId="0" priority="678">
      <formula>#REF!&gt;=TODAY()</formula>
    </cfRule>
  </conditionalFormatting>
  <conditionalFormatting sqref="BH40:BN40">
    <cfRule type="expression" dxfId="0" priority="679">
      <formula>#REF!&gt;=TODAY()</formula>
    </cfRule>
  </conditionalFormatting>
  <conditionalFormatting sqref="BH40:BN40">
    <cfRule type="expression" dxfId="0" priority="680">
      <formula>#REF!&gt;=TODAY()</formula>
    </cfRule>
  </conditionalFormatting>
  <printOptions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2.57"/>
    <col customWidth="1" min="3" max="192" width="8.14"/>
  </cols>
  <sheetData>
    <row r="1" ht="11.25" customHeight="1">
      <c r="A1" s="30"/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22"/>
      <c r="GD1" s="122"/>
      <c r="GE1" s="122"/>
      <c r="GF1" s="122"/>
      <c r="GG1" s="122"/>
      <c r="GH1" s="122"/>
      <c r="GI1" s="122"/>
      <c r="GJ1" s="122"/>
    </row>
    <row r="2" ht="11.25" customHeight="1">
      <c r="A2" s="30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22"/>
      <c r="GD2" s="122"/>
      <c r="GE2" s="122"/>
      <c r="GF2" s="122"/>
      <c r="GG2" s="122"/>
      <c r="GH2" s="122"/>
      <c r="GI2" s="122"/>
      <c r="GJ2" s="122"/>
    </row>
    <row r="3" ht="11.25" customHeight="1">
      <c r="A3" s="30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22"/>
      <c r="GD3" s="122"/>
      <c r="GE3" s="122"/>
      <c r="GF3" s="122"/>
      <c r="GG3" s="122"/>
      <c r="GH3" s="122"/>
      <c r="GI3" s="122"/>
      <c r="GJ3" s="122"/>
    </row>
    <row r="4" ht="11.25" customHeight="1">
      <c r="A4" s="30"/>
      <c r="B4" s="1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123"/>
      <c r="GD4" s="123"/>
      <c r="GE4" s="123"/>
      <c r="GF4" s="123"/>
      <c r="GG4" s="123"/>
      <c r="GH4" s="123"/>
      <c r="GI4" s="123"/>
      <c r="GJ4" s="123"/>
    </row>
    <row r="5" ht="12.75" customHeight="1">
      <c r="A5" s="30">
        <v>1.0</v>
      </c>
      <c r="B5" s="31" t="s">
        <v>9</v>
      </c>
      <c r="C5" s="32" t="str">
        <f>CONCATENATE(MONTH('Mês'!C$3),"M",RIGHT(YEAR('Mês'!C$3),2))</f>
        <v>1M06</v>
      </c>
      <c r="D5" s="32" t="str">
        <f>CONCATENATE(MONTH('Mês'!D$3),"M",RIGHT(YEAR('Mês'!D$3),2))</f>
        <v>2M06</v>
      </c>
      <c r="E5" s="32" t="str">
        <f>CONCATENATE(MONTH('Mês'!E$3),"M",RIGHT(YEAR('Mês'!E$3),2))</f>
        <v>3M06</v>
      </c>
      <c r="F5" s="32" t="str">
        <f>CONCATENATE(MONTH('Mês'!F$3),"M",RIGHT(YEAR('Mês'!F$3),2))</f>
        <v>4M06</v>
      </c>
      <c r="G5" s="32" t="str">
        <f>CONCATENATE(MONTH('Mês'!G$3),"M",RIGHT(YEAR('Mês'!G$3),2))</f>
        <v>5M06</v>
      </c>
      <c r="H5" s="32" t="str">
        <f>CONCATENATE(MONTH('Mês'!H$3),"M",RIGHT(YEAR('Mês'!H$3),2))</f>
        <v>6M06</v>
      </c>
      <c r="I5" s="32" t="str">
        <f>CONCATENATE(MONTH('Mês'!I$3),"M",RIGHT(YEAR('Mês'!I$3),2))</f>
        <v>7M06</v>
      </c>
      <c r="J5" s="32" t="str">
        <f>CONCATENATE(MONTH('Mês'!J$3),"M",RIGHT(YEAR('Mês'!J$3),2))</f>
        <v>8M06</v>
      </c>
      <c r="K5" s="32" t="str">
        <f>CONCATENATE(MONTH('Mês'!K$3),"M",RIGHT(YEAR('Mês'!K$3),2))</f>
        <v>9M06</v>
      </c>
      <c r="L5" s="32" t="str">
        <f>CONCATENATE(MONTH('Mês'!L$3),"M",RIGHT(YEAR('Mês'!L$3),2))</f>
        <v>10M06</v>
      </c>
      <c r="M5" s="32" t="str">
        <f>CONCATENATE(MONTH('Mês'!M$3),"M",RIGHT(YEAR('Mês'!M$3),2))</f>
        <v>11M06</v>
      </c>
      <c r="N5" s="32" t="str">
        <f>CONCATENATE(MONTH('Mês'!N$3),"M",RIGHT(YEAR('Mês'!N$3),2))</f>
        <v>12M06</v>
      </c>
      <c r="O5" s="32" t="str">
        <f>CONCATENATE(MONTH('Mês'!O$3),"M",RIGHT(YEAR('Mês'!O$3),2))</f>
        <v>1M07</v>
      </c>
      <c r="P5" s="32" t="str">
        <f>CONCATENATE(MONTH('Mês'!P$3),"M",RIGHT(YEAR('Mês'!P$3),2))</f>
        <v>2M07</v>
      </c>
      <c r="Q5" s="32" t="str">
        <f>CONCATENATE(MONTH('Mês'!Q$3),"M",RIGHT(YEAR('Mês'!Q$3),2))</f>
        <v>3M07</v>
      </c>
      <c r="R5" s="32" t="str">
        <f>CONCATENATE(MONTH('Mês'!R$3),"M",RIGHT(YEAR('Mês'!R$3),2))</f>
        <v>4M07</v>
      </c>
      <c r="S5" s="32" t="str">
        <f>CONCATENATE(MONTH('Mês'!S$3),"M",RIGHT(YEAR('Mês'!S$3),2))</f>
        <v>5M07</v>
      </c>
      <c r="T5" s="32" t="str">
        <f>CONCATENATE(MONTH('Mês'!T$3),"M",RIGHT(YEAR('Mês'!T$3),2))</f>
        <v>6M07</v>
      </c>
      <c r="U5" s="32" t="str">
        <f>CONCATENATE(MONTH('Mês'!U$3),"M",RIGHT(YEAR('Mês'!U$3),2))</f>
        <v>7M07</v>
      </c>
      <c r="V5" s="32" t="str">
        <f>CONCATENATE(MONTH('Mês'!V$3),"M",RIGHT(YEAR('Mês'!V$3),2))</f>
        <v>8M07</v>
      </c>
      <c r="W5" s="32" t="str">
        <f>CONCATENATE(MONTH('Mês'!W$3),"M",RIGHT(YEAR('Mês'!W$3),2))</f>
        <v>9M07</v>
      </c>
      <c r="X5" s="32" t="str">
        <f>CONCATENATE(MONTH('Mês'!X$3),"M",RIGHT(YEAR('Mês'!X$3),2))</f>
        <v>10M07</v>
      </c>
      <c r="Y5" s="32" t="str">
        <f>CONCATENATE(MONTH('Mês'!Y$3),"M",RIGHT(YEAR('Mês'!Y$3),2))</f>
        <v>11M07</v>
      </c>
      <c r="Z5" s="32" t="str">
        <f>CONCATENATE(MONTH('Mês'!Z$3),"M",RIGHT(YEAR('Mês'!Z$3),2))</f>
        <v>12M07</v>
      </c>
      <c r="AA5" s="32" t="str">
        <f>CONCATENATE(MONTH('Mês'!AA$3),"M",RIGHT(YEAR('Mês'!AA$3),2))</f>
        <v>1M08</v>
      </c>
      <c r="AB5" s="32" t="str">
        <f>CONCATENATE(MONTH('Mês'!AB$3),"M",RIGHT(YEAR('Mês'!AB$3),2))</f>
        <v>2M08</v>
      </c>
      <c r="AC5" s="32" t="str">
        <f>CONCATENATE(MONTH('Mês'!AC$3),"M",RIGHT(YEAR('Mês'!AC$3),2))</f>
        <v>3M08</v>
      </c>
      <c r="AD5" s="32" t="str">
        <f>CONCATENATE(MONTH('Mês'!AD$3),"M",RIGHT(YEAR('Mês'!AD$3),2))</f>
        <v>4M08</v>
      </c>
      <c r="AE5" s="32" t="str">
        <f>CONCATENATE(MONTH('Mês'!AE$3),"M",RIGHT(YEAR('Mês'!AE$3),2))</f>
        <v>5M08</v>
      </c>
      <c r="AF5" s="32" t="str">
        <f>CONCATENATE(MONTH('Mês'!AF$3),"M",RIGHT(YEAR('Mês'!AF$3),2))</f>
        <v>6M08</v>
      </c>
      <c r="AG5" s="32" t="str">
        <f>CONCATENATE(MONTH('Mês'!AG$3),"M",RIGHT(YEAR('Mês'!AG$3),2))</f>
        <v>7M08</v>
      </c>
      <c r="AH5" s="32" t="str">
        <f>CONCATENATE(MONTH('Mês'!AH$3),"M",RIGHT(YEAR('Mês'!AH$3),2))</f>
        <v>8M08</v>
      </c>
      <c r="AI5" s="32" t="str">
        <f>CONCATENATE(MONTH('Mês'!AI$3),"M",RIGHT(YEAR('Mês'!AI$3),2))</f>
        <v>9M08</v>
      </c>
      <c r="AJ5" s="32" t="str">
        <f>CONCATENATE(MONTH('Mês'!AJ$3),"M",RIGHT(YEAR('Mês'!AJ$3),2))</f>
        <v>10M08</v>
      </c>
      <c r="AK5" s="32" t="str">
        <f>CONCATENATE(MONTH('Mês'!AK$3),"M",RIGHT(YEAR('Mês'!AK$3),2))</f>
        <v>11M08</v>
      </c>
      <c r="AL5" s="32" t="str">
        <f>CONCATENATE(MONTH('Mês'!AL$3),"M",RIGHT(YEAR('Mês'!AL$3),2))</f>
        <v>12M08</v>
      </c>
      <c r="AM5" s="32" t="str">
        <f>CONCATENATE(MONTH('Mês'!AM$3),"M",RIGHT(YEAR('Mês'!AM$3),2))</f>
        <v>1M09</v>
      </c>
      <c r="AN5" s="32" t="str">
        <f>CONCATENATE(MONTH('Mês'!AN$3),"M",RIGHT(YEAR('Mês'!AN$3),2))</f>
        <v>2M09</v>
      </c>
      <c r="AO5" s="32" t="str">
        <f>CONCATENATE(MONTH('Mês'!AO$3),"M",RIGHT(YEAR('Mês'!AO$3),2))</f>
        <v>3M09</v>
      </c>
      <c r="AP5" s="32" t="str">
        <f>CONCATENATE(MONTH('Mês'!AP$3),"M",RIGHT(YEAR('Mês'!AP$3),2))</f>
        <v>4M09</v>
      </c>
      <c r="AQ5" s="32" t="str">
        <f>CONCATENATE(MONTH('Mês'!AQ$3),"M",RIGHT(YEAR('Mês'!AQ$3),2))</f>
        <v>5M09</v>
      </c>
      <c r="AR5" s="32" t="str">
        <f>CONCATENATE(MONTH('Mês'!AR$3),"M",RIGHT(YEAR('Mês'!AR$3),2))</f>
        <v>6M09</v>
      </c>
      <c r="AS5" s="32" t="str">
        <f>CONCATENATE(MONTH('Mês'!AS$3),"M",RIGHT(YEAR('Mês'!AS$3),2))</f>
        <v>7M09</v>
      </c>
      <c r="AT5" s="32" t="str">
        <f>CONCATENATE(MONTH('Mês'!AT$3),"M",RIGHT(YEAR('Mês'!AT$3),2))</f>
        <v>8M09</v>
      </c>
      <c r="AU5" s="32" t="str">
        <f>CONCATENATE(MONTH('Mês'!AU$3),"M",RIGHT(YEAR('Mês'!AU$3),2))</f>
        <v>9M09</v>
      </c>
      <c r="AV5" s="32" t="str">
        <f>CONCATENATE(MONTH('Mês'!AV$3),"M",RIGHT(YEAR('Mês'!AV$3),2))</f>
        <v>10M09</v>
      </c>
      <c r="AW5" s="32" t="str">
        <f>CONCATENATE(MONTH('Mês'!AW$3),"M",RIGHT(YEAR('Mês'!AW$3),2))</f>
        <v>11M09</v>
      </c>
      <c r="AX5" s="32" t="str">
        <f>CONCATENATE(MONTH('Mês'!AX$3),"M",RIGHT(YEAR('Mês'!AX$3),2))</f>
        <v>12M09</v>
      </c>
      <c r="AY5" s="32" t="str">
        <f>CONCATENATE(MONTH('Mês'!AY$3),"M",RIGHT(YEAR('Mês'!AY$3),2))</f>
        <v>1M10</v>
      </c>
      <c r="AZ5" s="32" t="str">
        <f>CONCATENATE(MONTH('Mês'!AZ$3),"M",RIGHT(YEAR('Mês'!AZ$3),2))</f>
        <v>2M10</v>
      </c>
      <c r="BA5" s="32" t="str">
        <f>CONCATENATE(MONTH('Mês'!BA$3),"M",RIGHT(YEAR('Mês'!BA$3),2))</f>
        <v>3M10</v>
      </c>
      <c r="BB5" s="32" t="str">
        <f>CONCATENATE(MONTH('Mês'!BB$3),"M",RIGHT(YEAR('Mês'!BB$3),2))</f>
        <v>4M10</v>
      </c>
      <c r="BC5" s="32" t="str">
        <f>CONCATENATE(MONTH('Mês'!BC$3),"M",RIGHT(YEAR('Mês'!BC$3),2))</f>
        <v>5M10</v>
      </c>
      <c r="BD5" s="32" t="str">
        <f>CONCATENATE(MONTH('Mês'!BD$3),"M",RIGHT(YEAR('Mês'!BD$3),2))</f>
        <v>6M10</v>
      </c>
      <c r="BE5" s="32" t="str">
        <f>CONCATENATE(MONTH('Mês'!BE$3),"M",RIGHT(YEAR('Mês'!BE$3),2))</f>
        <v>7M10</v>
      </c>
      <c r="BF5" s="32" t="str">
        <f>CONCATENATE(MONTH('Mês'!BF$3),"M",RIGHT(YEAR('Mês'!BF$3),2))</f>
        <v>8M10</v>
      </c>
      <c r="BG5" s="32" t="str">
        <f>CONCATENATE(MONTH('Mês'!BG$3),"M",RIGHT(YEAR('Mês'!BG$3),2))</f>
        <v>9M10</v>
      </c>
      <c r="BH5" s="32" t="str">
        <f>CONCATENATE(MONTH('Mês'!BH$3),"M",RIGHT(YEAR('Mês'!BH$3),2))</f>
        <v>10M10</v>
      </c>
      <c r="BI5" s="32" t="str">
        <f>CONCATENATE(MONTH('Mês'!BI$3),"M",RIGHT(YEAR('Mês'!BI$3),2))</f>
        <v>11M10</v>
      </c>
      <c r="BJ5" s="32" t="str">
        <f>CONCATENATE(MONTH('Mês'!BJ$3),"M",RIGHT(YEAR('Mês'!BJ$3),2))</f>
        <v>12M10</v>
      </c>
      <c r="BK5" s="32" t="str">
        <f>CONCATENATE(MONTH('Mês'!BK$3),"M",RIGHT(YEAR('Mês'!BK$3),2))</f>
        <v>1M11</v>
      </c>
      <c r="BL5" s="32" t="str">
        <f>CONCATENATE(MONTH('Mês'!BL$3),"M",RIGHT(YEAR('Mês'!BL$3),2))</f>
        <v>2M11</v>
      </c>
      <c r="BM5" s="32" t="str">
        <f>CONCATENATE(MONTH('Mês'!BM$3),"M",RIGHT(YEAR('Mês'!BM$3),2))</f>
        <v>3M11</v>
      </c>
      <c r="BN5" s="32" t="str">
        <f>CONCATENATE(MONTH('Mês'!BN$3),"M",RIGHT(YEAR('Mês'!BN$3),2))</f>
        <v>4M11</v>
      </c>
      <c r="BO5" s="32" t="str">
        <f>CONCATENATE(MONTH('Mês'!BO$3),"M",RIGHT(YEAR('Mês'!BO$3),2))</f>
        <v>5M11</v>
      </c>
      <c r="BP5" s="32" t="str">
        <f>CONCATENATE(MONTH('Mês'!BP$3),"M",RIGHT(YEAR('Mês'!BP$3),2))</f>
        <v>6M11</v>
      </c>
      <c r="BQ5" s="32" t="str">
        <f>CONCATENATE(MONTH('Mês'!BQ$3),"M",RIGHT(YEAR('Mês'!BQ$3),2))</f>
        <v>7M11</v>
      </c>
      <c r="BR5" s="32" t="str">
        <f>CONCATENATE(MONTH('Mês'!BR$3),"M",RIGHT(YEAR('Mês'!BR$3),2))</f>
        <v>8M11</v>
      </c>
      <c r="BS5" s="32" t="str">
        <f>CONCATENATE(MONTH('Mês'!BS$3),"M",RIGHT(YEAR('Mês'!BS$3),2))</f>
        <v>9M11</v>
      </c>
      <c r="BT5" s="32" t="str">
        <f>CONCATENATE(MONTH('Mês'!BT$3),"M",RIGHT(YEAR('Mês'!BT$3),2))</f>
        <v>10M11</v>
      </c>
      <c r="BU5" s="32" t="str">
        <f>CONCATENATE(MONTH('Mês'!BU$3),"M",RIGHT(YEAR('Mês'!BU$3),2))</f>
        <v>11M11</v>
      </c>
      <c r="BV5" s="32" t="str">
        <f>CONCATENATE(MONTH('Mês'!BV$3),"M",RIGHT(YEAR('Mês'!BV$3),2))</f>
        <v>12M11</v>
      </c>
      <c r="BW5" s="32" t="str">
        <f>CONCATENATE(MONTH('Mês'!BW$3),"M",RIGHT(YEAR('Mês'!BW$3),2))</f>
        <v>1M12</v>
      </c>
      <c r="BX5" s="32" t="str">
        <f>CONCATENATE(MONTH('Mês'!BX$3),"M",RIGHT(YEAR('Mês'!BX$3),2))</f>
        <v>2M12</v>
      </c>
      <c r="BY5" s="32" t="str">
        <f>CONCATENATE(MONTH('Mês'!BY$3),"M",RIGHT(YEAR('Mês'!BY$3),2))</f>
        <v>3M12</v>
      </c>
      <c r="BZ5" s="32" t="str">
        <f>CONCATENATE(MONTH('Mês'!BZ$3),"M",RIGHT(YEAR('Mês'!BZ$3),2))</f>
        <v>4M12</v>
      </c>
      <c r="CA5" s="32" t="str">
        <f>CONCATENATE(MONTH('Mês'!CA$3),"M",RIGHT(YEAR('Mês'!CA$3),2))</f>
        <v>5M12</v>
      </c>
      <c r="CB5" s="32" t="str">
        <f>CONCATENATE(MONTH('Mês'!CB$3),"M",RIGHT(YEAR('Mês'!CB$3),2))</f>
        <v>6M12</v>
      </c>
      <c r="CC5" s="32" t="str">
        <f>CONCATENATE(MONTH('Mês'!CC$3),"M",RIGHT(YEAR('Mês'!CC$3),2))</f>
        <v>7M12</v>
      </c>
      <c r="CD5" s="32" t="str">
        <f>CONCATENATE(MONTH('Mês'!CD$3),"M",RIGHT(YEAR('Mês'!CD$3),2))</f>
        <v>8M12</v>
      </c>
      <c r="CE5" s="32" t="str">
        <f>CONCATENATE(MONTH('Mês'!CE$3),"M",RIGHT(YEAR('Mês'!CE$3),2))</f>
        <v>9M12</v>
      </c>
      <c r="CF5" s="32" t="str">
        <f>CONCATENATE(MONTH('Mês'!CF$3),"M",RIGHT(YEAR('Mês'!CF$3),2))</f>
        <v>10M12</v>
      </c>
      <c r="CG5" s="32" t="str">
        <f>CONCATENATE(MONTH('Mês'!CG$3),"M",RIGHT(YEAR('Mês'!CG$3),2))</f>
        <v>11M12</v>
      </c>
      <c r="CH5" s="32" t="str">
        <f>CONCATENATE(MONTH('Mês'!CH$3),"M",RIGHT(YEAR('Mês'!CH$3),2))</f>
        <v>12M12</v>
      </c>
      <c r="CI5" s="32" t="str">
        <f>CONCATENATE(MONTH('Mês'!CI$3),"M",RIGHT(YEAR('Mês'!CI$3),2))</f>
        <v>1M13</v>
      </c>
      <c r="CJ5" s="32" t="str">
        <f>CONCATENATE(MONTH('Mês'!CJ$3),"M",RIGHT(YEAR('Mês'!CJ$3),2))</f>
        <v>2M13</v>
      </c>
      <c r="CK5" s="32" t="str">
        <f>CONCATENATE(MONTH('Mês'!CK$3),"M",RIGHT(YEAR('Mês'!CK$3),2))</f>
        <v>3M13</v>
      </c>
      <c r="CL5" s="32" t="str">
        <f>CONCATENATE(MONTH('Mês'!CL$3),"M",RIGHT(YEAR('Mês'!CL$3),2))</f>
        <v>4M13</v>
      </c>
      <c r="CM5" s="32" t="str">
        <f>CONCATENATE(MONTH('Mês'!CM$3),"M",RIGHT(YEAR('Mês'!CM$3),2))</f>
        <v>5M13</v>
      </c>
      <c r="CN5" s="32" t="str">
        <f>CONCATENATE(MONTH('Mês'!CN$3),"M",RIGHT(YEAR('Mês'!CN$3),2))</f>
        <v>6M13</v>
      </c>
      <c r="CO5" s="32" t="str">
        <f>CONCATENATE(MONTH('Mês'!CO$3),"M",RIGHT(YEAR('Mês'!CO$3),2))</f>
        <v>7M13</v>
      </c>
      <c r="CP5" s="32" t="str">
        <f>CONCATENATE(MONTH('Mês'!CP$3),"M",RIGHT(YEAR('Mês'!CP$3),2))</f>
        <v>8M13</v>
      </c>
      <c r="CQ5" s="32" t="str">
        <f>CONCATENATE(MONTH('Mês'!CQ$3),"M",RIGHT(YEAR('Mês'!CQ$3),2))</f>
        <v>9M13</v>
      </c>
      <c r="CR5" s="32" t="str">
        <f>CONCATENATE(MONTH('Mês'!CR$3),"M",RIGHT(YEAR('Mês'!CR$3),2))</f>
        <v>10M13</v>
      </c>
      <c r="CS5" s="32" t="str">
        <f>CONCATENATE(MONTH('Mês'!CS$3),"M",RIGHT(YEAR('Mês'!CS$3),2))</f>
        <v>11M13</v>
      </c>
      <c r="CT5" s="32" t="str">
        <f>CONCATENATE(MONTH('Mês'!CT$3),"M",RIGHT(YEAR('Mês'!CT$3),2))</f>
        <v>12M13</v>
      </c>
      <c r="CU5" s="32" t="str">
        <f>CONCATENATE(MONTH('Mês'!CU$3),"M",RIGHT(YEAR('Mês'!CU$3),2))</f>
        <v>1M14</v>
      </c>
      <c r="CV5" s="32" t="str">
        <f>CONCATENATE(MONTH('Mês'!CV$3),"M",RIGHT(YEAR('Mês'!CV$3),2))</f>
        <v>2M14</v>
      </c>
      <c r="CW5" s="32" t="str">
        <f>CONCATENATE(MONTH('Mês'!CW$3),"M",RIGHT(YEAR('Mês'!CW$3),2))</f>
        <v>3M14</v>
      </c>
      <c r="CX5" s="32" t="str">
        <f>CONCATENATE(MONTH('Mês'!CX$3),"M",RIGHT(YEAR('Mês'!CX$3),2))</f>
        <v>4M14</v>
      </c>
      <c r="CY5" s="32" t="str">
        <f>CONCATENATE(MONTH('Mês'!CY$3),"M",RIGHT(YEAR('Mês'!CY$3),2))</f>
        <v>5M14</v>
      </c>
      <c r="CZ5" s="32" t="str">
        <f>CONCATENATE(MONTH('Mês'!CZ$3),"M",RIGHT(YEAR('Mês'!CZ$3),2))</f>
        <v>6M14</v>
      </c>
      <c r="DA5" s="32" t="str">
        <f>CONCATENATE(MONTH('Mês'!DA$3),"M",RIGHT(YEAR('Mês'!DA$3),2))</f>
        <v>7M14</v>
      </c>
      <c r="DB5" s="32" t="str">
        <f>CONCATENATE(MONTH('Mês'!DB$3),"M",RIGHT(YEAR('Mês'!DB$3),2))</f>
        <v>8M14</v>
      </c>
      <c r="DC5" s="32" t="str">
        <f>CONCATENATE(MONTH('Mês'!DC$3),"M",RIGHT(YEAR('Mês'!DC$3),2))</f>
        <v>9M14</v>
      </c>
      <c r="DD5" s="32" t="str">
        <f>CONCATENATE(MONTH('Mês'!DD$3),"M",RIGHT(YEAR('Mês'!DD$3),2))</f>
        <v>10M14</v>
      </c>
      <c r="DE5" s="32" t="str">
        <f>CONCATENATE(MONTH('Mês'!DE$3),"M",RIGHT(YEAR('Mês'!DE$3),2))</f>
        <v>11M14</v>
      </c>
      <c r="DF5" s="32" t="str">
        <f>CONCATENATE(MONTH('Mês'!DF$3),"M",RIGHT(YEAR('Mês'!DF$3),2))</f>
        <v>12M14</v>
      </c>
      <c r="DG5" s="32" t="str">
        <f>CONCATENATE(MONTH('Mês'!DG$3),"M",RIGHT(YEAR('Mês'!DG$3),2))</f>
        <v>1M15</v>
      </c>
      <c r="DH5" s="32" t="str">
        <f>CONCATENATE(MONTH('Mês'!DH$3),"M",RIGHT(YEAR('Mês'!DH$3),2))</f>
        <v>2M15</v>
      </c>
      <c r="DI5" s="32" t="str">
        <f>CONCATENATE(MONTH('Mês'!DI$3),"M",RIGHT(YEAR('Mês'!DI$3),2))</f>
        <v>3M15</v>
      </c>
      <c r="DJ5" s="32" t="str">
        <f>CONCATENATE(MONTH('Mês'!DJ$3),"M",RIGHT(YEAR('Mês'!DJ$3),2))</f>
        <v>4M15</v>
      </c>
      <c r="DK5" s="32" t="str">
        <f>CONCATENATE(MONTH('Mês'!DK$3),"M",RIGHT(YEAR('Mês'!DK$3),2))</f>
        <v>5M15</v>
      </c>
      <c r="DL5" s="32" t="str">
        <f>CONCATENATE(MONTH('Mês'!DL$3),"M",RIGHT(YEAR('Mês'!DL$3),2))</f>
        <v>6M15</v>
      </c>
      <c r="DM5" s="32" t="str">
        <f>CONCATENATE(MONTH('Mês'!DM$3),"M",RIGHT(YEAR('Mês'!DM$3),2))</f>
        <v>7M15</v>
      </c>
      <c r="DN5" s="32" t="str">
        <f>CONCATENATE(MONTH('Mês'!DN$3),"M",RIGHT(YEAR('Mês'!DN$3),2))</f>
        <v>8M15</v>
      </c>
      <c r="DO5" s="32" t="str">
        <f>CONCATENATE(MONTH('Mês'!DO$3),"M",RIGHT(YEAR('Mês'!DO$3),2))</f>
        <v>9M15</v>
      </c>
      <c r="DP5" s="32" t="str">
        <f>CONCATENATE(MONTH('Mês'!DP$3),"M",RIGHT(YEAR('Mês'!DP$3),2))</f>
        <v>10M15</v>
      </c>
      <c r="DQ5" s="32" t="str">
        <f>CONCATENATE(MONTH('Mês'!DQ$3),"M",RIGHT(YEAR('Mês'!DQ$3),2))</f>
        <v>11M15</v>
      </c>
      <c r="DR5" s="32" t="str">
        <f>CONCATENATE(MONTH('Mês'!DR$3),"M",RIGHT(YEAR('Mês'!DR$3),2))</f>
        <v>12M15</v>
      </c>
      <c r="DS5" s="32" t="str">
        <f>CONCATENATE(MONTH('Mês'!DS$3),"M",RIGHT(YEAR('Mês'!DS$3),2))</f>
        <v>1M16</v>
      </c>
      <c r="DT5" s="32" t="str">
        <f>CONCATENATE(MONTH('Mês'!DT$3),"M",RIGHT(YEAR('Mês'!DT$3),2))</f>
        <v>2M16</v>
      </c>
      <c r="DU5" s="32" t="str">
        <f>CONCATENATE(MONTH('Mês'!DU$3),"M",RIGHT(YEAR('Mês'!DU$3),2))</f>
        <v>3M16</v>
      </c>
      <c r="DV5" s="32" t="str">
        <f>CONCATENATE(MONTH('Mês'!DV$3),"M",RIGHT(YEAR('Mês'!DV$3),2))</f>
        <v>4M16</v>
      </c>
      <c r="DW5" s="32" t="str">
        <f>CONCATENATE(MONTH('Mês'!DW$3),"M",RIGHT(YEAR('Mês'!DW$3),2))</f>
        <v>5M16</v>
      </c>
      <c r="DX5" s="32" t="str">
        <f>CONCATENATE(MONTH('Mês'!DX$3),"M",RIGHT(YEAR('Mês'!DX$3),2))</f>
        <v>6M16</v>
      </c>
      <c r="DY5" s="32" t="str">
        <f>CONCATENATE(MONTH('Mês'!DY$3),"M",RIGHT(YEAR('Mês'!DY$3),2))</f>
        <v>7M16</v>
      </c>
      <c r="DZ5" s="32" t="str">
        <f>CONCATENATE(MONTH('Mês'!DZ$3),"M",RIGHT(YEAR('Mês'!DZ$3),2))</f>
        <v>8M16</v>
      </c>
      <c r="EA5" s="32" t="str">
        <f>CONCATENATE(MONTH('Mês'!EA$3),"M",RIGHT(YEAR('Mês'!EA$3),2))</f>
        <v>9M16</v>
      </c>
      <c r="EB5" s="32" t="str">
        <f>CONCATENATE(MONTH('Mês'!EB$3),"M",RIGHT(YEAR('Mês'!EB$3),2))</f>
        <v>10M16</v>
      </c>
      <c r="EC5" s="32" t="str">
        <f>CONCATENATE(MONTH('Mês'!EC$3),"M",RIGHT(YEAR('Mês'!EC$3),2))</f>
        <v>11M16</v>
      </c>
      <c r="ED5" s="32" t="str">
        <f>CONCATENATE(MONTH('Mês'!ED$3),"M",RIGHT(YEAR('Mês'!ED$3),2))</f>
        <v>12M16</v>
      </c>
      <c r="EE5" s="32" t="str">
        <f>CONCATENATE(MONTH('Mês'!EE$3),"M",RIGHT(YEAR('Mês'!EE$3),2))</f>
        <v>1M17</v>
      </c>
      <c r="EF5" s="32" t="str">
        <f>CONCATENATE(MONTH('Mês'!EF$3),"M",RIGHT(YEAR('Mês'!EF$3),2))</f>
        <v>2M17</v>
      </c>
      <c r="EG5" s="32" t="str">
        <f>CONCATENATE(MONTH('Mês'!EG$3),"M",RIGHT(YEAR('Mês'!EG$3),2))</f>
        <v>3M17</v>
      </c>
      <c r="EH5" s="32" t="str">
        <f>CONCATENATE(MONTH('Mês'!EH$3),"M",RIGHT(YEAR('Mês'!EH$3),2))</f>
        <v>4M17</v>
      </c>
      <c r="EI5" s="32" t="str">
        <f>CONCATENATE(MONTH('Mês'!EI$3),"M",RIGHT(YEAR('Mês'!EI$3),2))</f>
        <v>5M17</v>
      </c>
      <c r="EJ5" s="32" t="str">
        <f>CONCATENATE(MONTH('Mês'!EJ$3),"M",RIGHT(YEAR('Mês'!EJ$3),2))</f>
        <v>6M17</v>
      </c>
      <c r="EK5" s="32" t="str">
        <f>CONCATENATE(MONTH('Mês'!EK$3),"M",RIGHT(YEAR('Mês'!EK$3),2))</f>
        <v>7M17</v>
      </c>
      <c r="EL5" s="32" t="str">
        <f>CONCATENATE(MONTH('Mês'!EL$3),"M",RIGHT(YEAR('Mês'!EL$3),2))</f>
        <v>8M17</v>
      </c>
      <c r="EM5" s="32" t="str">
        <f>CONCATENATE(MONTH('Mês'!EM$3),"M",RIGHT(YEAR('Mês'!EM$3),2))</f>
        <v>9M17</v>
      </c>
      <c r="EN5" s="32" t="str">
        <f>CONCATENATE(MONTH('Mês'!EN$3),"M",RIGHT(YEAR('Mês'!EN$3),2))</f>
        <v>10M17</v>
      </c>
      <c r="EO5" s="32" t="str">
        <f>CONCATENATE(MONTH('Mês'!EO$3),"M",RIGHT(YEAR('Mês'!EO$3),2))</f>
        <v>11M17</v>
      </c>
      <c r="EP5" s="32" t="str">
        <f>CONCATENATE(MONTH('Mês'!EP$3),"M",RIGHT(YEAR('Mês'!EP$3),2))</f>
        <v>12M17</v>
      </c>
      <c r="EQ5" s="32" t="str">
        <f>CONCATENATE(MONTH('Mês'!EQ$3),"M",RIGHT(YEAR('Mês'!EQ$3),2))</f>
        <v>1M18</v>
      </c>
      <c r="ER5" s="32" t="str">
        <f>CONCATENATE(MONTH('Mês'!ER$3),"M",RIGHT(YEAR('Mês'!ER$3),2))</f>
        <v>2M18</v>
      </c>
      <c r="ES5" s="32" t="str">
        <f>CONCATENATE(MONTH('Mês'!ES$3),"M",RIGHT(YEAR('Mês'!ES$3),2))</f>
        <v>3M18</v>
      </c>
      <c r="ET5" s="32" t="str">
        <f>CONCATENATE(MONTH('Mês'!ET$3),"M",RIGHT(YEAR('Mês'!ET$3),2))</f>
        <v>4M18</v>
      </c>
      <c r="EU5" s="32" t="str">
        <f>CONCATENATE(MONTH('Mês'!EU$3),"M",RIGHT(YEAR('Mês'!EU$3),2))</f>
        <v>5M18</v>
      </c>
      <c r="EV5" s="32" t="str">
        <f>CONCATENATE(MONTH('Mês'!EV$3),"M",RIGHT(YEAR('Mês'!EV$3),2))</f>
        <v>6M18</v>
      </c>
      <c r="EW5" s="32" t="str">
        <f>CONCATENATE(MONTH('Mês'!EW$3),"M",RIGHT(YEAR('Mês'!EW$3),2))</f>
        <v>7M18</v>
      </c>
      <c r="EX5" s="32" t="str">
        <f>CONCATENATE(MONTH('Mês'!EX$3),"M",RIGHT(YEAR('Mês'!EX$3),2))</f>
        <v>8M18</v>
      </c>
      <c r="EY5" s="32" t="str">
        <f>CONCATENATE(MONTH('Mês'!EY$3),"M",RIGHT(YEAR('Mês'!EY$3),2))</f>
        <v>9M18</v>
      </c>
      <c r="EZ5" s="32" t="str">
        <f>CONCATENATE(MONTH('Mês'!EZ$3),"M",RIGHT(YEAR('Mês'!EZ$3),2))</f>
        <v>10M18</v>
      </c>
      <c r="FA5" s="32" t="str">
        <f>CONCATENATE(MONTH('Mês'!FA$3),"M",RIGHT(YEAR('Mês'!FA$3),2))</f>
        <v>11M18</v>
      </c>
      <c r="FB5" s="32" t="str">
        <f>CONCATENATE(MONTH('Mês'!FB$3),"M",RIGHT(YEAR('Mês'!FB$3),2))</f>
        <v>12M18</v>
      </c>
      <c r="FC5" s="32" t="str">
        <f>CONCATENATE(MONTH('Mês'!FC$3),"M",RIGHT(YEAR('Mês'!FC$3),2))</f>
        <v>1M19</v>
      </c>
      <c r="FD5" s="32" t="str">
        <f>CONCATENATE(MONTH('Mês'!FD$3),"M",RIGHT(YEAR('Mês'!FD$3),2))</f>
        <v>2M19</v>
      </c>
      <c r="FE5" s="32" t="str">
        <f>CONCATENATE(MONTH('Mês'!FE$3),"M",RIGHT(YEAR('Mês'!FE$3),2))</f>
        <v>3M19</v>
      </c>
      <c r="FF5" s="32" t="str">
        <f>CONCATENATE(MONTH('Mês'!FF$3),"M",RIGHT(YEAR('Mês'!FF$3),2))</f>
        <v>4M19</v>
      </c>
      <c r="FG5" s="32" t="str">
        <f>CONCATENATE(MONTH('Mês'!FG$3),"M",RIGHT(YEAR('Mês'!FG$3),2))</f>
        <v>5M19</v>
      </c>
      <c r="FH5" s="32" t="str">
        <f>CONCATENATE(MONTH('Mês'!FH$3),"M",RIGHT(YEAR('Mês'!FH$3),2))</f>
        <v>6M19</v>
      </c>
      <c r="FI5" s="32" t="str">
        <f>CONCATENATE(MONTH('Mês'!FI$3),"M",RIGHT(YEAR('Mês'!FI$3),2))</f>
        <v>7M19</v>
      </c>
      <c r="FJ5" s="32" t="str">
        <f>CONCATENATE(MONTH('Mês'!FJ$3),"M",RIGHT(YEAR('Mês'!FJ$3),2))</f>
        <v>8M19</v>
      </c>
      <c r="FK5" s="32" t="str">
        <f>CONCATENATE(MONTH('Mês'!FK$3),"M",RIGHT(YEAR('Mês'!FK$3),2))</f>
        <v>9M19</v>
      </c>
      <c r="FL5" s="32" t="str">
        <f>CONCATENATE(MONTH('Mês'!FL$3),"M",RIGHT(YEAR('Mês'!FL$3),2))</f>
        <v>10M19</v>
      </c>
      <c r="FM5" s="32" t="str">
        <f>CONCATENATE(MONTH('Mês'!FM$3),"M",RIGHT(YEAR('Mês'!FM$3),2))</f>
        <v>11M19</v>
      </c>
      <c r="FN5" s="32" t="str">
        <f>CONCATENATE(MONTH('Mês'!FN$3),"M",RIGHT(YEAR('Mês'!FN$3),2))</f>
        <v>12M19</v>
      </c>
      <c r="FO5" s="32" t="str">
        <f>CONCATENATE(MONTH('Mês'!FO$3),"M",RIGHT(YEAR('Mês'!FO$3),2))</f>
        <v>1M20</v>
      </c>
      <c r="FP5" s="32" t="str">
        <f>CONCATENATE(MONTH('Mês'!FP$3),"M",RIGHT(YEAR('Mês'!FP$3),2))</f>
        <v>2M20</v>
      </c>
      <c r="FQ5" s="32" t="str">
        <f>CONCATENATE(MONTH('Mês'!FQ$3),"M",RIGHT(YEAR('Mês'!FQ$3),2))</f>
        <v>3M20</v>
      </c>
      <c r="FR5" s="32" t="str">
        <f>CONCATENATE(MONTH('Mês'!FR$3),"M",RIGHT(YEAR('Mês'!FR$3),2))</f>
        <v>4M20</v>
      </c>
      <c r="FS5" s="32" t="str">
        <f>CONCATENATE(MONTH('Mês'!FS$3),"M",RIGHT(YEAR('Mês'!FS$3),2))</f>
        <v>5M20</v>
      </c>
      <c r="FT5" s="32" t="str">
        <f>CONCATENATE(MONTH('Mês'!FT$3),"M",RIGHT(YEAR('Mês'!FT$3),2))</f>
        <v>6M20</v>
      </c>
      <c r="FU5" s="32" t="str">
        <f>CONCATENATE(MONTH('Mês'!FU$3),"M",RIGHT(YEAR('Mês'!FU$3),2))</f>
        <v>7M20</v>
      </c>
      <c r="FV5" s="32" t="str">
        <f>CONCATENATE(MONTH('Mês'!FV$3),"M",RIGHT(YEAR('Mês'!FV$3),2))</f>
        <v>8M20</v>
      </c>
      <c r="FW5" s="32" t="str">
        <f>CONCATENATE(MONTH('Mês'!FW$3),"M",RIGHT(YEAR('Mês'!FW$3),2))</f>
        <v>9M20</v>
      </c>
      <c r="FX5" s="32" t="str">
        <f>CONCATENATE(MONTH('Mês'!FX$3),"M",RIGHT(YEAR('Mês'!FX$3),2))</f>
        <v>10M20</v>
      </c>
      <c r="FY5" s="32" t="str">
        <f>CONCATENATE(MONTH('Mês'!FY$3),"M",RIGHT(YEAR('Mês'!FY$3),2))</f>
        <v>11M20</v>
      </c>
      <c r="FZ5" s="32" t="str">
        <f>CONCATENATE(MONTH('Mês'!FZ$3),"M",RIGHT(YEAR('Mês'!FZ$3),2))</f>
        <v>12M20</v>
      </c>
      <c r="GA5" s="32" t="str">
        <f>CONCATENATE(MONTH('Mês'!GA$3),"M",RIGHT(YEAR('Mês'!GA$3),2))</f>
        <v>1M21</v>
      </c>
      <c r="GB5" s="32" t="str">
        <f>CONCATENATE(MONTH('Mês'!GB$3),"M",RIGHT(YEAR('Mês'!GB$3),2))</f>
        <v>2M21</v>
      </c>
      <c r="GC5" s="32" t="str">
        <f>CONCATENATE(MONTH('Mês'!GC$3),"M",RIGHT(YEAR('Mês'!GC$3),2))</f>
        <v>3M21</v>
      </c>
      <c r="GD5" s="32" t="str">
        <f>CONCATENATE(MONTH('Mês'!GD$3),"M",RIGHT(YEAR('Mês'!GD$3),2))</f>
        <v>4M21</v>
      </c>
      <c r="GE5" s="32" t="str">
        <f>CONCATENATE(MONTH('Mês'!GE$3),"M",RIGHT(YEAR('Mês'!GE$3),2))</f>
        <v>5M21</v>
      </c>
      <c r="GF5" s="32" t="str">
        <f>CONCATENATE(MONTH('Mês'!GF$3),"M",RIGHT(YEAR('Mês'!GF$3),2))</f>
        <v>6M21</v>
      </c>
      <c r="GG5" s="32" t="str">
        <f>CONCATENATE(MONTH('Mês'!GG$3),"M",RIGHT(YEAR('Mês'!GG$3),2))</f>
        <v>7M21</v>
      </c>
      <c r="GH5" s="32" t="str">
        <f>CONCATENATE(MONTH('Mês'!GH$3),"M",RIGHT(YEAR('Mês'!GH$3),2))</f>
        <v>8M21</v>
      </c>
      <c r="GI5" s="32" t="str">
        <f>CONCATENATE(MONTH('Mês'!GI$3),"M",RIGHT(YEAR('Mês'!GI$3),2))</f>
        <v>9M21</v>
      </c>
      <c r="GJ5" s="119"/>
    </row>
    <row r="6" ht="13.5" customHeight="1">
      <c r="A6" s="30">
        <f t="shared" ref="A6:A50" si="1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116"/>
    </row>
    <row r="7" ht="12.75" customHeight="1">
      <c r="A7" s="30">
        <f t="shared" si="1"/>
        <v>3</v>
      </c>
      <c r="B7" s="39" t="s">
        <v>11</v>
      </c>
      <c r="C7" s="40">
        <f>SUM('Mês'!C7)</f>
        <v>17.899</v>
      </c>
      <c r="D7" s="40">
        <f>SUM('Mês'!C7:D7)</f>
        <v>36.247</v>
      </c>
      <c r="E7" s="40">
        <f>SUM('Mês'!C7:E7)</f>
        <v>57.64</v>
      </c>
      <c r="F7" s="40">
        <f>SUM('Mês'!C7:F7)</f>
        <v>77.683</v>
      </c>
      <c r="G7" s="40">
        <f>SUM('Mês'!C7:G7)</f>
        <v>100.807</v>
      </c>
      <c r="H7" s="40">
        <f>SUM('Mês'!C7:H7)</f>
        <v>122.495</v>
      </c>
      <c r="I7" s="40">
        <f>SUM('Mês'!C7:I7)</f>
        <v>145.44</v>
      </c>
      <c r="J7" s="40">
        <f>SUM('Mês'!C7:J7)</f>
        <v>173.571</v>
      </c>
      <c r="K7" s="40">
        <f>SUM('Mês'!C7:K7)</f>
        <v>197.209</v>
      </c>
      <c r="L7" s="40">
        <f>SUM('Mês'!C7:L7)</f>
        <v>220.37</v>
      </c>
      <c r="M7" s="40">
        <f>SUM('Mês'!C7:M7)</f>
        <v>242.206</v>
      </c>
      <c r="N7" s="40">
        <f>SUM('Mês'!C7:N7)</f>
        <v>266.19</v>
      </c>
      <c r="O7" s="40">
        <f>SUM('Mês'!O7)</f>
        <v>22.043</v>
      </c>
      <c r="P7" s="40">
        <f>SUM('Mês'!O7:P7)</f>
        <v>41.378</v>
      </c>
      <c r="Q7" s="40">
        <f>SUM('Mês'!O7:Q7)</f>
        <v>65.028</v>
      </c>
      <c r="R7" s="40">
        <f>SUM('Mês'!O7:R7)</f>
        <v>88.304</v>
      </c>
      <c r="S7" s="40">
        <f>SUM('Mês'!O7:S7)</f>
        <v>114.971</v>
      </c>
      <c r="T7" s="40">
        <f>SUM('Mês'!O7:T7)</f>
        <v>139.109</v>
      </c>
      <c r="U7" s="40">
        <f>SUM('Mês'!O7:U7)</f>
        <v>168.203</v>
      </c>
      <c r="V7" s="40">
        <f>SUM('Mês'!O7:V7)</f>
        <v>194.267</v>
      </c>
      <c r="W7" s="40">
        <f>SUM('Mês'!O7:W7)</f>
        <v>217.016</v>
      </c>
      <c r="X7" s="40">
        <f>SUM('Mês'!O7:X7)</f>
        <v>245.576</v>
      </c>
      <c r="Y7" s="40">
        <f>SUM('Mês'!O7:Y7)</f>
        <v>271.252</v>
      </c>
      <c r="Z7" s="40">
        <f>SUM('Mês'!O7:Z7)</f>
        <v>296.966</v>
      </c>
      <c r="AA7" s="40">
        <f>SUM('Mês'!$AA7:AA7)</f>
        <v>21.907</v>
      </c>
      <c r="AB7" s="40">
        <f>SUM('Mês'!$AA7:AB7)</f>
        <v>45.372</v>
      </c>
      <c r="AC7" s="40">
        <f>SUM('Mês'!$AA7:AC7)</f>
        <v>70.093</v>
      </c>
      <c r="AD7" s="40">
        <f>SUM('Mês'!$AA7:AD7)</f>
        <v>92.716</v>
      </c>
      <c r="AE7" s="40">
        <f>SUM('Mês'!$AA7:AE7)</f>
        <v>116.849</v>
      </c>
      <c r="AF7" s="40">
        <f>SUM('Mês'!$AA7:AF7)</f>
        <v>144.549</v>
      </c>
      <c r="AG7" s="40">
        <f>SUM('Mês'!$AA7:AG7)</f>
        <v>169.859</v>
      </c>
      <c r="AH7" s="40">
        <f>SUM('Mês'!$AA7:AH7)</f>
        <v>198.033</v>
      </c>
      <c r="AI7" s="40">
        <f>SUM('Mês'!$AA7:AI7)</f>
        <v>227.301</v>
      </c>
      <c r="AJ7" s="40">
        <f>SUM('Mês'!$AA7:AJ7)</f>
        <v>258.74</v>
      </c>
      <c r="AK7" s="40">
        <f>SUM('Mês'!$AA7:AK7)</f>
        <v>285.085</v>
      </c>
      <c r="AL7" s="40">
        <f>SUM('Mês'!$AA7:AL7)</f>
        <v>311.355</v>
      </c>
      <c r="AM7" s="40">
        <f>SUM('Mês'!$AM7:AM7)</f>
        <v>21.022</v>
      </c>
      <c r="AN7" s="40">
        <f>SUM('Mês'!$AM7:AN7)</f>
        <v>41.45</v>
      </c>
      <c r="AO7" s="40">
        <f>SUM('Mês'!$AM7:AO7)</f>
        <v>65.595</v>
      </c>
      <c r="AP7" s="40">
        <f>SUM('Mês'!$AM7:AP7)</f>
        <v>89.408</v>
      </c>
      <c r="AQ7" s="40">
        <f>SUM('Mês'!$AM7:AQ7)</f>
        <v>114.924</v>
      </c>
      <c r="AR7" s="40">
        <f>SUM('Mês'!$AM7:AR7)</f>
        <v>143.71</v>
      </c>
      <c r="AS7" s="40">
        <f>SUM('Mês'!$AM7:AS7)</f>
        <v>171.779</v>
      </c>
      <c r="AT7" s="40">
        <f>SUM('Mês'!$AM7:AT7)</f>
        <v>199.614</v>
      </c>
      <c r="AU7" s="40">
        <f>SUM('Mês'!$AM7:AU7)</f>
        <v>225.741</v>
      </c>
      <c r="AV7" s="40">
        <f>SUM('Mês'!$AM7:AV7)</f>
        <v>255.204</v>
      </c>
      <c r="AW7" s="40">
        <f>SUM('Mês'!$AM7:AW7)</f>
        <v>277.991</v>
      </c>
      <c r="AX7" s="40">
        <f>SUM('Mês'!$AM7:AX7)</f>
        <v>303.086</v>
      </c>
      <c r="AY7" s="40">
        <f>SUM('Mês'!$AY7:AY7)</f>
        <v>21.542</v>
      </c>
      <c r="AZ7" s="40">
        <f>SUM('Mês'!$AY7:AZ7)</f>
        <v>41.243</v>
      </c>
      <c r="BA7" s="40">
        <f>SUM('Mês'!$AY7:BA7)</f>
        <v>66.316</v>
      </c>
      <c r="BB7" s="40">
        <f>SUM('Mês'!$AY7:BB7)</f>
        <v>87.919</v>
      </c>
      <c r="BC7" s="40">
        <f>SUM('Mês'!$AY7:BC7)</f>
        <v>112.218</v>
      </c>
      <c r="BD7" s="40">
        <f>SUM('Mês'!$AY7:BD7)</f>
        <v>139.614</v>
      </c>
      <c r="BE7" s="40">
        <f>SUM('Mês'!$AY7:BE7)</f>
        <v>166.023</v>
      </c>
      <c r="BF7" s="40">
        <f>SUM('Mês'!$AY7:BF7)</f>
        <v>195.087</v>
      </c>
      <c r="BG7" s="40">
        <f>SUM('Mês'!$AY7:BG7)</f>
        <v>222.511</v>
      </c>
      <c r="BH7" s="40">
        <f>SUM('Mês'!$AY7:BH7)</f>
        <v>248.864</v>
      </c>
      <c r="BI7" s="40">
        <f>SUM('Mês'!$AY7:BI7)</f>
        <v>276.781</v>
      </c>
      <c r="BJ7" s="40">
        <f>SUM('Mês'!$AY7:BJ7)</f>
        <v>302.137</v>
      </c>
      <c r="BK7" s="40">
        <f>SUM('Mês'!$BK7:BK7)</f>
        <v>21.777</v>
      </c>
      <c r="BL7" s="40">
        <f>SUM('Mês'!$BK7:BL7)</f>
        <v>44.892</v>
      </c>
      <c r="BM7" s="40">
        <f>SUM('Mês'!$BK7:BM7)</f>
        <v>70.042</v>
      </c>
      <c r="BN7" s="40">
        <f>SUM('Mês'!$BK7:BN7)</f>
        <v>96.549</v>
      </c>
      <c r="BO7" s="40">
        <f>SUM('Mês'!$BK7:BO7)</f>
        <v>123.875</v>
      </c>
      <c r="BP7" s="40">
        <f>SUM('Mês'!$BK7:BP7)</f>
        <v>151.765</v>
      </c>
      <c r="BQ7" s="40">
        <f>SUM('Mês'!$BK7:BQ7)</f>
        <v>184.429</v>
      </c>
      <c r="BR7" s="40">
        <f>SUM('Mês'!$BK7:BR7)</f>
        <v>211.544</v>
      </c>
      <c r="BS7" s="40">
        <f>SUM('Mês'!$BK7:BS7)</f>
        <v>243.278</v>
      </c>
      <c r="BT7" s="40">
        <f>SUM('Mês'!$BK7:BT7)</f>
        <v>273.6</v>
      </c>
      <c r="BU7" s="40">
        <f>SUM('Mês'!$BK7:BU7)</f>
        <v>298.264</v>
      </c>
      <c r="BV7" s="40">
        <f>SUM('Mês'!$BK7:BV7)</f>
        <v>326.55</v>
      </c>
      <c r="BW7" s="40">
        <f>SUM('Mês'!$BW7:BW7)</f>
        <v>25.223</v>
      </c>
      <c r="BX7" s="40">
        <f>SUM('Mês'!$BW7:BX7)</f>
        <v>51.028</v>
      </c>
      <c r="BY7" s="40">
        <f>SUM('Mês'!$BW7:BY7)</f>
        <v>77.062</v>
      </c>
      <c r="BZ7" s="40">
        <f>SUM('Mês'!$BW7:BZ7)</f>
        <v>102.119</v>
      </c>
      <c r="CA7" s="40">
        <f>SUM('Mês'!$BW7:CA7)</f>
        <v>127.751</v>
      </c>
      <c r="CB7" s="40">
        <f>SUM('Mês'!$BW7:CB7)</f>
        <v>155.1</v>
      </c>
      <c r="CC7" s="40">
        <f>SUM('Mês'!$BW7:CC7)</f>
        <v>184.732</v>
      </c>
      <c r="CD7" s="40">
        <f>SUM('Mês'!$BW7:CD7)</f>
        <v>216.095</v>
      </c>
      <c r="CE7" s="40">
        <f>SUM('Mês'!$BW7:CE7)</f>
        <v>243.862</v>
      </c>
      <c r="CF7" s="40">
        <f>SUM('Mês'!$BW7:CF7)</f>
        <v>277.883</v>
      </c>
      <c r="CG7" s="40">
        <f>SUM('Mês'!$BW7:CG7)</f>
        <v>303.705</v>
      </c>
      <c r="CH7" s="40">
        <f>SUM('Mês'!$BW7:CH7)</f>
        <v>329.602</v>
      </c>
      <c r="CI7" s="40">
        <f>SUM('Mês'!$CI7:CI7)</f>
        <v>22.74</v>
      </c>
      <c r="CJ7" s="40">
        <f>SUM('Mês'!$CI7:CJ7)</f>
        <v>46.792</v>
      </c>
      <c r="CK7" s="40">
        <f>SUM('Mês'!$CI7:CK7)</f>
        <v>73.266</v>
      </c>
      <c r="CL7" s="40">
        <f>SUM('Mês'!$CI7:CL7)</f>
        <v>99.796</v>
      </c>
      <c r="CM7" s="40">
        <f>SUM('Mês'!$CI7:CM7)</f>
        <v>130.315</v>
      </c>
      <c r="CN7" s="40">
        <f>SUM('Mês'!$CI7:CN7)</f>
        <v>160.003</v>
      </c>
      <c r="CO7" s="40">
        <f>SUM('Mês'!$CI7:CO7)</f>
        <v>188.069</v>
      </c>
      <c r="CP7" s="40">
        <f>SUM('Mês'!$CI7:CP7)</f>
        <v>219.067</v>
      </c>
      <c r="CQ7" s="40">
        <f>SUM('Mês'!$CI7:CQ7)</f>
        <v>249.861</v>
      </c>
      <c r="CR7" s="40">
        <f>SUM('Mês'!$CI7:CR7)</f>
        <v>283.968</v>
      </c>
      <c r="CS7" s="40">
        <f>SUM('Mês'!$CI7:CS7)</f>
        <v>312.224</v>
      </c>
      <c r="CT7" s="40">
        <f>SUM('Mês'!$CI7:CT7)</f>
        <v>343.858</v>
      </c>
      <c r="CU7" s="40">
        <f>SUM('Mês'!$CU7:CU7)</f>
        <v>24.642</v>
      </c>
      <c r="CV7" s="40">
        <f>SUM('Mês'!$CU7:CV7)</f>
        <v>48.512</v>
      </c>
      <c r="CW7" s="40">
        <f>SUM('Mês'!$CU7:CW7)</f>
        <v>74.46</v>
      </c>
      <c r="CX7" s="40">
        <f>SUM('Mês'!$CU7:CX7)</f>
        <v>102.192</v>
      </c>
      <c r="CY7" s="40">
        <f>SUM('Mês'!$CU7:CY7)</f>
        <v>127.498</v>
      </c>
      <c r="CZ7" s="40">
        <f>SUM('Mês'!$CU7:CZ7)</f>
        <v>151.81</v>
      </c>
      <c r="DA7" s="40">
        <f>SUM('Mês'!$CU7:DA7)</f>
        <v>181.159</v>
      </c>
      <c r="DB7" s="40">
        <f>SUM('Mês'!$CU7:DB7)</f>
        <v>208.187</v>
      </c>
      <c r="DC7" s="40">
        <f>SUM('Mês'!CU7:DC7)</f>
        <v>242.88</v>
      </c>
      <c r="DD7" s="40">
        <f>SUM('Mês'!CU7:DD7)</f>
        <v>275.113</v>
      </c>
      <c r="DE7" s="40">
        <f>SUM('Mês'!$CU$7:DE7)</f>
        <v>300.852</v>
      </c>
      <c r="DF7" s="40">
        <f>SUM('Mês'!$CU$7:DF7)</f>
        <v>329.041</v>
      </c>
      <c r="DG7" s="40">
        <f>'Mês'!DG7</f>
        <v>22.616</v>
      </c>
      <c r="DH7" s="40">
        <f>SUM('Mês'!$DG7:DH7)</f>
        <v>45.124</v>
      </c>
      <c r="DI7" s="40">
        <f>SUM('Mês'!$DG7:DI7)</f>
        <v>73.71</v>
      </c>
      <c r="DJ7" s="40">
        <f>SUM('Mês'!DG7:DJ7)</f>
        <v>99.676</v>
      </c>
      <c r="DK7" s="40">
        <f>SUM('Mês'!DG7:DK7)</f>
        <v>127.142</v>
      </c>
      <c r="DL7" s="40">
        <f>SUM('Mês'!DG7:DL7)</f>
        <v>156.904</v>
      </c>
      <c r="DM7" s="40">
        <f>SUM('Mês'!DG7:DM7)</f>
        <v>183.879</v>
      </c>
      <c r="DN7" s="40">
        <f>SUM('Mês'!DG7:DN7)</f>
        <v>218.56</v>
      </c>
      <c r="DO7" s="40">
        <f>SUM('Mês'!DG7:DO7)</f>
        <v>248.539</v>
      </c>
      <c r="DP7" s="40">
        <f>SUM('Mês'!DG7:DP7)</f>
        <v>280.775</v>
      </c>
      <c r="DQ7" s="40">
        <f>SUM('Mês'!DG7:DQ7)</f>
        <v>308.369</v>
      </c>
      <c r="DR7" s="40">
        <f>SUM('Mês'!DG7:DR7)</f>
        <v>338.051</v>
      </c>
      <c r="DS7" s="40">
        <f>SUM('Mês'!DS7)</f>
        <v>26.534</v>
      </c>
      <c r="DT7" s="40">
        <f>SUM('Mês'!DS7:DT7)</f>
        <v>51.302</v>
      </c>
      <c r="DU7" s="40">
        <f>SUM('Mês'!DS7:DU7)</f>
        <v>80.485</v>
      </c>
      <c r="DV7" s="40">
        <f>SUM('Mês'!DS7:DV7)</f>
        <v>109.98</v>
      </c>
      <c r="DW7" s="40">
        <f>SUM('Mês'!DS7:DW7)</f>
        <v>138.83</v>
      </c>
      <c r="DX7" s="40">
        <f>SUM('Mês'!DS7:DX7)</f>
        <v>168.644</v>
      </c>
      <c r="DY7" s="40">
        <f>SUM('Mês'!DS7:DY7)</f>
        <v>198.257</v>
      </c>
      <c r="DZ7" s="40">
        <f t="shared" ref="DZ7:EA7" si="2">SUM(DZ8:DZ12)</f>
        <v>321.841</v>
      </c>
      <c r="EA7" s="40">
        <f t="shared" si="2"/>
        <v>360.825</v>
      </c>
      <c r="EB7" s="40">
        <f>SUM('Mês'!DS7:EB7)</f>
        <v>289.304</v>
      </c>
      <c r="EC7" s="40">
        <f>SUM('Mês'!$DS7:EC7)</f>
        <v>315.968</v>
      </c>
      <c r="ED7" s="40">
        <f>SUM('Mês'!DS7:ED7)</f>
        <v>346.741</v>
      </c>
      <c r="EE7" s="40">
        <f>'Mês'!EE7</f>
        <v>26.895</v>
      </c>
      <c r="EF7" s="40">
        <f>SUM('Mês'!$EE7:EF7)</f>
        <v>51.872</v>
      </c>
      <c r="EG7" s="40">
        <f>SUM('Mês'!$EE7:EG7)</f>
        <v>81.592</v>
      </c>
      <c r="EH7" s="40">
        <f>SUM('Mês'!$EE7:EH7)</f>
        <v>108.611</v>
      </c>
      <c r="EI7" s="40">
        <f>SUM('Mês'!$EE7:EI7)</f>
        <v>139.241</v>
      </c>
      <c r="EJ7" s="40">
        <f>SUM('Mês'!$EE7:EJ7)</f>
        <v>169.011</v>
      </c>
      <c r="EK7" s="40">
        <f>SUM('Mês'!$EE7:EK7)</f>
        <v>201.657</v>
      </c>
      <c r="EL7" s="40">
        <f>SUM('Mês'!$EE7:EL7)</f>
        <v>234.263</v>
      </c>
      <c r="EM7" s="40">
        <f>SUM('Mês'!$EE7:EM7)</f>
        <v>265.454</v>
      </c>
      <c r="EN7" s="40">
        <f>SUM('Mês'!$EE7:EN7)</f>
        <v>297.716</v>
      </c>
      <c r="EO7" s="40">
        <f>SUM('Mês'!$EE7:EO7)</f>
        <v>328.444</v>
      </c>
      <c r="EP7" s="40">
        <f>SUM('Mês'!$EE7:EP7)</f>
        <v>357.247</v>
      </c>
      <c r="EQ7" s="40">
        <f>'Mês'!EQ7</f>
        <v>30.93</v>
      </c>
      <c r="ER7" s="40">
        <f>SUM('Mês'!EQ7:ER7)</f>
        <v>57.256</v>
      </c>
      <c r="ES7" s="40">
        <f>SUM('Mês'!$EQ7:ES7)</f>
        <v>87.431</v>
      </c>
      <c r="ET7" s="40">
        <f>SUM('Mês'!$EQ7:ET7)</f>
        <v>113.871</v>
      </c>
      <c r="EU7" s="40">
        <f>SUM('Mês'!$EQ7:EU7)</f>
        <v>139.026</v>
      </c>
      <c r="EV7" s="40">
        <f>SUM('Mês'!$EQ7:EV7)</f>
        <v>165.272</v>
      </c>
      <c r="EW7" s="40">
        <f>SUM('Mês'!$EQ7:EW7)</f>
        <v>199.616</v>
      </c>
      <c r="EX7" s="40">
        <f>SUM('Mês'!$EQ7:EX7)</f>
        <v>234.039</v>
      </c>
      <c r="EY7" s="40">
        <f>SUM('Mês'!$EQ7:EY7)</f>
        <v>262.333</v>
      </c>
      <c r="EZ7" s="40">
        <f>SUM('Mês'!$EQ7:EZ7)</f>
        <v>296.583</v>
      </c>
      <c r="FA7" s="40">
        <f>SUM('Mês'!$EQ7:FA7)</f>
        <v>326.869</v>
      </c>
      <c r="FB7" s="40">
        <f>SUM('Mês'!$EQ7:FB7)</f>
        <v>358.683</v>
      </c>
      <c r="FC7" s="40">
        <f>SUM('Mês'!$FC7:FC7)</f>
        <v>28.809</v>
      </c>
      <c r="FD7" s="40">
        <f>SUM('Mês'!$FC7:FD7)</f>
        <v>57.809</v>
      </c>
      <c r="FE7" s="40">
        <f>SUM('Mês'!$FC7:FE7)</f>
        <v>88.648</v>
      </c>
      <c r="FF7" s="40">
        <f>SUM('Mês'!$FC7:FF7)</f>
        <v>117.956</v>
      </c>
      <c r="FG7" s="40">
        <f>SUM('Mês'!$FC7:FG7)</f>
        <v>146.871</v>
      </c>
      <c r="FH7" s="40">
        <f>SUM('Mês'!$FC7:FH7)</f>
        <v>176.847</v>
      </c>
      <c r="FI7" s="40">
        <f>SUM('Mês'!$FC7:FI7)</f>
        <v>207.87</v>
      </c>
      <c r="FJ7" s="40">
        <f>SUM('Mês'!$FC7:FJ7)</f>
        <v>241.624</v>
      </c>
      <c r="FK7" s="40">
        <f>SUM('Mês'!$FC7:FK7)</f>
        <v>273.599</v>
      </c>
      <c r="FL7" s="40">
        <f>SUM('Mês'!$FC7:FL7)</f>
        <v>306.415</v>
      </c>
      <c r="FM7" s="40">
        <f>SUM('Mês'!$FC7:FM7)</f>
        <v>335.504</v>
      </c>
      <c r="FN7" s="40">
        <f>SUM('Mês'!$FC7:FN7)</f>
        <v>364.853</v>
      </c>
      <c r="FO7" s="40">
        <f>SUM('Mês'!$FO7:FO7)</f>
        <v>27.542</v>
      </c>
      <c r="FP7" s="40">
        <f>SUM('Mês'!$FO7:FP7)</f>
        <v>55.209</v>
      </c>
      <c r="FQ7" s="40">
        <f>SUM('Mês'!$FO7:FQ7)</f>
        <v>84.421</v>
      </c>
      <c r="FR7" s="40">
        <f>SUM('Mês'!$FO7:FR7)</f>
        <v>109.505</v>
      </c>
      <c r="FS7" s="40">
        <f>SUM('Mês'!$FO7:FS7)</f>
        <v>137.852</v>
      </c>
      <c r="FT7" s="40">
        <f>SUM('Mês'!$FO7:FT7)</f>
        <v>165.215</v>
      </c>
      <c r="FU7" s="40">
        <f>SUM('Mês'!$FO7:FU7)</f>
        <v>197.297</v>
      </c>
      <c r="FV7" s="40">
        <f>SUM('Mês'!$FO7:FV7)</f>
        <v>227.01</v>
      </c>
      <c r="FW7" s="40">
        <f>SUM('Mês'!$FO7:FW7)</f>
        <v>257.788</v>
      </c>
      <c r="FX7" s="40">
        <f>SUM('Mês'!$FO7:FX7)</f>
        <v>285.775</v>
      </c>
      <c r="FY7" s="40">
        <f>SUM('Mês'!$FO7:FY7)</f>
        <v>316.448</v>
      </c>
      <c r="FZ7" s="40">
        <f>SUM('Mês'!$FO7:FZ7)</f>
        <v>345.879</v>
      </c>
      <c r="GA7" s="40">
        <f>SUM('Mês'!$GA7:GA7)</f>
        <v>30.828</v>
      </c>
      <c r="GB7" s="40">
        <f>SUM('Mês'!$GA7:GB7)</f>
        <v>56.193</v>
      </c>
      <c r="GC7" s="40">
        <f>SUM('Mês'!$GA7:GC7)</f>
        <v>88.261</v>
      </c>
      <c r="GD7" s="40">
        <f>SUM('Mês'!$GA7:GD7)</f>
        <v>118.495</v>
      </c>
      <c r="GE7" s="40">
        <f>SUM('Mês'!$GA7:GE7)</f>
        <v>148.407</v>
      </c>
      <c r="GF7" s="40">
        <f>SUM('Mês'!$GA7:GF7)</f>
        <v>175.168</v>
      </c>
      <c r="GG7" s="40">
        <f>SUM('Mês'!$GA7:GG7)</f>
        <v>201.915</v>
      </c>
      <c r="GH7" s="40">
        <f>SUM('Mês'!$GA7:GH7)</f>
        <v>230.281</v>
      </c>
      <c r="GI7" s="40">
        <f>SUM('Mês'!$GA7:GI7)</f>
        <v>254.365</v>
      </c>
      <c r="GJ7" s="117"/>
    </row>
    <row r="8" ht="12.75" customHeight="1">
      <c r="A8" s="30">
        <f t="shared" si="1"/>
        <v>4</v>
      </c>
      <c r="B8" s="43" t="s">
        <v>12</v>
      </c>
      <c r="C8" s="44">
        <f>SUM('Mês'!C8)</f>
        <v>12.991</v>
      </c>
      <c r="D8" s="44">
        <f>SUM('Mês'!C8:D8)</f>
        <v>26.922</v>
      </c>
      <c r="E8" s="44">
        <f>SUM('Mês'!C8:E8)</f>
        <v>43.564</v>
      </c>
      <c r="F8" s="44">
        <f>SUM('Mês'!C8:F8)</f>
        <v>58.532</v>
      </c>
      <c r="G8" s="44">
        <f>SUM('Mês'!C8:G8)</f>
        <v>76.744</v>
      </c>
      <c r="H8" s="44">
        <f>SUM('Mês'!C8:H8)</f>
        <v>93.834</v>
      </c>
      <c r="I8" s="44">
        <f>SUM('Mês'!C8:I8)</f>
        <v>112.45</v>
      </c>
      <c r="J8" s="44">
        <f>SUM('Mês'!C8:J8)</f>
        <v>134.213</v>
      </c>
      <c r="K8" s="44">
        <f>SUM('Mês'!C8:K8)</f>
        <v>152.763</v>
      </c>
      <c r="L8" s="44">
        <f>SUM('Mês'!C8:L8)</f>
        <v>170.697</v>
      </c>
      <c r="M8" s="44">
        <f>SUM('Mês'!C8:M8)</f>
        <v>187.528</v>
      </c>
      <c r="N8" s="44">
        <f>SUM('Mês'!C8:N8)</f>
        <v>206.844</v>
      </c>
      <c r="O8" s="44">
        <f>SUM('Mês'!O8)</f>
        <v>16.641</v>
      </c>
      <c r="P8" s="44">
        <f>SUM('Mês'!O8:P8)</f>
        <v>31.534</v>
      </c>
      <c r="Q8" s="44">
        <f>SUM('Mês'!O8:Q8)</f>
        <v>49.734</v>
      </c>
      <c r="R8" s="44">
        <f>SUM('Mês'!O8:R8)</f>
        <v>67.54</v>
      </c>
      <c r="S8" s="44">
        <f>SUM('Mês'!O8:S8)</f>
        <v>88.645</v>
      </c>
      <c r="T8" s="44">
        <f>SUM('Mês'!O8:T8)</f>
        <v>107.047</v>
      </c>
      <c r="U8" s="44">
        <f>SUM('Mês'!O8:U8)</f>
        <v>130.325</v>
      </c>
      <c r="V8" s="44">
        <f>SUM('Mês'!O8:V8)</f>
        <v>149.831</v>
      </c>
      <c r="W8" s="44">
        <f>SUM('Mês'!O8:W8)</f>
        <v>165.915</v>
      </c>
      <c r="X8" s="44">
        <f>SUM('Mês'!O8:X8)</f>
        <v>186.821</v>
      </c>
      <c r="Y8" s="44">
        <f>SUM('Mês'!O8:Y8)</f>
        <v>204.144</v>
      </c>
      <c r="Z8" s="44">
        <f>SUM('Mês'!O8:Z8)</f>
        <v>222.418</v>
      </c>
      <c r="AA8" s="44">
        <f>SUM('Mês'!$AA8:AA8)</f>
        <v>15.438</v>
      </c>
      <c r="AB8" s="44">
        <f>SUM('Mês'!$AA8:AB8)</f>
        <v>30.791</v>
      </c>
      <c r="AC8" s="44">
        <f>SUM('Mês'!$AA8:AC8)</f>
        <v>47.887</v>
      </c>
      <c r="AD8" s="44">
        <f>SUM('Mês'!$AA8:AD8)</f>
        <v>62.931</v>
      </c>
      <c r="AE8" s="44">
        <f>SUM('Mês'!$AA8:AE8)</f>
        <v>80.394</v>
      </c>
      <c r="AF8" s="44">
        <f>SUM('Mês'!$AA8:AF8)</f>
        <v>100.383</v>
      </c>
      <c r="AG8" s="44">
        <f>SUM('Mês'!$AA8:AG8)</f>
        <v>118.003</v>
      </c>
      <c r="AH8" s="44">
        <f>SUM('Mês'!$AA8:AH8)</f>
        <v>138.331</v>
      </c>
      <c r="AI8" s="44">
        <f>SUM('Mês'!$AA8:AI8)</f>
        <v>158.419</v>
      </c>
      <c r="AJ8" s="44">
        <f>SUM('Mês'!$AA8:AJ8)</f>
        <v>178.934</v>
      </c>
      <c r="AK8" s="44">
        <f>SUM('Mês'!$AA8:AK8)</f>
        <v>197.232</v>
      </c>
      <c r="AL8" s="44">
        <f>SUM('Mês'!$AA8:AL8)</f>
        <v>215.594</v>
      </c>
      <c r="AM8" s="44">
        <f>SUM('Mês'!$AM8:AM8)</f>
        <v>14.385</v>
      </c>
      <c r="AN8" s="44">
        <f>SUM('Mês'!$AM8:AN8)</f>
        <v>28.745</v>
      </c>
      <c r="AO8" s="44">
        <f>SUM('Mês'!$AM8:AO8)</f>
        <v>47.29</v>
      </c>
      <c r="AP8" s="44">
        <f>SUM('Mês'!$AM8:AP8)</f>
        <v>65.491</v>
      </c>
      <c r="AQ8" s="44">
        <f>SUM('Mês'!$AM8:AQ8)</f>
        <v>85.956</v>
      </c>
      <c r="AR8" s="44">
        <f>SUM('Mês'!$AM8:AR8)</f>
        <v>109.077</v>
      </c>
      <c r="AS8" s="44">
        <f>SUM('Mês'!$AM8:AS8)</f>
        <v>131.033</v>
      </c>
      <c r="AT8" s="44">
        <f>SUM('Mês'!$AM8:AT8)</f>
        <v>152.586</v>
      </c>
      <c r="AU8" s="44">
        <f>SUM('Mês'!$AM8:AU8)</f>
        <v>172.272</v>
      </c>
      <c r="AV8" s="44">
        <f>SUM('Mês'!$AM8:AV8)</f>
        <v>195.152</v>
      </c>
      <c r="AW8" s="44">
        <f>SUM('Mês'!$AM8:AW8)</f>
        <v>210.829</v>
      </c>
      <c r="AX8" s="44">
        <f>SUM('Mês'!$AM8:AX8)</f>
        <v>229.031</v>
      </c>
      <c r="AY8" s="44">
        <f>SUM('Mês'!$AY8:AY8)</f>
        <v>14.651</v>
      </c>
      <c r="AZ8" s="44">
        <f>SUM('Mês'!$AY8:AZ8)</f>
        <v>27.919</v>
      </c>
      <c r="BA8" s="44">
        <f>SUM('Mês'!$AY8:BA8)</f>
        <v>44.761</v>
      </c>
      <c r="BB8" s="44">
        <f>SUM('Mês'!$AY8:BB8)</f>
        <v>59.478</v>
      </c>
      <c r="BC8" s="44">
        <f>SUM('Mês'!$AY8:BC8)</f>
        <v>75.871</v>
      </c>
      <c r="BD8" s="44">
        <f>SUM('Mês'!$AY8:BD8)</f>
        <v>95.01</v>
      </c>
      <c r="BE8" s="44">
        <f>SUM('Mês'!$AY8:BE8)</f>
        <v>113.141</v>
      </c>
      <c r="BF8" s="44">
        <f>SUM('Mês'!$AY8:BF8)</f>
        <v>133.446</v>
      </c>
      <c r="BG8" s="44">
        <f>SUM('Mês'!$AY8:BG8)</f>
        <v>150.594</v>
      </c>
      <c r="BH8" s="44">
        <f>SUM('Mês'!$AY8:BH8)</f>
        <v>167.556</v>
      </c>
      <c r="BI8" s="44">
        <f>SUM('Mês'!$AY8:BI8)</f>
        <v>185.227</v>
      </c>
      <c r="BJ8" s="44">
        <f>SUM('Mês'!$AY8:BJ8)</f>
        <v>202.178</v>
      </c>
      <c r="BK8" s="44">
        <f>SUM('Mês'!$BK8:BK8)</f>
        <v>13.763</v>
      </c>
      <c r="BL8" s="44">
        <f>SUM('Mês'!$BK8:BL8)</f>
        <v>28.636</v>
      </c>
      <c r="BM8" s="44">
        <f>SUM('Mês'!$BK8:BM8)</f>
        <v>44.731</v>
      </c>
      <c r="BN8" s="44">
        <f>SUM('Mês'!$BK8:BN8)</f>
        <v>62.104</v>
      </c>
      <c r="BO8" s="44">
        <f>SUM('Mês'!$BK8:BO8)</f>
        <v>79.715</v>
      </c>
      <c r="BP8" s="44">
        <f>SUM('Mês'!$BK8:BP8)</f>
        <v>97.792</v>
      </c>
      <c r="BQ8" s="44">
        <f>SUM('Mês'!$BK8:BQ8)</f>
        <v>119.722</v>
      </c>
      <c r="BR8" s="44">
        <f>SUM('Mês'!$BK8:BR8)</f>
        <v>137.913</v>
      </c>
      <c r="BS8" s="44">
        <f>SUM('Mês'!$BK8:BS8)</f>
        <v>159.029</v>
      </c>
      <c r="BT8" s="44">
        <f>SUM('Mês'!$BK8:BT8)</f>
        <v>180.08</v>
      </c>
      <c r="BU8" s="44">
        <f>SUM('Mês'!$BK8:BU8)</f>
        <v>196.727</v>
      </c>
      <c r="BV8" s="44">
        <f>SUM('Mês'!$BK8:BV8)</f>
        <v>214.52</v>
      </c>
      <c r="BW8" s="44">
        <f>SUM('Mês'!$BW8:BW8)</f>
        <v>15.794</v>
      </c>
      <c r="BX8" s="44">
        <f>SUM('Mês'!$BW8:BX8)</f>
        <v>32.879</v>
      </c>
      <c r="BY8" s="44">
        <f>SUM('Mês'!$BW8:BY8)</f>
        <v>50.498</v>
      </c>
      <c r="BZ8" s="44">
        <f>SUM('Mês'!$BW8:BZ8)</f>
        <v>66.944</v>
      </c>
      <c r="CA8" s="44">
        <f>SUM('Mês'!$BW8:CA8)</f>
        <v>83.844</v>
      </c>
      <c r="CB8" s="44">
        <f>SUM('Mês'!$BW8:CB8)</f>
        <v>101.419</v>
      </c>
      <c r="CC8" s="44">
        <f>SUM('Mês'!$BW8:CC8)</f>
        <v>121.186</v>
      </c>
      <c r="CD8" s="44">
        <f>SUM('Mês'!$BW8:CD8)</f>
        <v>141.665</v>
      </c>
      <c r="CE8" s="44">
        <f>SUM('Mês'!$BW8:CE8)</f>
        <v>160.008</v>
      </c>
      <c r="CF8" s="44">
        <f>SUM('Mês'!$BW8:CF8)</f>
        <v>182.437</v>
      </c>
      <c r="CG8" s="44">
        <f>SUM('Mês'!$BW8:CG8)</f>
        <v>198.768</v>
      </c>
      <c r="CH8" s="44">
        <f>SUM('Mês'!$BW8:CH8)</f>
        <v>215.197</v>
      </c>
      <c r="CI8" s="44">
        <f>SUM('Mês'!$CI8:CI8)</f>
        <v>12.97</v>
      </c>
      <c r="CJ8" s="44">
        <f>SUM('Mês'!$CI8:CJ8)</f>
        <v>28.17</v>
      </c>
      <c r="CK8" s="44">
        <f>SUM('Mês'!$CI8:CK8)</f>
        <v>44.49</v>
      </c>
      <c r="CL8" s="44">
        <f>SUM('Mês'!$CI8:CL8)</f>
        <v>60.224</v>
      </c>
      <c r="CM8" s="44">
        <f>SUM('Mês'!$CI8:CM8)</f>
        <v>79.444</v>
      </c>
      <c r="CN8" s="44">
        <f>SUM('Mês'!$CI8:CN8)</f>
        <v>98.135</v>
      </c>
      <c r="CO8" s="44">
        <f>SUM('Mês'!$CI8:CO8)</f>
        <v>115.477</v>
      </c>
      <c r="CP8" s="44">
        <f>SUM('Mês'!$CI8:CP8)</f>
        <v>135.219</v>
      </c>
      <c r="CQ8" s="44">
        <f>SUM('Mês'!$CI8:CQ8)</f>
        <v>155.312</v>
      </c>
      <c r="CR8" s="44">
        <f>SUM('Mês'!$CI8:CR8)</f>
        <v>177.333</v>
      </c>
      <c r="CS8" s="44">
        <f>SUM('Mês'!$CI8:CS8)</f>
        <v>194.801</v>
      </c>
      <c r="CT8" s="44">
        <f>SUM('Mês'!$CI8:CT8)</f>
        <v>215.03</v>
      </c>
      <c r="CU8" s="44">
        <f>SUM('Mês'!$CU8:CU8)</f>
        <v>13.752</v>
      </c>
      <c r="CV8" s="44">
        <f>SUM('Mês'!$CU8:CV8)</f>
        <v>28.771</v>
      </c>
      <c r="CW8" s="44">
        <f>SUM('Mês'!$CU8:CW8)</f>
        <v>43.455</v>
      </c>
      <c r="CX8" s="44">
        <f>SUM('Mês'!$CU8:CX8)</f>
        <v>59.507</v>
      </c>
      <c r="CY8" s="44">
        <f>SUM('Mês'!$CU8:CY8)</f>
        <v>73.883</v>
      </c>
      <c r="CZ8" s="44">
        <f>SUM('Mês'!$CU8:CZ8)</f>
        <v>88.319</v>
      </c>
      <c r="DA8" s="44">
        <f>SUM('Mês'!$CU8:DA8)</f>
        <v>106.676</v>
      </c>
      <c r="DB8" s="44">
        <f>SUM('Mês'!$CU8:DB8)</f>
        <v>123.878</v>
      </c>
      <c r="DC8" s="44">
        <f>SUM('Mês'!CU8:DC8)</f>
        <v>145.955</v>
      </c>
      <c r="DD8" s="44">
        <f>SUM('Mês'!CU8:DD8)</f>
        <v>166.547</v>
      </c>
      <c r="DE8" s="44">
        <f>SUM('Mês'!$CU$8:DE8)</f>
        <v>182.303</v>
      </c>
      <c r="DF8" s="44">
        <f>SUM('Mês'!$CU$8:DF8)</f>
        <v>199.216</v>
      </c>
      <c r="DG8" s="44">
        <f>'Mês'!DG8</f>
        <v>11.883</v>
      </c>
      <c r="DH8" s="44">
        <f>SUM('Mês'!$DG8:DH8)</f>
        <v>24.783</v>
      </c>
      <c r="DI8" s="44">
        <f>SUM('Mês'!$DG8:DI8)</f>
        <v>42.061</v>
      </c>
      <c r="DJ8" s="44">
        <f>SUM('Mês'!DG8:DJ8)</f>
        <v>57.742</v>
      </c>
      <c r="DK8" s="44">
        <f>SUM('Mês'!DG8:DK8)</f>
        <v>75.935</v>
      </c>
      <c r="DL8" s="44">
        <f>SUM('Mês'!DG8:DL8)</f>
        <v>95.626</v>
      </c>
      <c r="DM8" s="44">
        <f>SUM('Mês'!DG8:DM8)</f>
        <v>112.814</v>
      </c>
      <c r="DN8" s="44">
        <f>SUM('Mês'!DG8:DN8)</f>
        <v>136.557</v>
      </c>
      <c r="DO8" s="44">
        <f>SUM('Mês'!DG8:DO8)</f>
        <v>157.131</v>
      </c>
      <c r="DP8" s="44">
        <f>SUM('Mês'!DG8:DP8)</f>
        <v>179.603</v>
      </c>
      <c r="DQ8" s="44">
        <f>SUM('Mês'!DG8:DQ8)</f>
        <v>198.907</v>
      </c>
      <c r="DR8" s="44">
        <f>SUM('Mês'!DG8:DR8)</f>
        <v>219.842</v>
      </c>
      <c r="DS8" s="44">
        <f>SUM('Mês'!DS8)</f>
        <v>17.56</v>
      </c>
      <c r="DT8" s="44">
        <f>SUM('Mês'!DS8:DT8)</f>
        <v>34.227</v>
      </c>
      <c r="DU8" s="44">
        <f>SUM('Mês'!DS8:DU8)</f>
        <v>54.552</v>
      </c>
      <c r="DV8" s="44">
        <f>SUM('Mês'!DS8:DV8)</f>
        <v>74.89</v>
      </c>
      <c r="DW8" s="44">
        <f>SUM('Mês'!DS8:DW8)</f>
        <v>94.96</v>
      </c>
      <c r="DX8" s="44">
        <f>SUM('Mês'!DS8:DX8)</f>
        <v>115.739</v>
      </c>
      <c r="DY8" s="44">
        <f>SUM('Mês'!DS8:DY8)</f>
        <v>136.047</v>
      </c>
      <c r="DZ8" s="44">
        <f>SUM('Mês'!DS8:DZ8)</f>
        <v>158.463</v>
      </c>
      <c r="EA8" s="44">
        <f>SUM('Mês'!$DS8:EA8)</f>
        <v>177.779</v>
      </c>
      <c r="EB8" s="44">
        <f>SUM('Mês'!DS8:EB8)</f>
        <v>196.224</v>
      </c>
      <c r="EC8" s="44">
        <f>SUM('Mês'!$DS8:EC8)</f>
        <v>213.376</v>
      </c>
      <c r="ED8" s="44">
        <f>SUM('Mês'!DS8:ED8)</f>
        <v>234.538</v>
      </c>
      <c r="EE8" s="44">
        <f>'Mês'!EE8</f>
        <v>16.793</v>
      </c>
      <c r="EF8" s="44">
        <f>SUM('Mês'!$EE8:EF8)</f>
        <v>33.315</v>
      </c>
      <c r="EG8" s="44">
        <f>SUM('Mês'!$EE8:EG8)</f>
        <v>52.676</v>
      </c>
      <c r="EH8" s="44">
        <f>SUM('Mês'!$EE8:EH8)</f>
        <v>69.682</v>
      </c>
      <c r="EI8" s="44">
        <f>SUM('Mês'!$EE8:EI8)</f>
        <v>89.449</v>
      </c>
      <c r="EJ8" s="44">
        <f>SUM('Mês'!$EE8:EJ8)</f>
        <v>109.138</v>
      </c>
      <c r="EK8" s="44">
        <f>SUM('Mês'!$EE8:EK8)</f>
        <v>131.031</v>
      </c>
      <c r="EL8" s="44">
        <f>SUM('Mês'!$EE8:EL8)</f>
        <v>151.7</v>
      </c>
      <c r="EM8" s="44">
        <f>SUM('Mês'!$EE8:EM8)</f>
        <v>171.747</v>
      </c>
      <c r="EN8" s="44">
        <f>SUM('Mês'!$EE8:EN8)</f>
        <v>191.993</v>
      </c>
      <c r="EO8" s="44">
        <f>SUM('Mês'!$EE8:EO8)</f>
        <v>212.473</v>
      </c>
      <c r="EP8" s="44">
        <f>SUM('Mês'!$EE8:EP8)</f>
        <v>231.9</v>
      </c>
      <c r="EQ8" s="44">
        <f>'Mês'!EQ8</f>
        <v>19.594</v>
      </c>
      <c r="ER8" s="44">
        <f>SUM('Mês'!EQ8:ER8)</f>
        <v>37.022</v>
      </c>
      <c r="ES8" s="44">
        <f>SUM('Mês'!$EQ8:ES8)</f>
        <v>54.824</v>
      </c>
      <c r="ET8" s="44">
        <f>SUM('Mês'!$EQ8:ET8)</f>
        <v>71.368</v>
      </c>
      <c r="EU8" s="44">
        <f>SUM('Mês'!$EQ8:EU8)</f>
        <v>87.111</v>
      </c>
      <c r="EV8" s="44">
        <f>SUM('Mês'!$EQ8:EV8)</f>
        <v>103.399</v>
      </c>
      <c r="EW8" s="44">
        <f>SUM('Mês'!$EQ8:EW8)</f>
        <v>125.342</v>
      </c>
      <c r="EX8" s="44">
        <f>SUM('Mês'!$EQ8:EX8)</f>
        <v>146.725</v>
      </c>
      <c r="EY8" s="44">
        <f>SUM('Mês'!$EQ8:EY8)</f>
        <v>164.851</v>
      </c>
      <c r="EZ8" s="44">
        <f>SUM('Mês'!$EQ8:EZ8)</f>
        <v>187.512</v>
      </c>
      <c r="FA8" s="44">
        <f>SUM('Mês'!$EQ8:FA8)</f>
        <v>207.354</v>
      </c>
      <c r="FB8" s="44">
        <f>SUM('Mês'!$EQ8:FB8)</f>
        <v>229.964</v>
      </c>
      <c r="FC8" s="44">
        <f>SUM('Mês'!$FC8:FC8)</f>
        <v>18.381</v>
      </c>
      <c r="FD8" s="44">
        <f>SUM('Mês'!$FC8:FD8)</f>
        <v>37.886</v>
      </c>
      <c r="FE8" s="44">
        <f>SUM('Mês'!$FC8:FE8)</f>
        <v>58.077</v>
      </c>
      <c r="FF8" s="44">
        <f>SUM('Mês'!$FC8:FF8)</f>
        <v>76.469</v>
      </c>
      <c r="FG8" s="44">
        <f>SUM('Mês'!$FC8:FG8)</f>
        <v>94.616</v>
      </c>
      <c r="FH8" s="44">
        <f>SUM('Mês'!$FC8:FH8)</f>
        <v>113.186</v>
      </c>
      <c r="FI8" s="44">
        <f>SUM('Mês'!$FC8:FI8)</f>
        <v>134.013</v>
      </c>
      <c r="FJ8" s="44">
        <f>SUM('Mês'!$FC8:FJ8)</f>
        <v>155.575</v>
      </c>
      <c r="FK8" s="44">
        <f>SUM('Mês'!$FC8:FK8)</f>
        <v>177.296</v>
      </c>
      <c r="FL8" s="44">
        <f>SUM('Mês'!$FC8:FL8)</f>
        <v>197.805</v>
      </c>
      <c r="FM8" s="44">
        <f>SUM('Mês'!$FC8:FM8)</f>
        <v>215.446</v>
      </c>
      <c r="FN8" s="44">
        <f>SUM('Mês'!$FC8:FN8)</f>
        <v>235.622</v>
      </c>
      <c r="FO8" s="44">
        <f>SUM('Mês'!$FO8:FO8)</f>
        <v>16.401</v>
      </c>
      <c r="FP8" s="44">
        <f>SUM('Mês'!$FO8:FP8)</f>
        <v>34.666</v>
      </c>
      <c r="FQ8" s="44">
        <f>SUM('Mês'!$FO8:FQ8)</f>
        <v>53.395</v>
      </c>
      <c r="FR8" s="44">
        <f>SUM('Mês'!$FO8:FR8)</f>
        <v>69.662</v>
      </c>
      <c r="FS8" s="44">
        <f>SUM('Mês'!$FO8:FS8)</f>
        <v>88.298</v>
      </c>
      <c r="FT8" s="44">
        <f>SUM('Mês'!$FO8:FT8)</f>
        <v>107.595</v>
      </c>
      <c r="FU8" s="44">
        <f>SUM('Mês'!$FO8:FU8)</f>
        <v>129.715</v>
      </c>
      <c r="FV8" s="44">
        <f>SUM('Mês'!$FO8:FV8)</f>
        <v>150.559</v>
      </c>
      <c r="FW8" s="44">
        <f>SUM('Mês'!$FO8:FW8)</f>
        <v>171.103</v>
      </c>
      <c r="FX8" s="44">
        <f>SUM('Mês'!$FO8:FX8)</f>
        <v>190.143</v>
      </c>
      <c r="FY8" s="44">
        <f>SUM('Mês'!$FO8:FY8)</f>
        <v>210.163</v>
      </c>
      <c r="FZ8" s="44">
        <f>SUM('Mês'!$FO8:FZ8)</f>
        <v>230.695</v>
      </c>
      <c r="GA8" s="44">
        <f>SUM('Mês'!$GA8:GA8)</f>
        <v>19.525</v>
      </c>
      <c r="GB8" s="44">
        <f>SUM('Mês'!$GA8:GB8)</f>
        <v>35.287</v>
      </c>
      <c r="GC8" s="44">
        <f>SUM('Mês'!$GA8:GC8)</f>
        <v>55.219</v>
      </c>
      <c r="GD8" s="44">
        <f>SUM('Mês'!$GA8:GD8)</f>
        <v>74.783</v>
      </c>
      <c r="GE8" s="44">
        <f>SUM('Mês'!$GA8:GE8)</f>
        <v>94.432</v>
      </c>
      <c r="GF8" s="44">
        <f>SUM('Mês'!$GA8:GF8)</f>
        <v>111.402</v>
      </c>
      <c r="GG8" s="44">
        <f>SUM('Mês'!$GA8:GG8)</f>
        <v>129.406</v>
      </c>
      <c r="GH8" s="44">
        <f>SUM('Mês'!$GA8:GH8)</f>
        <v>147.593</v>
      </c>
      <c r="GI8" s="44">
        <f>SUM('Mês'!$GA8:GI8)</f>
        <v>163.304</v>
      </c>
      <c r="GJ8" s="117"/>
    </row>
    <row r="9" ht="12.75" customHeight="1">
      <c r="A9" s="30">
        <f t="shared" si="1"/>
        <v>5</v>
      </c>
      <c r="B9" s="43" t="s">
        <v>13</v>
      </c>
      <c r="C9" s="44">
        <f>SUM('Mês'!C9)</f>
        <v>3.341</v>
      </c>
      <c r="D9" s="44">
        <f>SUM('Mês'!C9:D9)</f>
        <v>6.389</v>
      </c>
      <c r="E9" s="44">
        <f>SUM('Mês'!C9:E9)</f>
        <v>9.549</v>
      </c>
      <c r="F9" s="44">
        <f>SUM('Mês'!C9:F9)</f>
        <v>12.636</v>
      </c>
      <c r="G9" s="44">
        <f>SUM('Mês'!C9:G9)</f>
        <v>15.74</v>
      </c>
      <c r="H9" s="44">
        <f>SUM('Mês'!C9:H9)</f>
        <v>18.495</v>
      </c>
      <c r="I9" s="44">
        <f>SUM('Mês'!C9:I9)</f>
        <v>20.811</v>
      </c>
      <c r="J9" s="44">
        <f>SUM('Mês'!C9:J9)</f>
        <v>25.145</v>
      </c>
      <c r="K9" s="44">
        <f>SUM('Mês'!C9:K9)</f>
        <v>28.477</v>
      </c>
      <c r="L9" s="44">
        <f>SUM('Mês'!C9:L9)</f>
        <v>31.868</v>
      </c>
      <c r="M9" s="44">
        <f>SUM('Mês'!C9:M9)</f>
        <v>35.069</v>
      </c>
      <c r="N9" s="44">
        <f>SUM('Mês'!C9:N9)</f>
        <v>38.133</v>
      </c>
      <c r="O9" s="44">
        <f>SUM('Mês'!O9)</f>
        <v>3.697</v>
      </c>
      <c r="P9" s="44">
        <f>SUM('Mês'!O9:P9)</f>
        <v>6.685</v>
      </c>
      <c r="Q9" s="44">
        <f>SUM('Mês'!O9:Q9)</f>
        <v>10.363</v>
      </c>
      <c r="R9" s="44">
        <f>SUM('Mês'!O9:R9)</f>
        <v>13.64</v>
      </c>
      <c r="S9" s="44">
        <f>SUM('Mês'!O9:S9)</f>
        <v>17.193</v>
      </c>
      <c r="T9" s="44">
        <f>SUM('Mês'!O9:T9)</f>
        <v>20.823</v>
      </c>
      <c r="U9" s="44">
        <f>SUM('Mês'!O9:U9)</f>
        <v>25.034</v>
      </c>
      <c r="V9" s="44">
        <f>SUM('Mês'!O9:V9)</f>
        <v>29.409</v>
      </c>
      <c r="W9" s="44">
        <f>SUM('Mês'!O9:W9)</f>
        <v>33.294</v>
      </c>
      <c r="X9" s="44">
        <f>SUM('Mês'!O9:X9)</f>
        <v>38.092</v>
      </c>
      <c r="Y9" s="44">
        <f>SUM('Mês'!O9:Y9)</f>
        <v>43.287</v>
      </c>
      <c r="Z9" s="44">
        <f>SUM('Mês'!O9:Z9)</f>
        <v>48.283</v>
      </c>
      <c r="AA9" s="44">
        <f>SUM('Mês'!$AA9:AA9)</f>
        <v>4.36</v>
      </c>
      <c r="AB9" s="44">
        <f>SUM('Mês'!$AA9:AB9)</f>
        <v>10.245</v>
      </c>
      <c r="AC9" s="44">
        <f>SUM('Mês'!$AA9:AC9)</f>
        <v>15.491</v>
      </c>
      <c r="AD9" s="44">
        <f>SUM('Mês'!$AA9:AD9)</f>
        <v>20.048</v>
      </c>
      <c r="AE9" s="44">
        <f>SUM('Mês'!$AA9:AE9)</f>
        <v>24.383</v>
      </c>
      <c r="AF9" s="44">
        <f>SUM('Mês'!$AA9:AF9)</f>
        <v>29.217</v>
      </c>
      <c r="AG9" s="44">
        <f>SUM('Mês'!$AA9:AG9)</f>
        <v>33.642</v>
      </c>
      <c r="AH9" s="44">
        <f>SUM('Mês'!$AA9:AH9)</f>
        <v>39.267</v>
      </c>
      <c r="AI9" s="44">
        <f>SUM('Mês'!$AA9:AI9)</f>
        <v>44.864</v>
      </c>
      <c r="AJ9" s="44">
        <f>SUM('Mês'!$AA9:AJ9)</f>
        <v>52.184</v>
      </c>
      <c r="AK9" s="44">
        <f>SUM('Mês'!$AA9:AK9)</f>
        <v>58.08</v>
      </c>
      <c r="AL9" s="44">
        <f>SUM('Mês'!$AA9:AL9)</f>
        <v>63.215</v>
      </c>
      <c r="AM9" s="44">
        <f>SUM('Mês'!$AM9:AM9)</f>
        <v>4.954</v>
      </c>
      <c r="AN9" s="44">
        <f>SUM('Mês'!$AM9:AN9)</f>
        <v>8.786</v>
      </c>
      <c r="AO9" s="44">
        <f>SUM('Mês'!$AM9:AO9)</f>
        <v>12.16</v>
      </c>
      <c r="AP9" s="44">
        <f>SUM('Mês'!$AM9:AP9)</f>
        <v>14.959</v>
      </c>
      <c r="AQ9" s="44">
        <f>SUM('Mês'!$AM9:AQ9)</f>
        <v>17.771</v>
      </c>
      <c r="AR9" s="44">
        <f>SUM('Mês'!$AM9:AR9)</f>
        <v>20.941</v>
      </c>
      <c r="AS9" s="44">
        <f>SUM('Mês'!$AM9:AS9)</f>
        <v>24.416</v>
      </c>
      <c r="AT9" s="44">
        <f>SUM('Mês'!$AM9:AT9)</f>
        <v>28.14</v>
      </c>
      <c r="AU9" s="44">
        <f>SUM('Mês'!$AM9:AU9)</f>
        <v>32.299</v>
      </c>
      <c r="AV9" s="44">
        <f>SUM('Mês'!$AM9:AV9)</f>
        <v>37.011</v>
      </c>
      <c r="AW9" s="44">
        <f>SUM('Mês'!$AM9:AW9)</f>
        <v>41.274</v>
      </c>
      <c r="AX9" s="44">
        <f>SUM('Mês'!$AM9:AX9)</f>
        <v>46.058</v>
      </c>
      <c r="AY9" s="44">
        <f>SUM('Mês'!$AY9:AY9)</f>
        <v>5.086</v>
      </c>
      <c r="AZ9" s="44">
        <f>SUM('Mês'!$AY9:AZ9)</f>
        <v>9.568</v>
      </c>
      <c r="BA9" s="44">
        <f>SUM('Mês'!$AY9:BA9)</f>
        <v>15.042</v>
      </c>
      <c r="BB9" s="44">
        <f>SUM('Mês'!$AY9:BB9)</f>
        <v>19.66</v>
      </c>
      <c r="BC9" s="44">
        <f>SUM('Mês'!$AY9:BC9)</f>
        <v>25.378</v>
      </c>
      <c r="BD9" s="44">
        <f>SUM('Mês'!$AY9:BD9)</f>
        <v>31.271</v>
      </c>
      <c r="BE9" s="44">
        <f>SUM('Mês'!$AY9:BE9)</f>
        <v>37.576</v>
      </c>
      <c r="BF9" s="44">
        <f>SUM('Mês'!$AY9:BF9)</f>
        <v>43.799</v>
      </c>
      <c r="BG9" s="44">
        <f>SUM('Mês'!$AY9:BG9)</f>
        <v>51.292</v>
      </c>
      <c r="BH9" s="44">
        <f>SUM('Mês'!$AY9:BH9)</f>
        <v>58.297</v>
      </c>
      <c r="BI9" s="44">
        <f>SUM('Mês'!$AY9:BI9)</f>
        <v>65.768</v>
      </c>
      <c r="BJ9" s="44">
        <f>SUM('Mês'!$AY9:BJ9)</f>
        <v>71.259</v>
      </c>
      <c r="BK9" s="44">
        <f>SUM('Mês'!$BK9:BK9)</f>
        <v>6.024</v>
      </c>
      <c r="BL9" s="44">
        <f>SUM('Mês'!$BK9:BL9)</f>
        <v>11.578</v>
      </c>
      <c r="BM9" s="44">
        <f>SUM('Mês'!$BK9:BM9)</f>
        <v>17.372</v>
      </c>
      <c r="BN9" s="44">
        <f>SUM('Mês'!$BK9:BN9)</f>
        <v>23.402</v>
      </c>
      <c r="BO9" s="44">
        <f>SUM('Mês'!$BK9:BO9)</f>
        <v>29.278</v>
      </c>
      <c r="BP9" s="44">
        <f>SUM('Mês'!$BK9:BP9)</f>
        <v>35.767</v>
      </c>
      <c r="BQ9" s="44">
        <f>SUM('Mês'!$BK9:BQ9)</f>
        <v>43.413</v>
      </c>
      <c r="BR9" s="44">
        <f>SUM('Mês'!$BK9:BR9)</f>
        <v>49.66</v>
      </c>
      <c r="BS9" s="44">
        <f>SUM('Mês'!$BK9:BS9)</f>
        <v>57.266</v>
      </c>
      <c r="BT9" s="44">
        <f>SUM('Mês'!$BK9:BT9)</f>
        <v>63.738</v>
      </c>
      <c r="BU9" s="44">
        <f>SUM('Mês'!$BK9:BU9)</f>
        <v>69.282</v>
      </c>
      <c r="BV9" s="44">
        <f>SUM('Mês'!$BK9:BV9)</f>
        <v>76.466</v>
      </c>
      <c r="BW9" s="44">
        <f>SUM('Mês'!$BW9:BW9)</f>
        <v>7.244</v>
      </c>
      <c r="BX9" s="44">
        <f>SUM('Mês'!$BW9:BX9)</f>
        <v>14.255</v>
      </c>
      <c r="BY9" s="44">
        <f>SUM('Mês'!$BW9:BY9)</f>
        <v>19.982</v>
      </c>
      <c r="BZ9" s="44">
        <f>SUM('Mês'!$BW9:BZ9)</f>
        <v>26.117</v>
      </c>
      <c r="CA9" s="44">
        <f>SUM('Mês'!$BW9:CA9)</f>
        <v>31.946</v>
      </c>
      <c r="CB9" s="44">
        <f>SUM('Mês'!$BW9:CB9)</f>
        <v>38.678</v>
      </c>
      <c r="CC9" s="44">
        <f>SUM('Mês'!$BW9:CC9)</f>
        <v>45.649</v>
      </c>
      <c r="CD9" s="44">
        <f>SUM('Mês'!$BW9:CD9)</f>
        <v>53.191</v>
      </c>
      <c r="CE9" s="44">
        <f>SUM('Mês'!$BW9:CE9)</f>
        <v>59.878</v>
      </c>
      <c r="CF9" s="44">
        <f>SUM('Mês'!$BW9:CF9)</f>
        <v>67.586</v>
      </c>
      <c r="CG9" s="44">
        <f>SUM('Mês'!$BW9:CG9)</f>
        <v>74.432</v>
      </c>
      <c r="CH9" s="44">
        <f>SUM('Mês'!$BW9:CH9)</f>
        <v>81.185</v>
      </c>
      <c r="CI9" s="44">
        <f>SUM('Mês'!$CI9:CI9)</f>
        <v>7.748</v>
      </c>
      <c r="CJ9" s="44">
        <f>SUM('Mês'!$CI9:CJ9)</f>
        <v>14.303</v>
      </c>
      <c r="CK9" s="44">
        <f>SUM('Mês'!$CI9:CK9)</f>
        <v>21.001</v>
      </c>
      <c r="CL9" s="44">
        <f>SUM('Mês'!$CI9:CL9)</f>
        <v>28.167</v>
      </c>
      <c r="CM9" s="44">
        <f>SUM('Mês'!$CI9:CM9)</f>
        <v>36.365</v>
      </c>
      <c r="CN9" s="44">
        <f>SUM('Mês'!$CI9:CN9)</f>
        <v>44.061</v>
      </c>
      <c r="CO9" s="44">
        <f>SUM('Mês'!$CI9:CO9)</f>
        <v>51.779</v>
      </c>
      <c r="CP9" s="44">
        <f>SUM('Mês'!$CI9:CP9)</f>
        <v>60.33</v>
      </c>
      <c r="CQ9" s="44">
        <f>SUM('Mês'!$CI9:CQ9)</f>
        <v>68.202</v>
      </c>
      <c r="CR9" s="44">
        <f>SUM('Mês'!$CI9:CR9)</f>
        <v>76.868</v>
      </c>
      <c r="CS9" s="44">
        <f>SUM('Mês'!$CI9:CS9)</f>
        <v>84.296</v>
      </c>
      <c r="CT9" s="44">
        <f>SUM('Mês'!$CI9:CT9)</f>
        <v>92.557</v>
      </c>
      <c r="CU9" s="44">
        <f>SUM('Mês'!$CU9:CU9)</f>
        <v>8.273</v>
      </c>
      <c r="CV9" s="44">
        <f>SUM('Mês'!$CU9:CV9)</f>
        <v>14.485</v>
      </c>
      <c r="CW9" s="44">
        <f>SUM('Mês'!$CU9:CW9)</f>
        <v>22.612</v>
      </c>
      <c r="CX9" s="44">
        <f>SUM('Mês'!$CU9:CX9)</f>
        <v>30.764</v>
      </c>
      <c r="CY9" s="44">
        <f>SUM('Mês'!$CU9:CY9)</f>
        <v>37.76</v>
      </c>
      <c r="CZ9" s="44">
        <f>SUM('Mês'!$CU9:CZ9)</f>
        <v>45.159</v>
      </c>
      <c r="DA9" s="44">
        <f>SUM('Mês'!$CU9:DA9)</f>
        <v>53.441</v>
      </c>
      <c r="DB9" s="44">
        <f>SUM('Mês'!$CU9:DB9)</f>
        <v>60.335</v>
      </c>
      <c r="DC9" s="44">
        <f>SUM('Mês'!CU9:DC9)</f>
        <v>69.347</v>
      </c>
      <c r="DD9" s="44">
        <f>SUM('Mês'!CU9:DD9)</f>
        <v>77.363</v>
      </c>
      <c r="DE9" s="44">
        <f>SUM('Mês'!$CU$9:DE9)</f>
        <v>84.049</v>
      </c>
      <c r="DF9" s="44">
        <f>SUM('Mês'!$CU$9:DF9)</f>
        <v>92.225</v>
      </c>
      <c r="DG9" s="44">
        <f>'Mês'!DG9</f>
        <v>7.765</v>
      </c>
      <c r="DH9" s="44">
        <f>SUM('Mês'!$DG9:DH9)</f>
        <v>14.546</v>
      </c>
      <c r="DI9" s="44">
        <f>SUM('Mês'!$DG9:DI9)</f>
        <v>22.301</v>
      </c>
      <c r="DJ9" s="44">
        <f>SUM('Mês'!DG9:DJ9)</f>
        <v>28.757</v>
      </c>
      <c r="DK9" s="44">
        <f>SUM('Mês'!DG9:DK9)</f>
        <v>34.77</v>
      </c>
      <c r="DL9" s="44">
        <f>SUM('Mês'!DG9:DL9)</f>
        <v>41.114</v>
      </c>
      <c r="DM9" s="44">
        <f>SUM('Mês'!DG9:DM9)</f>
        <v>47.359</v>
      </c>
      <c r="DN9" s="44">
        <f>SUM('Mês'!DG9:DN9)</f>
        <v>54.335</v>
      </c>
      <c r="DO9" s="44">
        <f>SUM('Mês'!DG9:DO9)</f>
        <v>60.352</v>
      </c>
      <c r="DP9" s="44">
        <f>SUM('Mês'!DG9:DP9)</f>
        <v>66.28</v>
      </c>
      <c r="DQ9" s="44">
        <f>SUM('Mês'!DG9:DQ9)</f>
        <v>70.931</v>
      </c>
      <c r="DR9" s="44">
        <f>SUM('Mês'!DG9:DR9)</f>
        <v>75.872</v>
      </c>
      <c r="DS9" s="44">
        <f>SUM('Mês'!DS9)</f>
        <v>5.985</v>
      </c>
      <c r="DT9" s="44">
        <f>SUM('Mês'!DS9:DT9)</f>
        <v>10.143</v>
      </c>
      <c r="DU9" s="44">
        <f>SUM('Mês'!DS9:DU9)</f>
        <v>15.397</v>
      </c>
      <c r="DV9" s="44">
        <f>SUM('Mês'!DS9:DV9)</f>
        <v>20.677</v>
      </c>
      <c r="DW9" s="44">
        <f>SUM('Mês'!DS9:DW9)</f>
        <v>25.16</v>
      </c>
      <c r="DX9" s="44">
        <f>SUM('Mês'!DS9:DX9)</f>
        <v>30.406</v>
      </c>
      <c r="DY9" s="44">
        <f>SUM('Mês'!DS9:DY9)</f>
        <v>35.378</v>
      </c>
      <c r="DZ9" s="44">
        <f>SUM('Mês'!DS9:DZ9)</f>
        <v>42.366</v>
      </c>
      <c r="EA9" s="44">
        <f>SUM('Mês'!$DS9:EA9)</f>
        <v>48.081</v>
      </c>
      <c r="EB9" s="44">
        <f>SUM('Mês'!DS9:EB9)</f>
        <v>54.126</v>
      </c>
      <c r="EC9" s="44">
        <f>SUM('Mês'!$DS9:EC9)</f>
        <v>59.664</v>
      </c>
      <c r="ED9" s="44">
        <f>SUM('Mês'!DS9:ED9)</f>
        <v>65.763</v>
      </c>
      <c r="EE9" s="44">
        <f>'Mês'!EE9</f>
        <v>5.666</v>
      </c>
      <c r="EF9" s="44">
        <f>SUM('Mês'!$EE9:EF9)</f>
        <v>10.631</v>
      </c>
      <c r="EG9" s="44">
        <f>SUM('Mês'!$EE9:EG9)</f>
        <v>16.8</v>
      </c>
      <c r="EH9" s="44">
        <f>SUM('Mês'!$EE9:EH9)</f>
        <v>22.895</v>
      </c>
      <c r="EI9" s="44">
        <f>SUM('Mês'!$EE9:EI9)</f>
        <v>28.778</v>
      </c>
      <c r="EJ9" s="44">
        <f>SUM('Mês'!$EE9:EJ9)</f>
        <v>34.449</v>
      </c>
      <c r="EK9" s="44">
        <f>SUM('Mês'!$EE9:EK9)</f>
        <v>40.181</v>
      </c>
      <c r="EL9" s="44">
        <f>SUM('Mês'!$EE9:EL9)</f>
        <v>47.449</v>
      </c>
      <c r="EM9" s="44">
        <f>SUM('Mês'!$EE9:EM9)</f>
        <v>54.557</v>
      </c>
      <c r="EN9" s="44">
        <f>SUM('Mês'!$EE9:EN9)</f>
        <v>61.335</v>
      </c>
      <c r="EO9" s="44">
        <f>SUM('Mês'!$EE9:EO9)</f>
        <v>67.363</v>
      </c>
      <c r="EP9" s="44">
        <f>SUM('Mês'!$EE9:EP9)</f>
        <v>72.742</v>
      </c>
      <c r="EQ9" s="44">
        <f>'Mês'!EQ9</f>
        <v>7.932</v>
      </c>
      <c r="ER9" s="44">
        <f>SUM('Mês'!EQ9:ER9)</f>
        <v>14.029</v>
      </c>
      <c r="ES9" s="44">
        <f>SUM('Mês'!$EQ9:ES9)</f>
        <v>21.004</v>
      </c>
      <c r="ET9" s="44">
        <f>SUM('Mês'!$EQ9:ET9)</f>
        <v>26.822</v>
      </c>
      <c r="EU9" s="44">
        <f>SUM('Mês'!$EQ9:EU9)</f>
        <v>33.107</v>
      </c>
      <c r="EV9" s="44">
        <f>SUM('Mês'!$EQ9:EV9)</f>
        <v>39.159</v>
      </c>
      <c r="EW9" s="44">
        <f>SUM('Mês'!$EQ9:EW9)</f>
        <v>46.445</v>
      </c>
      <c r="EX9" s="44">
        <f>SUM('Mês'!$EQ9:EX9)</f>
        <v>54.609</v>
      </c>
      <c r="EY9" s="44">
        <f>SUM('Mês'!$EQ9:EY9)</f>
        <v>60.74</v>
      </c>
      <c r="EZ9" s="44">
        <f>SUM('Mês'!$EQ9:EZ9)</f>
        <v>67.621</v>
      </c>
      <c r="FA9" s="44">
        <f>SUM('Mês'!$EQ9:FA9)</f>
        <v>74.244</v>
      </c>
      <c r="FB9" s="44">
        <f>SUM('Mês'!$EQ9:FB9)</f>
        <v>79.88</v>
      </c>
      <c r="FC9" s="44">
        <f>SUM('Mês'!$FC9:FC9)</f>
        <v>6.464</v>
      </c>
      <c r="FD9" s="44">
        <f>SUM('Mês'!$FC9:FD9)</f>
        <v>12.066</v>
      </c>
      <c r="FE9" s="44">
        <f>SUM('Mês'!$FC9:FE9)</f>
        <v>18.685</v>
      </c>
      <c r="FF9" s="44">
        <f>SUM('Mês'!$FC9:FF9)</f>
        <v>24.853</v>
      </c>
      <c r="FG9" s="44">
        <f>SUM('Mês'!$FC9:FG9)</f>
        <v>31.049</v>
      </c>
      <c r="FH9" s="44">
        <f>SUM('Mês'!$FC9:FH9)</f>
        <v>38.067</v>
      </c>
      <c r="FI9" s="44">
        <f>SUM('Mês'!$FC9:FI9)</f>
        <v>44.688</v>
      </c>
      <c r="FJ9" s="44">
        <f>SUM('Mês'!$FC9:FJ9)</f>
        <v>52.261</v>
      </c>
      <c r="FK9" s="44">
        <f>SUM('Mês'!$FC9:FK9)</f>
        <v>58.295</v>
      </c>
      <c r="FL9" s="44">
        <f>SUM('Mês'!$FC9:FL9)</f>
        <v>65.672</v>
      </c>
      <c r="FM9" s="44">
        <f>SUM('Mês'!$FC9:FM9)</f>
        <v>72.163</v>
      </c>
      <c r="FN9" s="44">
        <f>SUM('Mês'!$FC9:FN9)</f>
        <v>78.164</v>
      </c>
      <c r="FO9" s="44">
        <f>SUM('Mês'!$FO9:FO9)</f>
        <v>7.486</v>
      </c>
      <c r="FP9" s="44">
        <f>SUM('Mês'!$FO9:FP9)</f>
        <v>13.342</v>
      </c>
      <c r="FQ9" s="44">
        <f>SUM('Mês'!$FO9:FQ9)</f>
        <v>19.573</v>
      </c>
      <c r="FR9" s="44">
        <f>SUM('Mês'!$FO9:FR9)</f>
        <v>24.945</v>
      </c>
      <c r="FS9" s="44">
        <f>SUM('Mês'!$FO9:FS9)</f>
        <v>30.21</v>
      </c>
      <c r="FT9" s="44">
        <f>SUM('Mês'!$FO9:FT9)</f>
        <v>33.727</v>
      </c>
      <c r="FU9" s="44">
        <f>SUM('Mês'!$FO9:FU9)</f>
        <v>38.561</v>
      </c>
      <c r="FV9" s="44">
        <f>SUM('Mês'!$FO9:FV9)</f>
        <v>42.574</v>
      </c>
      <c r="FW9" s="44">
        <f>SUM('Mês'!$FO9:FW9)</f>
        <v>48.147</v>
      </c>
      <c r="FX9" s="44">
        <f>SUM('Mês'!$FO9:FX9)</f>
        <v>53.747</v>
      </c>
      <c r="FY9" s="44">
        <f>SUM('Mês'!$FO9:FY9)</f>
        <v>61.194</v>
      </c>
      <c r="FZ9" s="44">
        <f>SUM('Mês'!$FO9:FZ9)</f>
        <v>67.619</v>
      </c>
      <c r="GA9" s="44">
        <f>SUM('Mês'!$GA9:GA9)</f>
        <v>8.231</v>
      </c>
      <c r="GB9" s="44">
        <f>SUM('Mês'!$GA9:GB9)</f>
        <v>14.632</v>
      </c>
      <c r="GC9" s="44">
        <f>SUM('Mês'!$GA9:GC9)</f>
        <v>22.46</v>
      </c>
      <c r="GD9" s="44">
        <f>SUM('Mês'!$GA9:GD9)</f>
        <v>28.801</v>
      </c>
      <c r="GE9" s="44">
        <f>SUM('Mês'!$GA9:GE9)</f>
        <v>34.684</v>
      </c>
      <c r="GF9" s="44">
        <f>SUM('Mês'!$GA9:GF9)</f>
        <v>41.135</v>
      </c>
      <c r="GG9" s="44">
        <f>SUM('Mês'!$GA9:GG9)</f>
        <v>46.283</v>
      </c>
      <c r="GH9" s="44">
        <f>SUM('Mês'!$GA9:GH9)</f>
        <v>51.476</v>
      </c>
      <c r="GI9" s="44">
        <f>SUM('Mês'!$GA9:GI9)</f>
        <v>56.497</v>
      </c>
      <c r="GJ9" s="117"/>
    </row>
    <row r="10" ht="12.75" customHeight="1">
      <c r="A10" s="30">
        <f t="shared" si="1"/>
        <v>6</v>
      </c>
      <c r="B10" s="43" t="s">
        <v>14</v>
      </c>
      <c r="C10" s="44">
        <f>SUM('Mês'!C10)</f>
        <v>1.567</v>
      </c>
      <c r="D10" s="44">
        <f>SUM('Mês'!C10:D10)</f>
        <v>2.936</v>
      </c>
      <c r="E10" s="44">
        <f>SUM('Mês'!C10:E10)</f>
        <v>4.527</v>
      </c>
      <c r="F10" s="44">
        <f>SUM('Mês'!C10:F10)</f>
        <v>6.515</v>
      </c>
      <c r="G10" s="44">
        <f>SUM('Mês'!C10:G10)</f>
        <v>8.323</v>
      </c>
      <c r="H10" s="44">
        <f>SUM('Mês'!C10:H10)</f>
        <v>10.166</v>
      </c>
      <c r="I10" s="44">
        <f>SUM('Mês'!C10:I10)</f>
        <v>12.179</v>
      </c>
      <c r="J10" s="44">
        <f>SUM('Mês'!C10:J10)</f>
        <v>14.213</v>
      </c>
      <c r="K10" s="44">
        <f>SUM('Mês'!C10:K10)</f>
        <v>15.969</v>
      </c>
      <c r="L10" s="44">
        <f>SUM('Mês'!C10:L10)</f>
        <v>17.805</v>
      </c>
      <c r="M10" s="44">
        <f>SUM('Mês'!C10:M10)</f>
        <v>19.609</v>
      </c>
      <c r="N10" s="44">
        <f>SUM('Mês'!C10:N10)</f>
        <v>21.213</v>
      </c>
      <c r="O10" s="44">
        <f>SUM('Mês'!O10)</f>
        <v>1.705</v>
      </c>
      <c r="P10" s="44">
        <f>SUM('Mês'!O10:P10)</f>
        <v>3.159</v>
      </c>
      <c r="Q10" s="44">
        <f>SUM('Mês'!O10:Q10)</f>
        <v>4.931</v>
      </c>
      <c r="R10" s="44">
        <f>SUM('Mês'!O10:R10)</f>
        <v>7.124</v>
      </c>
      <c r="S10" s="44">
        <f>SUM('Mês'!O10:S10)</f>
        <v>9.133</v>
      </c>
      <c r="T10" s="44">
        <f>SUM('Mês'!O10:T10)</f>
        <v>11.239</v>
      </c>
      <c r="U10" s="44">
        <f>SUM('Mês'!O10:U10)</f>
        <v>12.844</v>
      </c>
      <c r="V10" s="44">
        <f>SUM('Mês'!O10:V10)</f>
        <v>15.027</v>
      </c>
      <c r="W10" s="44">
        <f>SUM('Mês'!O10:W10)</f>
        <v>17.807</v>
      </c>
      <c r="X10" s="44">
        <f>SUM('Mês'!O10:X10)</f>
        <v>20.663</v>
      </c>
      <c r="Y10" s="44">
        <f>SUM('Mês'!O10:Y10)</f>
        <v>23.821</v>
      </c>
      <c r="Z10" s="44">
        <f>SUM('Mês'!O10:Z10)</f>
        <v>26.265</v>
      </c>
      <c r="AA10" s="44">
        <f>SUM('Mês'!$AA10:AA10)</f>
        <v>2.109</v>
      </c>
      <c r="AB10" s="44">
        <f>SUM('Mês'!$AA10:AB10)</f>
        <v>4.336</v>
      </c>
      <c r="AC10" s="44">
        <f>SUM('Mês'!$AA10:AC10)</f>
        <v>6.715</v>
      </c>
      <c r="AD10" s="44">
        <f>SUM('Mês'!$AA10:AD10)</f>
        <v>9.737</v>
      </c>
      <c r="AE10" s="44">
        <f>SUM('Mês'!$AA10:AE10)</f>
        <v>12.072</v>
      </c>
      <c r="AF10" s="44">
        <f>SUM('Mês'!$AA10:AF10)</f>
        <v>14.949</v>
      </c>
      <c r="AG10" s="44">
        <f>SUM('Mês'!$AA10:AG10)</f>
        <v>18.214</v>
      </c>
      <c r="AH10" s="44">
        <f>SUM('Mês'!$AA10:AH10)</f>
        <v>20.435</v>
      </c>
      <c r="AI10" s="44">
        <f>SUM('Mês'!$AA10:AI10)</f>
        <v>24.018</v>
      </c>
      <c r="AJ10" s="44">
        <f>SUM('Mês'!$AA10:AJ10)</f>
        <v>27.622</v>
      </c>
      <c r="AK10" s="44">
        <f>SUM('Mês'!$AA10:AK10)</f>
        <v>29.773</v>
      </c>
      <c r="AL10" s="44">
        <f>SUM('Mês'!$AA10:AL10)</f>
        <v>32.546</v>
      </c>
      <c r="AM10" s="44">
        <f>SUM('Mês'!$AM10:AM10)</f>
        <v>1.683</v>
      </c>
      <c r="AN10" s="44">
        <f>SUM('Mês'!$AM10:AN10)</f>
        <v>3.919</v>
      </c>
      <c r="AO10" s="44">
        <f>SUM('Mês'!$AM10:AO10)</f>
        <v>6.145</v>
      </c>
      <c r="AP10" s="44">
        <f>SUM('Mês'!$AM10:AP10)</f>
        <v>8.958</v>
      </c>
      <c r="AQ10" s="44">
        <f>SUM('Mês'!$AM10:AQ10)</f>
        <v>11.197</v>
      </c>
      <c r="AR10" s="44">
        <f>SUM('Mês'!$AM10:AR10)</f>
        <v>13.692</v>
      </c>
      <c r="AS10" s="44">
        <f>SUM('Mês'!$AM10:AS10)</f>
        <v>16.33</v>
      </c>
      <c r="AT10" s="44">
        <f>SUM('Mês'!$AM10:AT10)</f>
        <v>18.888</v>
      </c>
      <c r="AU10" s="44">
        <f>SUM('Mês'!$AM10:AU10)</f>
        <v>21.17</v>
      </c>
      <c r="AV10" s="44">
        <f>SUM('Mês'!$AM10:AV10)</f>
        <v>23.041</v>
      </c>
      <c r="AW10" s="44">
        <f>SUM('Mês'!$AM10:AW10)</f>
        <v>25.888</v>
      </c>
      <c r="AX10" s="44">
        <f>SUM('Mês'!$AM10:AX10)</f>
        <v>27.997</v>
      </c>
      <c r="AY10" s="44">
        <f>SUM('Mês'!$AY10:AY10)</f>
        <v>1.805</v>
      </c>
      <c r="AZ10" s="44">
        <f>SUM('Mês'!$AY10:AZ10)</f>
        <v>3.756</v>
      </c>
      <c r="BA10" s="44">
        <f>SUM('Mês'!$AY10:BA10)</f>
        <v>6.513</v>
      </c>
      <c r="BB10" s="44">
        <f>SUM('Mês'!$AY10:BB10)</f>
        <v>8.781</v>
      </c>
      <c r="BC10" s="44">
        <f>SUM('Mês'!$AY10:BC10)</f>
        <v>10.969</v>
      </c>
      <c r="BD10" s="44">
        <f>SUM('Mês'!$AY10:BD10)</f>
        <v>13.333</v>
      </c>
      <c r="BE10" s="44">
        <f>SUM('Mês'!$AY10:BE10)</f>
        <v>15.306</v>
      </c>
      <c r="BF10" s="44">
        <f>SUM('Mês'!$AY10:BF10)</f>
        <v>17.842</v>
      </c>
      <c r="BG10" s="44">
        <f>SUM('Mês'!$AY10:BG10)</f>
        <v>20.625</v>
      </c>
      <c r="BH10" s="44">
        <f>SUM('Mês'!$AY10:BH10)</f>
        <v>23.011</v>
      </c>
      <c r="BI10" s="44">
        <f>SUM('Mês'!$AY10:BI10)</f>
        <v>25.786</v>
      </c>
      <c r="BJ10" s="44">
        <f>SUM('Mês'!$AY10:BJ10)</f>
        <v>28.7</v>
      </c>
      <c r="BK10" s="44">
        <f>SUM('Mês'!$BK10:BK10)</f>
        <v>1.99</v>
      </c>
      <c r="BL10" s="44">
        <f>SUM('Mês'!$BK10:BL10)</f>
        <v>4.678</v>
      </c>
      <c r="BM10" s="44">
        <f>SUM('Mês'!$BK10:BM10)</f>
        <v>7.939</v>
      </c>
      <c r="BN10" s="44">
        <f>SUM('Mês'!$BK10:BN10)</f>
        <v>11.043</v>
      </c>
      <c r="BO10" s="44">
        <f>SUM('Mês'!$BK10:BO10)</f>
        <v>14.882</v>
      </c>
      <c r="BP10" s="44">
        <f>SUM('Mês'!$BK10:BP10)</f>
        <v>18.206</v>
      </c>
      <c r="BQ10" s="44">
        <f>SUM('Mês'!$BK10:BQ10)</f>
        <v>21.294</v>
      </c>
      <c r="BR10" s="44">
        <f>SUM('Mês'!$BK10:BR10)</f>
        <v>23.971</v>
      </c>
      <c r="BS10" s="44">
        <f>SUM('Mês'!$BK10:BS10)</f>
        <v>26.983</v>
      </c>
      <c r="BT10" s="44">
        <f>SUM('Mês'!$BK10:BT10)</f>
        <v>29.782</v>
      </c>
      <c r="BU10" s="44">
        <f>SUM('Mês'!$BK10:BU10)</f>
        <v>32.255</v>
      </c>
      <c r="BV10" s="44">
        <f>SUM('Mês'!$BK10:BV10)</f>
        <v>35.564</v>
      </c>
      <c r="BW10" s="44">
        <f>SUM('Mês'!$BW10:BW10)</f>
        <v>2.185</v>
      </c>
      <c r="BX10" s="44">
        <f>SUM('Mês'!$BW10:BX10)</f>
        <v>3.894</v>
      </c>
      <c r="BY10" s="44">
        <f>SUM('Mês'!$BW10:BY10)</f>
        <v>6.582</v>
      </c>
      <c r="BZ10" s="44">
        <f>SUM('Mês'!$BW10:BZ10)</f>
        <v>9.058</v>
      </c>
      <c r="CA10" s="44">
        <f>SUM('Mês'!$BW10:CA10)</f>
        <v>11.961</v>
      </c>
      <c r="CB10" s="44">
        <f>SUM('Mês'!$BW10:CB10)</f>
        <v>15.003</v>
      </c>
      <c r="CC10" s="44">
        <f>SUM('Mês'!$BW10:CC10)</f>
        <v>17.897</v>
      </c>
      <c r="CD10" s="44">
        <f>SUM('Mês'!$BW10:CD10)</f>
        <v>21.239</v>
      </c>
      <c r="CE10" s="44">
        <f>SUM('Mês'!$BW10:CE10)</f>
        <v>23.976</v>
      </c>
      <c r="CF10" s="44">
        <f>SUM('Mês'!$BW10:CF10)</f>
        <v>27.86</v>
      </c>
      <c r="CG10" s="44">
        <f>SUM('Mês'!$BW10:CG10)</f>
        <v>30.505</v>
      </c>
      <c r="CH10" s="44">
        <f>SUM('Mês'!$BW10:CH10)</f>
        <v>33.22</v>
      </c>
      <c r="CI10" s="44">
        <f>SUM('Mês'!$CI10:CI10)</f>
        <v>2.022</v>
      </c>
      <c r="CJ10" s="44">
        <f>SUM('Mês'!$CI10:CJ10)</f>
        <v>4.319</v>
      </c>
      <c r="CK10" s="44">
        <f>SUM('Mês'!$CI10:CK10)</f>
        <v>7.775</v>
      </c>
      <c r="CL10" s="44">
        <f>SUM('Mês'!$CI10:CL10)</f>
        <v>11.405</v>
      </c>
      <c r="CM10" s="44">
        <f>SUM('Mês'!$CI10:CM10)</f>
        <v>14.506</v>
      </c>
      <c r="CN10" s="44">
        <f>SUM('Mês'!$CI10:CN10)</f>
        <v>17.807</v>
      </c>
      <c r="CO10" s="44">
        <f>SUM('Mês'!$CI10:CO10)</f>
        <v>20.813</v>
      </c>
      <c r="CP10" s="44">
        <f>SUM('Mês'!$CI10:CP10)</f>
        <v>23.518</v>
      </c>
      <c r="CQ10" s="44">
        <f>SUM('Mês'!$CI10:CQ10)</f>
        <v>26.347</v>
      </c>
      <c r="CR10" s="44">
        <f>SUM('Mês'!$CI10:CR10)</f>
        <v>29.767</v>
      </c>
      <c r="CS10" s="44">
        <f>SUM('Mês'!$CI10:CS10)</f>
        <v>33.127</v>
      </c>
      <c r="CT10" s="44">
        <f>SUM('Mês'!$CI10:CT10)</f>
        <v>36.271</v>
      </c>
      <c r="CU10" s="44">
        <f>SUM('Mês'!$CU10:CU10)</f>
        <v>2.617</v>
      </c>
      <c r="CV10" s="44">
        <f>SUM('Mês'!$CU10:CV10)</f>
        <v>5.256</v>
      </c>
      <c r="CW10" s="44">
        <f>SUM('Mês'!$CU10:CW10)</f>
        <v>8.393</v>
      </c>
      <c r="CX10" s="44">
        <f>SUM('Mês'!$CU10:CX10)</f>
        <v>11.921</v>
      </c>
      <c r="CY10" s="44">
        <f>SUM('Mês'!$CU10:CY10)</f>
        <v>15.855</v>
      </c>
      <c r="CZ10" s="44">
        <f>SUM('Mês'!$CU10:CZ10)</f>
        <v>18.332</v>
      </c>
      <c r="DA10" s="44">
        <f>SUM('Mês'!$CU10:DA10)</f>
        <v>21.042</v>
      </c>
      <c r="DB10" s="44">
        <f>SUM('Mês'!$CU10:DB10)</f>
        <v>23.974</v>
      </c>
      <c r="DC10" s="44">
        <f>SUM('Mês'!CU10:DC10)</f>
        <v>27.578</v>
      </c>
      <c r="DD10" s="44">
        <f>SUM('Mês'!CU10:DD10)</f>
        <v>31.203</v>
      </c>
      <c r="DE10" s="44">
        <f>SUM('Mês'!$CU$10:DE10)</f>
        <v>34.5</v>
      </c>
      <c r="DF10" s="44">
        <f>SUM('Mês'!$CU$10:DF10)</f>
        <v>37.6</v>
      </c>
      <c r="DG10" s="44">
        <f>'Mês'!DG10</f>
        <v>2.968</v>
      </c>
      <c r="DH10" s="44">
        <f>SUM('Mês'!$DG10:DH10)</f>
        <v>5.795</v>
      </c>
      <c r="DI10" s="44">
        <f>SUM('Mês'!$DG10:DI10)</f>
        <v>9.348</v>
      </c>
      <c r="DJ10" s="44">
        <f>SUM('Mês'!DG10:DJ10)</f>
        <v>13.177</v>
      </c>
      <c r="DK10" s="44">
        <f>SUM('Mês'!DG10:DK10)</f>
        <v>16.437</v>
      </c>
      <c r="DL10" s="44">
        <f>SUM('Mês'!DG10:DL10)</f>
        <v>20.164</v>
      </c>
      <c r="DM10" s="44">
        <f>SUM('Mês'!DG10:DM10)</f>
        <v>23.706</v>
      </c>
      <c r="DN10" s="44">
        <f>SUM('Mês'!DG10:DN10)</f>
        <v>27.668</v>
      </c>
      <c r="DO10" s="44">
        <f>SUM('Mês'!DG10:DO10)</f>
        <v>31.056</v>
      </c>
      <c r="DP10" s="44">
        <f>SUM('Mês'!DG10:DP10)</f>
        <v>34.892</v>
      </c>
      <c r="DQ10" s="44">
        <f>SUM('Mês'!DG10:DQ10)</f>
        <v>38.531</v>
      </c>
      <c r="DR10" s="44">
        <f>SUM('Mês'!DG10:DR10)</f>
        <v>42.337</v>
      </c>
      <c r="DS10" s="44">
        <f>SUM('Mês'!DS10)</f>
        <v>2.989</v>
      </c>
      <c r="DT10" s="44">
        <f>SUM('Mês'!DS10:DT10)</f>
        <v>6.932</v>
      </c>
      <c r="DU10" s="44">
        <f>SUM('Mês'!DS10:DU10)</f>
        <v>10.536</v>
      </c>
      <c r="DV10" s="44">
        <f>SUM('Mês'!DS10:DV10)</f>
        <v>14.413</v>
      </c>
      <c r="DW10" s="44">
        <f>SUM('Mês'!DS10:DW10)</f>
        <v>18.71</v>
      </c>
      <c r="DX10" s="44">
        <f>SUM('Mês'!DS10:DX10)</f>
        <v>22.499</v>
      </c>
      <c r="DY10" s="44">
        <f>SUM('Mês'!DS10:DY10)</f>
        <v>26.832</v>
      </c>
      <c r="DZ10" s="44">
        <f>SUM('Mês'!DS10:DZ10)</f>
        <v>31.532</v>
      </c>
      <c r="EA10" s="44">
        <f>SUM('Mês'!$DS10:EA10)</f>
        <v>35.47</v>
      </c>
      <c r="EB10" s="44">
        <f>SUM('Mês'!DS10:EB10)</f>
        <v>38.954</v>
      </c>
      <c r="EC10" s="44">
        <f>SUM('Mês'!$DS10:EC10)</f>
        <v>42.928</v>
      </c>
      <c r="ED10" s="44">
        <f>SUM('Mês'!DS10:ED10)</f>
        <v>46.44</v>
      </c>
      <c r="EE10" s="44">
        <f>'Mês'!EE10</f>
        <v>4.436</v>
      </c>
      <c r="EF10" s="44">
        <f>SUM('Mês'!$EE10:EF10)</f>
        <v>7.926</v>
      </c>
      <c r="EG10" s="44">
        <f>SUM('Mês'!$EE10:EG10)</f>
        <v>12.116</v>
      </c>
      <c r="EH10" s="44">
        <f>SUM('Mês'!$EE10:EH10)</f>
        <v>16.034</v>
      </c>
      <c r="EI10" s="44">
        <f>SUM('Mês'!$EE10:EI10)</f>
        <v>21.014</v>
      </c>
      <c r="EJ10" s="44">
        <f>SUM('Mês'!$EE10:EJ10)</f>
        <v>25.424</v>
      </c>
      <c r="EK10" s="44">
        <f>SUM('Mês'!$EE10:EK10)</f>
        <v>30.445</v>
      </c>
      <c r="EL10" s="44">
        <f>SUM('Mês'!$EE10:EL10)</f>
        <v>35.114</v>
      </c>
      <c r="EM10" s="44">
        <f>SUM('Mês'!$EE10:EM10)</f>
        <v>39.15</v>
      </c>
      <c r="EN10" s="44">
        <f>SUM('Mês'!$EE10:EN10)</f>
        <v>44.388</v>
      </c>
      <c r="EO10" s="44">
        <f>SUM('Mês'!$EE10:EO10)</f>
        <v>48.608</v>
      </c>
      <c r="EP10" s="44">
        <f>SUM('Mês'!$EE10:EP10)</f>
        <v>52.605</v>
      </c>
      <c r="EQ10" s="44">
        <f>'Mês'!EQ10</f>
        <v>3.404</v>
      </c>
      <c r="ER10" s="44">
        <f>SUM('Mês'!EQ10:ER10)</f>
        <v>6.205</v>
      </c>
      <c r="ES10" s="44">
        <f>SUM('Mês'!$EQ10:ES10)</f>
        <v>11.603</v>
      </c>
      <c r="ET10" s="44">
        <f>SUM('Mês'!$EQ10:ET10)</f>
        <v>15.681</v>
      </c>
      <c r="EU10" s="44">
        <f>SUM('Mês'!$EQ10:EU10)</f>
        <v>18.808</v>
      </c>
      <c r="EV10" s="44">
        <f>SUM('Mês'!$EQ10:EV10)</f>
        <v>22.714</v>
      </c>
      <c r="EW10" s="44">
        <f>SUM('Mês'!$EQ10:EW10)</f>
        <v>27.829</v>
      </c>
      <c r="EX10" s="44">
        <f>SUM('Mês'!$EQ10:EX10)</f>
        <v>32.705</v>
      </c>
      <c r="EY10" s="44">
        <f>SUM('Mês'!$EQ10:EY10)</f>
        <v>36.742</v>
      </c>
      <c r="EZ10" s="44">
        <f>SUM('Mês'!$EQ10:EZ10)</f>
        <v>41.45</v>
      </c>
      <c r="FA10" s="44">
        <f>SUM('Mês'!$EQ10:FA10)</f>
        <v>45.271</v>
      </c>
      <c r="FB10" s="44">
        <f>SUM('Mês'!$EQ10:FB10)</f>
        <v>48.839</v>
      </c>
      <c r="FC10" s="44">
        <f>SUM('Mês'!$FC10:FC10)</f>
        <v>3.964</v>
      </c>
      <c r="FD10" s="44">
        <f>SUM('Mês'!$FC10:FD10)</f>
        <v>7.857</v>
      </c>
      <c r="FE10" s="44">
        <f>SUM('Mês'!$FC10:FE10)</f>
        <v>11.886</v>
      </c>
      <c r="FF10" s="44">
        <f>SUM('Mês'!$FC10:FF10)</f>
        <v>16.634</v>
      </c>
      <c r="FG10" s="44">
        <f>SUM('Mês'!$FC10:FG10)</f>
        <v>21.206</v>
      </c>
      <c r="FH10" s="44">
        <f>SUM('Mês'!$FC10:FH10)</f>
        <v>25.594</v>
      </c>
      <c r="FI10" s="44">
        <f>SUM('Mês'!$FC10:FI10)</f>
        <v>29.169</v>
      </c>
      <c r="FJ10" s="44">
        <f>SUM('Mês'!$FC10:FJ10)</f>
        <v>33.788</v>
      </c>
      <c r="FK10" s="44">
        <f>SUM('Mês'!$FC10:FK10)</f>
        <v>38.008</v>
      </c>
      <c r="FL10" s="44">
        <f>SUM('Mês'!$FC10:FL10)</f>
        <v>42.938</v>
      </c>
      <c r="FM10" s="44">
        <f>SUM('Mês'!$FC10:FM10)</f>
        <v>47.895</v>
      </c>
      <c r="FN10" s="44">
        <f>SUM('Mês'!$FC10:FN10)</f>
        <v>51.067</v>
      </c>
      <c r="FO10" s="44">
        <f>SUM('Mês'!$FO10:FO10)</f>
        <v>3.655</v>
      </c>
      <c r="FP10" s="44">
        <f>SUM('Mês'!$FO10:FP10)</f>
        <v>7.201</v>
      </c>
      <c r="FQ10" s="44">
        <f>SUM('Mês'!$FO10:FQ10)</f>
        <v>11.453</v>
      </c>
      <c r="FR10" s="44">
        <f>SUM('Mês'!$FO10:FR10)</f>
        <v>14.898</v>
      </c>
      <c r="FS10" s="44">
        <f>SUM('Mês'!$FO10:FS10)</f>
        <v>19.344</v>
      </c>
      <c r="FT10" s="44">
        <f>SUM('Mês'!$FO10:FT10)</f>
        <v>23.893</v>
      </c>
      <c r="FU10" s="44">
        <f>SUM('Mês'!$FO10:FU10)</f>
        <v>29.021</v>
      </c>
      <c r="FV10" s="44">
        <f>SUM('Mês'!$FO10:FV10)</f>
        <v>33.877</v>
      </c>
      <c r="FW10" s="44">
        <f>SUM('Mês'!$FO10:FW10)</f>
        <v>38.538</v>
      </c>
      <c r="FX10" s="44">
        <f>SUM('Mês'!$FO10:FX10)</f>
        <v>41.885</v>
      </c>
      <c r="FY10" s="44">
        <f>SUM('Mês'!$FO10:FY10)</f>
        <v>45.091</v>
      </c>
      <c r="FZ10" s="44">
        <f>SUM('Mês'!$FO10:FZ10)</f>
        <v>47.565</v>
      </c>
      <c r="GA10" s="44">
        <f>SUM('Mês'!$GA10:GA10)</f>
        <v>3.072</v>
      </c>
      <c r="GB10" s="44">
        <f>SUM('Mês'!$GA10:GB10)</f>
        <v>6.274</v>
      </c>
      <c r="GC10" s="44">
        <f>SUM('Mês'!$GA10:GC10)</f>
        <v>10.582</v>
      </c>
      <c r="GD10" s="44">
        <f>SUM('Mês'!$GA10:GD10)</f>
        <v>14.911</v>
      </c>
      <c r="GE10" s="44">
        <f>SUM('Mês'!$GA10:GE10)</f>
        <v>19.291</v>
      </c>
      <c r="GF10" s="44">
        <f>SUM('Mês'!$GA10:GF10)</f>
        <v>22.631</v>
      </c>
      <c r="GG10" s="44">
        <f>SUM('Mês'!$GA10:GG10)</f>
        <v>26.226</v>
      </c>
      <c r="GH10" s="44">
        <f>SUM('Mês'!$GA10:GH10)</f>
        <v>31.212</v>
      </c>
      <c r="GI10" s="44">
        <f>SUM('Mês'!$GA10:GI10)</f>
        <v>34.564</v>
      </c>
      <c r="GJ10" s="117"/>
    </row>
    <row r="11" ht="13.5" customHeight="1">
      <c r="A11" s="30">
        <f t="shared" si="1"/>
        <v>7</v>
      </c>
      <c r="B11" s="39" t="s">
        <v>15</v>
      </c>
      <c r="C11" s="40">
        <f>SUM('Mês'!C11)</f>
        <v>0.846</v>
      </c>
      <c r="D11" s="40">
        <f>SUM('Mês'!C11:D11)</f>
        <v>1.869</v>
      </c>
      <c r="E11" s="40">
        <f>SUM('Mês'!C11:E11)</f>
        <v>2.805</v>
      </c>
      <c r="F11" s="40">
        <f>SUM('Mês'!C11:F11)</f>
        <v>3.611</v>
      </c>
      <c r="G11" s="40">
        <f>SUM('Mês'!C11:G11)</f>
        <v>4.692</v>
      </c>
      <c r="H11" s="40">
        <f>SUM('Mês'!C11:H11)</f>
        <v>5.431</v>
      </c>
      <c r="I11" s="40">
        <f>SUM('Mês'!C11:I11)</f>
        <v>6.41</v>
      </c>
      <c r="J11" s="40">
        <f>SUM('Mês'!C11:J11)</f>
        <v>7.229</v>
      </c>
      <c r="K11" s="40">
        <f>SUM('Mês'!C11:K11)</f>
        <v>8.147</v>
      </c>
      <c r="L11" s="40">
        <f>SUM('Mês'!C11:L11)</f>
        <v>9.064</v>
      </c>
      <c r="M11" s="40">
        <f>SUM('Mês'!C11:M11)</f>
        <v>9.768</v>
      </c>
      <c r="N11" s="40">
        <f>SUM('Mês'!C11:N11)</f>
        <v>10.657</v>
      </c>
      <c r="O11" s="40">
        <f>SUM('Mês'!O11)</f>
        <v>0.982</v>
      </c>
      <c r="P11" s="40">
        <f>SUM('Mês'!O11:P11)</f>
        <v>1.693</v>
      </c>
      <c r="Q11" s="40">
        <f>SUM('Mês'!O11:Q11)</f>
        <v>2.706</v>
      </c>
      <c r="R11" s="40">
        <f>SUM('Mês'!O11:R11)</f>
        <v>3.314</v>
      </c>
      <c r="S11" s="40">
        <f>SUM('Mês'!O11:S11)</f>
        <v>4.046</v>
      </c>
      <c r="T11" s="40">
        <f>SUM('Mês'!O11:T11)</f>
        <v>4.744</v>
      </c>
      <c r="U11" s="40">
        <f>SUM('Mês'!O11:U11)</f>
        <v>5.477</v>
      </c>
      <c r="V11" s="40">
        <f>SUM('Mês'!O11:V11)</f>
        <v>6.06</v>
      </c>
      <c r="W11" s="40">
        <f>SUM('Mês'!O11:W11)</f>
        <v>6.709</v>
      </c>
      <c r="X11" s="40">
        <f>SUM('Mês'!O11:X11)</f>
        <v>7.33</v>
      </c>
      <c r="Y11" s="40">
        <f>SUM('Mês'!O11:Y11)</f>
        <v>7.861</v>
      </c>
      <c r="Z11" s="40">
        <f>SUM('Mês'!O11:Z11)</f>
        <v>8.283</v>
      </c>
      <c r="AA11" s="40">
        <f>SUM('Mês'!$AA11:AA11)</f>
        <v>0.265</v>
      </c>
      <c r="AB11" s="40">
        <f>SUM('Mês'!$AA11:AB11)</f>
        <v>0.708</v>
      </c>
      <c r="AC11" s="40">
        <f>SUM('Mês'!$AA11:AC11)</f>
        <v>1.166</v>
      </c>
      <c r="AD11" s="40">
        <f>SUM('Mês'!$AA11:AD11)</f>
        <v>1.65</v>
      </c>
      <c r="AE11" s="40">
        <f>SUM('Mês'!$AA11:AE11)</f>
        <v>2.129</v>
      </c>
      <c r="AF11" s="40">
        <f>SUM('Mês'!$AA11:AF11)</f>
        <v>2.516</v>
      </c>
      <c r="AG11" s="40">
        <f>SUM('Mês'!$AA11:AG11)</f>
        <v>3.223</v>
      </c>
      <c r="AH11" s="40">
        <f>SUM('Mês'!$AA11:AH11)</f>
        <v>3.637</v>
      </c>
      <c r="AI11" s="40">
        <f>SUM('Mês'!$AA11:AI11)</f>
        <v>4.018</v>
      </c>
      <c r="AJ11" s="40">
        <f>SUM('Mês'!$AA11:AJ11)</f>
        <v>4.515</v>
      </c>
      <c r="AK11" s="40">
        <f>SUM('Mês'!$AA11:AK11)</f>
        <v>5.042</v>
      </c>
      <c r="AL11" s="40">
        <f>SUM('Mês'!$AA11:AL11)</f>
        <v>5.552</v>
      </c>
      <c r="AM11" s="40">
        <f>SUM('Mês'!$AM11:AM11)</f>
        <v>0.644</v>
      </c>
      <c r="AN11" s="40">
        <f>SUM('Mês'!$AM11:AN11)</f>
        <v>0.644</v>
      </c>
      <c r="AO11" s="40">
        <f>SUM('Mês'!$AM11:AO11)</f>
        <v>0.644</v>
      </c>
      <c r="AP11" s="40">
        <f>SUM('Mês'!$AM11:AP11)</f>
        <v>0.644</v>
      </c>
      <c r="AQ11" s="40">
        <f>SUM('Mês'!$AM11:AQ11)</f>
        <v>0.644</v>
      </c>
      <c r="AR11" s="40">
        <f>SUM('Mês'!$AM11:AR11)</f>
        <v>0.644</v>
      </c>
      <c r="AS11" s="40">
        <f>SUM('Mês'!$AM11:AS11)</f>
        <v>0.644</v>
      </c>
      <c r="AT11" s="40">
        <f>SUM('Mês'!$AM11:AT11)</f>
        <v>0.644</v>
      </c>
      <c r="AU11" s="40">
        <f>SUM('Mês'!$AM11:AU11)</f>
        <v>0.644</v>
      </c>
      <c r="AV11" s="40">
        <f>SUM('Mês'!$AM11:AV11)</f>
        <v>0.644</v>
      </c>
      <c r="AW11" s="40">
        <f>SUM('Mês'!$AM11:AW11)</f>
        <v>0.644</v>
      </c>
      <c r="AX11" s="40">
        <f>SUM('Mês'!$AM11:AX11)</f>
        <v>0.644</v>
      </c>
      <c r="AY11" s="40">
        <f>SUM('Mês'!$AY11:AY11)</f>
        <v>0</v>
      </c>
      <c r="AZ11" s="40">
        <f>SUM('Mês'!$AY11:AZ11)</f>
        <v>0</v>
      </c>
      <c r="BA11" s="40">
        <f>SUM('Mês'!$AY11:BA11)</f>
        <v>0</v>
      </c>
      <c r="BB11" s="40">
        <f>SUM('Mês'!$AY11:BB11)</f>
        <v>0</v>
      </c>
      <c r="BC11" s="40">
        <f>SUM('Mês'!$AY11:BC11)</f>
        <v>0</v>
      </c>
      <c r="BD11" s="40">
        <f>SUM('Mês'!$AY11:BD11)</f>
        <v>0</v>
      </c>
      <c r="BE11" s="40">
        <f>SUM('Mês'!$AY11:BE11)</f>
        <v>0</v>
      </c>
      <c r="BF11" s="40">
        <f>SUM('Mês'!$AY11:BF11)</f>
        <v>0</v>
      </c>
      <c r="BG11" s="40">
        <f>SUM('Mês'!$AY11:BG11)</f>
        <v>0</v>
      </c>
      <c r="BH11" s="40">
        <f>SUM('Mês'!$AY11:BH11)</f>
        <v>0</v>
      </c>
      <c r="BI11" s="40">
        <f>SUM('Mês'!$AY11:BI11)</f>
        <v>0</v>
      </c>
      <c r="BJ11" s="40">
        <f>SUM('Mês'!$AY11:BJ11)</f>
        <v>0</v>
      </c>
      <c r="BK11" s="40">
        <f>SUM('Mês'!$BK11:BK11)</f>
        <v>0</v>
      </c>
      <c r="BL11" s="40">
        <f>SUM('Mês'!$BK11:BL11)</f>
        <v>0</v>
      </c>
      <c r="BM11" s="40">
        <f>SUM('Mês'!$BK11:BM11)</f>
        <v>0</v>
      </c>
      <c r="BN11" s="40">
        <f>SUM('Mês'!$BK11:BN11)</f>
        <v>0</v>
      </c>
      <c r="BO11" s="40">
        <f>SUM('Mês'!$BK11:BO11)</f>
        <v>0</v>
      </c>
      <c r="BP11" s="40">
        <f>SUM('Mês'!$BK11:BP11)</f>
        <v>0</v>
      </c>
      <c r="BQ11" s="40">
        <f>SUM('Mês'!$BK11:BQ11)</f>
        <v>0</v>
      </c>
      <c r="BR11" s="40">
        <f>SUM('Mês'!$BK11:BR11)</f>
        <v>0</v>
      </c>
      <c r="BS11" s="40">
        <f>SUM('Mês'!$BK11:BS11)</f>
        <v>0</v>
      </c>
      <c r="BT11" s="40">
        <f>SUM('Mês'!$BK11:BT11)</f>
        <v>0</v>
      </c>
      <c r="BU11" s="40">
        <f>SUM('Mês'!$BK11:BU11)</f>
        <v>0</v>
      </c>
      <c r="BV11" s="40">
        <f>SUM('Mês'!$BK11:BV11)</f>
        <v>0</v>
      </c>
      <c r="BW11" s="40">
        <f>SUM('Mês'!$BW11:BW11)</f>
        <v>0</v>
      </c>
      <c r="BX11" s="40">
        <f>SUM('Mês'!$BW11:BX11)</f>
        <v>0</v>
      </c>
      <c r="BY11" s="40">
        <f>SUM('Mês'!$BW11:BY11)</f>
        <v>0</v>
      </c>
      <c r="BZ11" s="40">
        <f>SUM('Mês'!$BW11:BZ11)</f>
        <v>0</v>
      </c>
      <c r="CA11" s="40">
        <f>SUM('Mês'!$BW11:CA11)</f>
        <v>0</v>
      </c>
      <c r="CB11" s="40">
        <f>SUM('Mês'!$BW11:CB11)</f>
        <v>0</v>
      </c>
      <c r="CC11" s="40">
        <f>SUM('Mês'!$BW11:CC11)</f>
        <v>0</v>
      </c>
      <c r="CD11" s="40">
        <f>SUM('Mês'!$BW11:CD11)</f>
        <v>0</v>
      </c>
      <c r="CE11" s="40">
        <f>SUM('Mês'!$BW11:CE11)</f>
        <v>0</v>
      </c>
      <c r="CF11" s="40">
        <f>SUM('Mês'!$BW11:CF11)</f>
        <v>0</v>
      </c>
      <c r="CG11" s="40">
        <f>SUM('Mês'!$BW11:CG11)</f>
        <v>0</v>
      </c>
      <c r="CH11" s="40">
        <f>SUM('Mês'!$BW11:CH11)</f>
        <v>0</v>
      </c>
      <c r="CI11" s="40">
        <f>SUM('Mês'!$CI11:CI11)</f>
        <v>0</v>
      </c>
      <c r="CJ11" s="40">
        <f>SUM('Mês'!$CI11:CJ11)</f>
        <v>0</v>
      </c>
      <c r="CK11" s="40">
        <f>SUM('Mês'!$CI11:CK11)</f>
        <v>0</v>
      </c>
      <c r="CL11" s="40">
        <f>SUM('Mês'!$CI11:CL11)</f>
        <v>0</v>
      </c>
      <c r="CM11" s="40">
        <f>SUM('Mês'!$CI11:CM11)</f>
        <v>0</v>
      </c>
      <c r="CN11" s="40">
        <f>SUM('Mês'!$CI11:CN11)</f>
        <v>0</v>
      </c>
      <c r="CO11" s="40">
        <f>SUM('Mês'!$CI11:CO11)</f>
        <v>0</v>
      </c>
      <c r="CP11" s="40">
        <f>SUM('Mês'!$CI11:CP11)</f>
        <v>0</v>
      </c>
      <c r="CQ11" s="40">
        <f>SUM('Mês'!$CI11:CQ11)</f>
        <v>0</v>
      </c>
      <c r="CR11" s="40">
        <f>SUM('Mês'!$CI11:CR11)</f>
        <v>0</v>
      </c>
      <c r="CS11" s="40">
        <f>SUM('Mês'!$CI11:CS11)</f>
        <v>0</v>
      </c>
      <c r="CT11" s="40">
        <f>SUM('Mês'!$CI11:CT11)</f>
        <v>0</v>
      </c>
      <c r="CU11" s="40">
        <f>SUM('Mês'!$CU11:CU11)</f>
        <v>0</v>
      </c>
      <c r="CV11" s="40">
        <f>SUM('Mês'!$CU11:CV11)</f>
        <v>0</v>
      </c>
      <c r="CW11" s="40">
        <f>SUM('Mês'!$CU11:CW11)</f>
        <v>0</v>
      </c>
      <c r="CX11" s="40">
        <f>SUM('Mês'!$CU11:CX11)</f>
        <v>0</v>
      </c>
      <c r="CY11" s="40">
        <f>SUM('Mês'!$CU11:CY11)</f>
        <v>0</v>
      </c>
      <c r="CZ11" s="40">
        <f>SUM('Mês'!$CU11:CZ11)</f>
        <v>0</v>
      </c>
      <c r="DA11" s="40">
        <f>SUM('Mês'!$CU11:DA11)</f>
        <v>0</v>
      </c>
      <c r="DB11" s="40">
        <f>SUM('Mês'!$CU11:DB11)</f>
        <v>0</v>
      </c>
      <c r="DC11" s="40">
        <f>SUM('Mês'!CU11:DC11)</f>
        <v>0</v>
      </c>
      <c r="DD11" s="40">
        <f>SUM('Mês'!CU11:DD11)</f>
        <v>0</v>
      </c>
      <c r="DE11" s="40">
        <f>SUM('Mês'!$CU$10:DE11)</f>
        <v>34.5</v>
      </c>
      <c r="DF11" s="40">
        <f>SUM('Mês'!$CU$10:DF11)</f>
        <v>37.6</v>
      </c>
      <c r="DG11" s="40">
        <f>'Mês'!DG11</f>
        <v>0</v>
      </c>
      <c r="DH11" s="40">
        <f>SUM('Mês'!$DG11:DH11)</f>
        <v>0</v>
      </c>
      <c r="DI11" s="40">
        <f>SUM('Mês'!$DG11:DI11)</f>
        <v>0</v>
      </c>
      <c r="DJ11" s="40">
        <f>SUM('Mês'!DG11:DJ11)</f>
        <v>0</v>
      </c>
      <c r="DK11" s="40">
        <f>SUM('Mês'!DG11:DK11)</f>
        <v>0</v>
      </c>
      <c r="DL11" s="40">
        <f>SUM('Mês'!DG11:DL11)</f>
        <v>0</v>
      </c>
      <c r="DM11" s="40">
        <f>SUM('Mês'!DG11:DM11)</f>
        <v>0</v>
      </c>
      <c r="DN11" s="40">
        <f>SUM('Mês'!DG11:DN11)</f>
        <v>0</v>
      </c>
      <c r="DO11" s="40">
        <f>SUM('Mês'!DG11:DO11)</f>
        <v>0</v>
      </c>
      <c r="DP11" s="40">
        <f>SUM('Mês'!DG11:DP11)</f>
        <v>0</v>
      </c>
      <c r="DQ11" s="40">
        <f>SUM('Mês'!DG11:DQ11)</f>
        <v>0</v>
      </c>
      <c r="DR11" s="40">
        <f>SUM('Mês'!DG11:DR11)</f>
        <v>0</v>
      </c>
      <c r="DS11" s="40">
        <f>SUM('Mês'!DS11)</f>
        <v>0</v>
      </c>
      <c r="DT11" s="40">
        <f>SUM('Mês'!DS11:DT11)</f>
        <v>0</v>
      </c>
      <c r="DU11" s="40">
        <f>SUM('Mês'!DS11:DU11)</f>
        <v>0</v>
      </c>
      <c r="DV11" s="40">
        <f>SUM('Mês'!DS11:DV11)</f>
        <v>0</v>
      </c>
      <c r="DW11" s="40">
        <f>SUM('Mês'!DS11:DW11)</f>
        <v>0</v>
      </c>
      <c r="DX11" s="40">
        <f>SUM('Mês'!DS11:DX11)</f>
        <v>0</v>
      </c>
      <c r="DY11" s="40">
        <f>SUM('Mês'!DS11:DY11)</f>
        <v>0</v>
      </c>
      <c r="DZ11" s="40">
        <f>SUM('Mês'!DS11:DZ11)</f>
        <v>0</v>
      </c>
      <c r="EA11" s="40">
        <f>SUM('Mês'!$DS11:EA11)</f>
        <v>0</v>
      </c>
      <c r="EB11" s="40">
        <f>SUM('Mês'!DS11:EB11)</f>
        <v>0</v>
      </c>
      <c r="EC11" s="40">
        <f>SUM('Mês'!$DS11:EC11)</f>
        <v>0.256</v>
      </c>
      <c r="ED11" s="40">
        <f>SUM('Mês'!DS11:ED11)</f>
        <v>0.774</v>
      </c>
      <c r="EE11" s="40">
        <f>'Mês'!EE11</f>
        <v>0.358</v>
      </c>
      <c r="EF11" s="40">
        <f>SUM('Mês'!$EE11:EF11)</f>
        <v>0.73</v>
      </c>
      <c r="EG11" s="40">
        <f>SUM('Mês'!$EE11:EG11)</f>
        <v>1.224</v>
      </c>
      <c r="EH11" s="40">
        <f>SUM('Mês'!$EE11:EH11)</f>
        <v>1.932</v>
      </c>
      <c r="EI11" s="40">
        <f>SUM('Mês'!$EE11:EI11)</f>
        <v>2.84</v>
      </c>
      <c r="EJ11" s="40">
        <f>SUM('Mês'!$EE11:EJ11)</f>
        <v>3.844</v>
      </c>
      <c r="EK11" s="40">
        <f>SUM('Mês'!$EE11:EK11)</f>
        <v>5.187</v>
      </c>
      <c r="EL11" s="40">
        <f>SUM('Mês'!$EE11:EL11)</f>
        <v>6.463</v>
      </c>
      <c r="EM11" s="40">
        <f>SUM('Mês'!$EE11:EM11)</f>
        <v>7.561</v>
      </c>
      <c r="EN11" s="40">
        <f>SUM('Mês'!$EE11:EN11)</f>
        <v>8.599</v>
      </c>
      <c r="EO11" s="40">
        <f>SUM('Mês'!$EE11:EO11)</f>
        <v>9.78</v>
      </c>
      <c r="EP11" s="40">
        <f>SUM('Mês'!$EE11:EP11)</f>
        <v>11.072</v>
      </c>
      <c r="EQ11" s="40">
        <f>'Mês'!EQ11</f>
        <v>1.173</v>
      </c>
      <c r="ER11" s="40">
        <f>SUM('Mês'!EQ11:ER11)</f>
        <v>2.798</v>
      </c>
      <c r="ES11" s="40">
        <f>SUM('Mês'!$EQ11:ES11)</f>
        <v>4.753</v>
      </c>
      <c r="ET11" s="40">
        <f>SUM('Mês'!$EQ11:ET11)</f>
        <v>6.471</v>
      </c>
      <c r="EU11" s="40">
        <f>SUM('Mês'!$EQ11:EU11)</f>
        <v>8.56</v>
      </c>
      <c r="EV11" s="40">
        <f>SUM('Mês'!$EQ11:EV11)</f>
        <v>10.78</v>
      </c>
      <c r="EW11" s="40">
        <f>SUM('Mês'!$EQ11:EW11)</f>
        <v>13.029</v>
      </c>
      <c r="EX11" s="40">
        <f>SUM('Mês'!$EQ11:EX11)</f>
        <v>15.15</v>
      </c>
      <c r="EY11" s="40">
        <f>SUM('Mês'!$EQ11:EY11)</f>
        <v>17.205</v>
      </c>
      <c r="EZ11" s="40">
        <f>SUM('Mês'!$EQ11:EZ11)</f>
        <v>19.397</v>
      </c>
      <c r="FA11" s="40">
        <f>SUM('Mês'!$EQ11:FA11)</f>
        <v>21.789</v>
      </c>
      <c r="FB11" s="40">
        <f>SUM('Mês'!$EQ11:FB11)</f>
        <v>23.7</v>
      </c>
      <c r="FC11" s="40">
        <f>SUM('Mês'!$FC11:FC11)</f>
        <v>1.506</v>
      </c>
      <c r="FD11" s="40">
        <f>SUM('Mês'!$FC11:FD11)</f>
        <v>3.21</v>
      </c>
      <c r="FE11" s="40">
        <f>SUM('Mês'!$FC11:FE11)</f>
        <v>5.329</v>
      </c>
      <c r="FF11" s="40">
        <f>SUM('Mês'!$FC11:FF11)</f>
        <v>7.014</v>
      </c>
      <c r="FG11" s="40">
        <f>SUM('Mês'!$FC11:FG11)</f>
        <v>9.242</v>
      </c>
      <c r="FH11" s="40">
        <f>SUM('Mês'!$FC11:FH11)</f>
        <v>11.543</v>
      </c>
      <c r="FI11" s="40">
        <f>SUM('Mês'!$FC11:FI11)</f>
        <v>13.541</v>
      </c>
      <c r="FJ11" s="40">
        <f>SUM('Mês'!$FC11:FJ11)</f>
        <v>15.844</v>
      </c>
      <c r="FK11" s="40">
        <f>SUM('Mês'!$FC11:FK11)</f>
        <v>18.059</v>
      </c>
      <c r="FL11" s="40">
        <f>SUM('Mês'!$FC11:FL11)</f>
        <v>20.381</v>
      </c>
      <c r="FM11" s="40">
        <f>SUM('Mês'!$FC11:FM11)</f>
        <v>22.718</v>
      </c>
      <c r="FN11" s="40">
        <f>SUM('Mês'!$FC11:FN11)</f>
        <v>25.12</v>
      </c>
      <c r="FO11" s="40">
        <f>SUM('Mês'!$FO11:FO11)</f>
        <v>1.573</v>
      </c>
      <c r="FP11" s="40">
        <f>SUM('Mês'!$FO11:FP11)</f>
        <v>3.812</v>
      </c>
      <c r="FQ11" s="40">
        <f>SUM('Mês'!$FO11:FQ11)</f>
        <v>6.261</v>
      </c>
      <c r="FR11" s="40">
        <f>SUM('Mês'!$FO11:FR11)</f>
        <v>8.824</v>
      </c>
      <c r="FS11" s="40">
        <f>SUM('Mês'!$FO11:FS11)</f>
        <v>11.331</v>
      </c>
      <c r="FT11" s="40">
        <f>SUM('Mês'!$FO11:FT11)</f>
        <v>13.403</v>
      </c>
      <c r="FU11" s="40">
        <f>SUM('Mês'!$FO11:FU11)</f>
        <v>15.566</v>
      </c>
      <c r="FV11" s="40">
        <f>SUM('Mês'!$FO11:FV11)</f>
        <v>18.028</v>
      </c>
      <c r="FW11" s="40">
        <f>SUM('Mês'!$FO11:FW11)</f>
        <v>20.192</v>
      </c>
      <c r="FX11" s="40">
        <f>SUM('Mês'!$FO11:FX11)</f>
        <v>22.215</v>
      </c>
      <c r="FY11" s="40">
        <f>SUM('Mês'!$FO11:FY11)</f>
        <v>24.389</v>
      </c>
      <c r="FZ11" s="40">
        <f>SUM('Mês'!$FO11:FZ11)</f>
        <v>26.066</v>
      </c>
      <c r="GA11" s="40">
        <f>SUM('Mês'!$GA11:GA11)</f>
        <v>1.675</v>
      </c>
      <c r="GB11" s="40">
        <f>SUM('Mês'!$GA11:GB11)</f>
        <v>3.71</v>
      </c>
      <c r="GC11" s="40">
        <f>SUM('Mês'!$GA11:GC11)</f>
        <v>5.701</v>
      </c>
      <c r="GD11" s="40">
        <f>SUM('Mês'!$GA11:GD11)</f>
        <v>7.837</v>
      </c>
      <c r="GE11" s="40">
        <f>SUM('Mês'!$GA11:GE11)</f>
        <v>9.991</v>
      </c>
      <c r="GF11" s="40">
        <f>SUM('Mês'!$GA11:GF11)</f>
        <v>11.982</v>
      </c>
      <c r="GG11" s="40">
        <f>SUM('Mês'!$GA11:GG11)</f>
        <v>13.889</v>
      </c>
      <c r="GH11" s="40">
        <f>SUM('Mês'!$GA11:GH11)</f>
        <v>15.81</v>
      </c>
      <c r="GI11" s="40">
        <f>SUM('Mês'!$GA11:GI11)</f>
        <v>17.384</v>
      </c>
      <c r="GJ11" s="117"/>
    </row>
    <row r="12" ht="13.5" customHeight="1">
      <c r="A12" s="30">
        <f t="shared" si="1"/>
        <v>8</v>
      </c>
      <c r="B12" s="39" t="s">
        <v>16</v>
      </c>
      <c r="C12" s="40">
        <f>SUM('Mês'!C12)</f>
        <v>8.83</v>
      </c>
      <c r="D12" s="40">
        <f>SUM('Mês'!C12:D12)</f>
        <v>16.284</v>
      </c>
      <c r="E12" s="40">
        <f>SUM('Mês'!C12:E12)</f>
        <v>28.134</v>
      </c>
      <c r="F12" s="40">
        <f>SUM('Mês'!C12:F12)</f>
        <v>39.636</v>
      </c>
      <c r="G12" s="40">
        <f>SUM('Mês'!C12:G12)</f>
        <v>49.642</v>
      </c>
      <c r="H12" s="40">
        <f>SUM('Mês'!C12:H12)</f>
        <v>61.244</v>
      </c>
      <c r="I12" s="40">
        <f>SUM('Mês'!C12:I12)</f>
        <v>73.231</v>
      </c>
      <c r="J12" s="40">
        <f>SUM('Mês'!C12:J12)</f>
        <v>80.799</v>
      </c>
      <c r="K12" s="40">
        <f>SUM('Mês'!C12:K12)</f>
        <v>90.661</v>
      </c>
      <c r="L12" s="40">
        <f>SUM('Mês'!C12:L12)</f>
        <v>97.551</v>
      </c>
      <c r="M12" s="40">
        <f>SUM('Mês'!C12:M12)</f>
        <v>103.661</v>
      </c>
      <c r="N12" s="40">
        <f>SUM('Mês'!C12:N12)</f>
        <v>110.708</v>
      </c>
      <c r="O12" s="40">
        <f>SUM('Mês'!O12)</f>
        <v>6.242</v>
      </c>
      <c r="P12" s="40">
        <f>SUM('Mês'!O12:P12)</f>
        <v>12.031</v>
      </c>
      <c r="Q12" s="40">
        <f>SUM('Mês'!O12:Q12)</f>
        <v>18.2</v>
      </c>
      <c r="R12" s="40">
        <f>SUM('Mês'!O12:R12)</f>
        <v>23.133</v>
      </c>
      <c r="S12" s="40">
        <f>SUM('Mês'!O12:S12)</f>
        <v>29.466</v>
      </c>
      <c r="T12" s="40">
        <f>SUM('Mês'!O12:T12)</f>
        <v>38.496</v>
      </c>
      <c r="U12" s="40">
        <f>SUM('Mês'!O12:U12)</f>
        <v>48.133</v>
      </c>
      <c r="V12" s="40">
        <f>SUM('Mês'!O12:V12)</f>
        <v>55.842</v>
      </c>
      <c r="W12" s="40">
        <f>SUM('Mês'!O12:W12)</f>
        <v>65.737</v>
      </c>
      <c r="X12" s="40">
        <f>SUM('Mês'!O12:X12)</f>
        <v>74.812</v>
      </c>
      <c r="Y12" s="40">
        <f>SUM('Mês'!O12:Y12)</f>
        <v>83.75</v>
      </c>
      <c r="Z12" s="40">
        <f>SUM('Mês'!O12:Z12)</f>
        <v>92.963</v>
      </c>
      <c r="AA12" s="40">
        <f>SUM('Mês'!$AA12:AA12)</f>
        <v>5.908</v>
      </c>
      <c r="AB12" s="40">
        <f>SUM('Mês'!$AA12:AB12)</f>
        <v>12.267</v>
      </c>
      <c r="AC12" s="40">
        <f>SUM('Mês'!$AA12:AC12)</f>
        <v>20.643</v>
      </c>
      <c r="AD12" s="40">
        <f>SUM('Mês'!$AA12:AD12)</f>
        <v>26.002</v>
      </c>
      <c r="AE12" s="40">
        <f>SUM('Mês'!$AA12:AE12)</f>
        <v>33.944</v>
      </c>
      <c r="AF12" s="40">
        <f>SUM('Mês'!$AA12:AF12)</f>
        <v>41.019</v>
      </c>
      <c r="AG12" s="40">
        <f>SUM('Mês'!$AA12:AG12)</f>
        <v>47.617</v>
      </c>
      <c r="AH12" s="40">
        <f>SUM('Mês'!$AA12:AH12)</f>
        <v>54.285</v>
      </c>
      <c r="AI12" s="40">
        <f>SUM('Mês'!$AA12:AI12)</f>
        <v>62.658</v>
      </c>
      <c r="AJ12" s="40">
        <f>SUM('Mês'!$AA12:AJ12)</f>
        <v>68.642</v>
      </c>
      <c r="AK12" s="40">
        <f>SUM('Mês'!$AA12:AK12)</f>
        <v>76.241</v>
      </c>
      <c r="AL12" s="40">
        <f>SUM('Mês'!$AA12:AL12)</f>
        <v>82.942</v>
      </c>
      <c r="AM12" s="40">
        <f>SUM('Mês'!$AM12:AM12)</f>
        <v>4.596</v>
      </c>
      <c r="AN12" s="40">
        <f>SUM('Mês'!$AM12:AN12)</f>
        <v>11.389</v>
      </c>
      <c r="AO12" s="40">
        <f>SUM('Mês'!$AM12:AO12)</f>
        <v>19.759</v>
      </c>
      <c r="AP12" s="40">
        <f>SUM('Mês'!$AM12:AP12)</f>
        <v>29.092</v>
      </c>
      <c r="AQ12" s="40">
        <f>SUM('Mês'!$AM12:AQ12)</f>
        <v>39.384</v>
      </c>
      <c r="AR12" s="40">
        <f>SUM('Mês'!$AM12:AR12)</f>
        <v>49.934</v>
      </c>
      <c r="AS12" s="40">
        <f>SUM('Mês'!$AM12:AS12)</f>
        <v>62.465</v>
      </c>
      <c r="AT12" s="40">
        <f>SUM('Mês'!$AM12:AT12)</f>
        <v>73.284</v>
      </c>
      <c r="AU12" s="40">
        <f>SUM('Mês'!$AM12:AU12)</f>
        <v>84.836</v>
      </c>
      <c r="AV12" s="40">
        <f>SUM('Mês'!$AM12:AV12)</f>
        <v>98.601</v>
      </c>
      <c r="AW12" s="40">
        <f>SUM('Mês'!$AM12:AW12)</f>
        <v>109.598</v>
      </c>
      <c r="AX12" s="40">
        <f>SUM('Mês'!$AM12:AX12)</f>
        <v>120.348</v>
      </c>
      <c r="AY12" s="40">
        <f>SUM('Mês'!$AY12:AY12)</f>
        <v>13.726</v>
      </c>
      <c r="AZ12" s="40">
        <f>SUM('Mês'!$AY12:AZ12)</f>
        <v>23.985</v>
      </c>
      <c r="BA12" s="40">
        <f>SUM('Mês'!$AY12:BA12)</f>
        <v>36.298</v>
      </c>
      <c r="BB12" s="40">
        <f>SUM('Mês'!$AY12:BB12)</f>
        <v>51.636</v>
      </c>
      <c r="BC12" s="40">
        <f>SUM('Mês'!$AY12:BC12)</f>
        <v>69.46</v>
      </c>
      <c r="BD12" s="40">
        <f>SUM('Mês'!$AY12:BD12)</f>
        <v>85.625</v>
      </c>
      <c r="BE12" s="40">
        <f>SUM('Mês'!$AY12:BE12)</f>
        <v>98.973</v>
      </c>
      <c r="BF12" s="40">
        <f>SUM('Mês'!$AY12:BF12)</f>
        <v>111.676</v>
      </c>
      <c r="BG12" s="40">
        <f>SUM('Mês'!$AY12:BG12)</f>
        <v>126.673</v>
      </c>
      <c r="BH12" s="40">
        <f>SUM('Mês'!$AY12:BH12)</f>
        <v>138.902</v>
      </c>
      <c r="BI12" s="40">
        <f>SUM('Mês'!$AY12:BI12)</f>
        <v>148.514</v>
      </c>
      <c r="BJ12" s="40">
        <f>SUM('Mês'!$AY12:BJ12)</f>
        <v>159.621</v>
      </c>
      <c r="BK12" s="40">
        <f>SUM('Mês'!$BK12:BK12)</f>
        <v>8.713</v>
      </c>
      <c r="BL12" s="40">
        <f>SUM('Mês'!$BK12:BL12)</f>
        <v>15.967</v>
      </c>
      <c r="BM12" s="40">
        <f>SUM('Mês'!$BK12:BM12)</f>
        <v>24.885</v>
      </c>
      <c r="BN12" s="40">
        <f>SUM('Mês'!$BK12:BN12)</f>
        <v>33.757</v>
      </c>
      <c r="BO12" s="40">
        <f>SUM('Mês'!$BK12:BO12)</f>
        <v>45.027</v>
      </c>
      <c r="BP12" s="40">
        <f>SUM('Mês'!$BK12:BP12)</f>
        <v>54.384</v>
      </c>
      <c r="BQ12" s="40">
        <f>SUM('Mês'!$BK12:BQ12)</f>
        <v>61.701</v>
      </c>
      <c r="BR12" s="40">
        <f>SUM('Mês'!$BK12:BR12)</f>
        <v>69.953</v>
      </c>
      <c r="BS12" s="40">
        <f>SUM('Mês'!$BK12:BS12)</f>
        <v>78.635</v>
      </c>
      <c r="BT12" s="40">
        <f>SUM('Mês'!$BK12:BT12)</f>
        <v>85.688</v>
      </c>
      <c r="BU12" s="40">
        <f>SUM('Mês'!$BK12:BU12)</f>
        <v>92.03</v>
      </c>
      <c r="BV12" s="40">
        <f>SUM('Mês'!$BK12:BV12)</f>
        <v>97.647</v>
      </c>
      <c r="BW12" s="40">
        <f>SUM('Mês'!$BW12:BW12)</f>
        <v>6.858</v>
      </c>
      <c r="BX12" s="40">
        <f>SUM('Mês'!$BW12:BX12)</f>
        <v>12.738</v>
      </c>
      <c r="BY12" s="40">
        <f>SUM('Mês'!$BW12:BY12)</f>
        <v>19.93</v>
      </c>
      <c r="BZ12" s="40">
        <f>SUM('Mês'!$BW12:BZ12)</f>
        <v>27.494</v>
      </c>
      <c r="CA12" s="40">
        <f>SUM('Mês'!$BW12:CA12)</f>
        <v>33.301</v>
      </c>
      <c r="CB12" s="40">
        <f>SUM('Mês'!$BW12:CB12)</f>
        <v>48.73</v>
      </c>
      <c r="CC12" s="40">
        <f>SUM('Mês'!$BW12:CC12)</f>
        <v>60.929</v>
      </c>
      <c r="CD12" s="40">
        <f>SUM('Mês'!$BW12:CD12)</f>
        <v>69.706</v>
      </c>
      <c r="CE12" s="40">
        <f>SUM('Mês'!$BW12:CE12)</f>
        <v>75.087</v>
      </c>
      <c r="CF12" s="40">
        <f>SUM('Mês'!$BW12:CF12)</f>
        <v>82.357</v>
      </c>
      <c r="CG12" s="40">
        <f>SUM('Mês'!$BW12:CG12)</f>
        <v>87.687</v>
      </c>
      <c r="CH12" s="40">
        <f>SUM('Mês'!$BW12:CH12)</f>
        <v>92.659</v>
      </c>
      <c r="CI12" s="40">
        <f>SUM('Mês'!$CI12:CI12)</f>
        <v>4.447</v>
      </c>
      <c r="CJ12" s="40">
        <f>SUM('Mês'!$CI12:CJ12)</f>
        <v>10.966</v>
      </c>
      <c r="CK12" s="40">
        <f>SUM('Mês'!$CI12:CK12)</f>
        <v>16.353</v>
      </c>
      <c r="CL12" s="40">
        <f>SUM('Mês'!$CI12:CL12)</f>
        <v>21.463</v>
      </c>
      <c r="CM12" s="40">
        <f>SUM('Mês'!$CI12:CM12)</f>
        <v>27.247</v>
      </c>
      <c r="CN12" s="40">
        <f>SUM('Mês'!$CI12:CN12)</f>
        <v>38.19</v>
      </c>
      <c r="CO12" s="40">
        <f>SUM('Mês'!$CI12:CO12)</f>
        <v>48.685</v>
      </c>
      <c r="CP12" s="40">
        <f>SUM('Mês'!$CI12:CP12)</f>
        <v>56.927</v>
      </c>
      <c r="CQ12" s="40">
        <f>SUM('Mês'!$CI12:CQ12)</f>
        <v>62.638</v>
      </c>
      <c r="CR12" s="40">
        <f>SUM('Mês'!$CI12:CR12)</f>
        <v>71.858</v>
      </c>
      <c r="CS12" s="40">
        <f>SUM('Mês'!$CI12:CS12)</f>
        <v>80.628</v>
      </c>
      <c r="CT12" s="40">
        <f>SUM('Mês'!$CI12:CT12)</f>
        <v>90.096</v>
      </c>
      <c r="CU12" s="40">
        <f>SUM('Mês'!$CU12:CU12)</f>
        <v>10.955</v>
      </c>
      <c r="CV12" s="40">
        <f>SUM('Mês'!$CU12:CV12)</f>
        <v>28.016</v>
      </c>
      <c r="CW12" s="40">
        <f>SUM('Mês'!$CU12:CW12)</f>
        <v>54.115</v>
      </c>
      <c r="CX12" s="40">
        <f>SUM('Mês'!$CU12:CX12)</f>
        <v>76.349</v>
      </c>
      <c r="CY12" s="40">
        <f>SUM('Mês'!$CU12:CY12)</f>
        <v>95.59</v>
      </c>
      <c r="CZ12" s="40">
        <f>SUM('Mês'!$CU12:CZ12)</f>
        <v>109.597</v>
      </c>
      <c r="DA12" s="40">
        <f>SUM('Mês'!$CU12:DA12)</f>
        <v>122.3</v>
      </c>
      <c r="DB12" s="40">
        <f>SUM('Mês'!$CU12:DB12)</f>
        <v>129.517</v>
      </c>
      <c r="DC12" s="40">
        <f>SUM('Mês'!CU12:DC12)</f>
        <v>137.234</v>
      </c>
      <c r="DD12" s="40">
        <f>SUM('Mês'!CU12:DD12)</f>
        <v>148.938</v>
      </c>
      <c r="DE12" s="40">
        <f>SUM('Mês'!$CU12:DE$13)</f>
        <v>335.591</v>
      </c>
      <c r="DF12" s="40">
        <f>SUM('Mês'!$CU12:DF$13)</f>
        <v>358.106</v>
      </c>
      <c r="DG12" s="40">
        <f>'Mês'!DG12</f>
        <v>8.761</v>
      </c>
      <c r="DH12" s="40">
        <f>SUM('Mês'!$DG12:DH12)</f>
        <v>27.85</v>
      </c>
      <c r="DI12" s="40">
        <f>SUM('Mês'!$DG12:DI12)</f>
        <v>46.575</v>
      </c>
      <c r="DJ12" s="40">
        <f>SUM('Mês'!DG12:DJ12)</f>
        <v>64.005</v>
      </c>
      <c r="DK12" s="40">
        <f>SUM('Mês'!DG12:DK12)</f>
        <v>79.18</v>
      </c>
      <c r="DL12" s="40">
        <f>SUM('Mês'!DG12:DL12)</f>
        <v>93.696</v>
      </c>
      <c r="DM12" s="40">
        <f>SUM('Mês'!DG12:DM12)</f>
        <v>110.816</v>
      </c>
      <c r="DN12" s="40">
        <f>SUM('Mês'!DG12:DN12)</f>
        <v>123.852</v>
      </c>
      <c r="DO12" s="40">
        <f>SUM('Mês'!DG12:DO12)</f>
        <v>136.788</v>
      </c>
      <c r="DP12" s="40">
        <f>SUM('Mês'!DG12:DP12)</f>
        <v>148.742</v>
      </c>
      <c r="DQ12" s="40">
        <f>SUM('Mês'!DG12:DQ12)</f>
        <v>161.597</v>
      </c>
      <c r="DR12" s="40">
        <f>SUM('Mês'!DG12:DR12)</f>
        <v>172.614</v>
      </c>
      <c r="DS12" s="40">
        <f>SUM('Mês'!DS12)</f>
        <v>11.809</v>
      </c>
      <c r="DT12" s="40">
        <f>SUM('Mês'!DS12:DT12)</f>
        <v>19.972</v>
      </c>
      <c r="DU12" s="40">
        <f>SUM('Mês'!DS12:DU12)</f>
        <v>29.527</v>
      </c>
      <c r="DV12" s="40">
        <f>SUM('Mês'!DS12:DV12)</f>
        <v>39.122</v>
      </c>
      <c r="DW12" s="40">
        <f>SUM('Mês'!DS12:DW12)</f>
        <v>50.07</v>
      </c>
      <c r="DX12" s="40">
        <f>SUM('Mês'!DS12:DX12)</f>
        <v>63.658</v>
      </c>
      <c r="DY12" s="40">
        <f>SUM('Mês'!DS12:DY12)</f>
        <v>75.617</v>
      </c>
      <c r="DZ12" s="40">
        <f>SUM('Mês'!DS12:DZ12)</f>
        <v>89.48</v>
      </c>
      <c r="EA12" s="40">
        <f>SUM('Mês'!$DS12:EA12)</f>
        <v>99.495</v>
      </c>
      <c r="EB12" s="40">
        <f>SUM('Mês'!DS12:EB12)</f>
        <v>113.494</v>
      </c>
      <c r="EC12" s="40">
        <f>SUM('Mês'!$DS12:EC12)</f>
        <v>124.348</v>
      </c>
      <c r="ED12" s="40">
        <f>SUM('Mês'!DS12:ED12)</f>
        <v>133.187</v>
      </c>
      <c r="EE12" s="40">
        <f>'Mês'!EE12</f>
        <v>8.779</v>
      </c>
      <c r="EF12" s="40">
        <f>SUM('Mês'!$EE12:EF12)</f>
        <v>19.031</v>
      </c>
      <c r="EG12" s="40">
        <f>SUM('Mês'!$EE12:EG12)</f>
        <v>31.063</v>
      </c>
      <c r="EH12" s="40">
        <f>SUM('Mês'!$EE12:EH12)</f>
        <v>41.873</v>
      </c>
      <c r="EI12" s="40">
        <f>SUM('Mês'!$EE12:EI12)</f>
        <v>54.12</v>
      </c>
      <c r="EJ12" s="40">
        <f>SUM('Mês'!$EE12:EJ12)</f>
        <v>69.102</v>
      </c>
      <c r="EK12" s="40">
        <f>SUM('Mês'!$EE12:EK12)</f>
        <v>81.72</v>
      </c>
      <c r="EL12" s="40">
        <f>SUM('Mês'!$EE12:EL12)</f>
        <v>96.21</v>
      </c>
      <c r="EM12" s="40">
        <f>SUM('Mês'!$EE12:EM12)</f>
        <v>112.452</v>
      </c>
      <c r="EN12" s="40">
        <f>SUM('Mês'!$EE12:EN12)</f>
        <v>127.056</v>
      </c>
      <c r="EO12" s="40">
        <f>SUM('Mês'!$EE12:EO12)</f>
        <v>137.548</v>
      </c>
      <c r="EP12" s="40">
        <f>SUM('Mês'!$EE12:EP12)</f>
        <v>146.66</v>
      </c>
      <c r="EQ12" s="40">
        <f>'Mês'!EQ12</f>
        <v>8.56</v>
      </c>
      <c r="ER12" s="40">
        <f>SUM('Mês'!EQ12:ER12)</f>
        <v>20.868</v>
      </c>
      <c r="ES12" s="40">
        <f>SUM('Mês'!$EQ12:ES12)</f>
        <v>31.511</v>
      </c>
      <c r="ET12" s="40">
        <f>SUM('Mês'!$EQ12:ET12)</f>
        <v>39.256</v>
      </c>
      <c r="EU12" s="40">
        <f>SUM('Mês'!$EQ12:EU12)</f>
        <v>48.238</v>
      </c>
      <c r="EV12" s="40">
        <f>SUM('Mês'!$EQ12:EV12)</f>
        <v>58.953</v>
      </c>
      <c r="EW12" s="40">
        <f>SUM('Mês'!$EQ12:EW12)</f>
        <v>68.905</v>
      </c>
      <c r="EX12" s="40">
        <f>SUM('Mês'!$EQ12:EX12)</f>
        <v>88.867</v>
      </c>
      <c r="EY12" s="40">
        <f>SUM('Mês'!$EQ12:EY12)</f>
        <v>103.693</v>
      </c>
      <c r="EZ12" s="40">
        <f>SUM('Mês'!$EQ12:EZ12)</f>
        <v>117.178</v>
      </c>
      <c r="FA12" s="40">
        <f>SUM('Mês'!$EQ12:FA12)</f>
        <v>125.06</v>
      </c>
      <c r="FB12" s="40">
        <f>SUM('Mês'!$EQ12:FB12)</f>
        <v>129.912</v>
      </c>
      <c r="FC12" s="40">
        <f>SUM('Mês'!$FC12:FC12)</f>
        <v>5.531</v>
      </c>
      <c r="FD12" s="40">
        <f>SUM('Mês'!$FC12:FD12)</f>
        <v>7.879</v>
      </c>
      <c r="FE12" s="40">
        <f>SUM('Mês'!$FC12:FE12)</f>
        <v>12.709</v>
      </c>
      <c r="FF12" s="40">
        <f>SUM('Mês'!$FC12:FF12)</f>
        <v>18.603</v>
      </c>
      <c r="FG12" s="40">
        <f>SUM('Mês'!$FC12:FG12)</f>
        <v>21.594</v>
      </c>
      <c r="FH12" s="40">
        <f>SUM('Mês'!$FC12:FH12)</f>
        <v>25.649</v>
      </c>
      <c r="FI12" s="40">
        <f>SUM('Mês'!$FC12:FI12)</f>
        <v>31.573</v>
      </c>
      <c r="FJ12" s="40">
        <f>SUM('Mês'!$FC12:FJ12)</f>
        <v>36.561</v>
      </c>
      <c r="FK12" s="40">
        <f>SUM('Mês'!$FC12:FK12)</f>
        <v>41.451</v>
      </c>
      <c r="FL12" s="40">
        <f>SUM('Mês'!$FC12:FL12)</f>
        <v>49.403</v>
      </c>
      <c r="FM12" s="40">
        <f>SUM('Mês'!$FC12:FM12)</f>
        <v>56.485</v>
      </c>
      <c r="FN12" s="40">
        <f>SUM('Mês'!$FC12:FN12)</f>
        <v>61.024</v>
      </c>
      <c r="FO12" s="40">
        <f>SUM('Mês'!$FO12:FO12)</f>
        <v>6.119</v>
      </c>
      <c r="FP12" s="40">
        <f>SUM('Mês'!$FO12:FP12)</f>
        <v>9.122</v>
      </c>
      <c r="FQ12" s="40">
        <f>SUM('Mês'!$FO12:FQ12)</f>
        <v>13.747</v>
      </c>
      <c r="FR12" s="40">
        <f>SUM('Mês'!$FO12:FR12)</f>
        <v>18.043</v>
      </c>
      <c r="FS12" s="40">
        <f>SUM('Mês'!$FO12:FS12)</f>
        <v>23.506</v>
      </c>
      <c r="FT12" s="40">
        <f>SUM('Mês'!$FO12:FT12)</f>
        <v>30.366</v>
      </c>
      <c r="FU12" s="40">
        <f>SUM('Mês'!$FO12:FU12)</f>
        <v>38.152</v>
      </c>
      <c r="FV12" s="40">
        <f>SUM('Mês'!$FO12:FV12)</f>
        <v>45.162</v>
      </c>
      <c r="FW12" s="40">
        <f>SUM('Mês'!$FO12:FW12)</f>
        <v>50.462</v>
      </c>
      <c r="FX12" s="40">
        <f>SUM('Mês'!$FO12:FX12)</f>
        <v>55.277</v>
      </c>
      <c r="FY12" s="40">
        <f>SUM('Mês'!$FO12:FY12)</f>
        <v>59.575</v>
      </c>
      <c r="FZ12" s="40">
        <f>SUM('Mês'!$FO12:FZ12)</f>
        <v>64.477</v>
      </c>
      <c r="GA12" s="40">
        <f>SUM('Mês'!$GA12:GA12)</f>
        <v>8.335</v>
      </c>
      <c r="GB12" s="40">
        <f>SUM('Mês'!$GA12:GB12)</f>
        <v>13.195</v>
      </c>
      <c r="GC12" s="40">
        <f>SUM('Mês'!$GA12:GC12)</f>
        <v>18.674</v>
      </c>
      <c r="GD12" s="40">
        <f>SUM('Mês'!$GA12:GD12)</f>
        <v>24.747</v>
      </c>
      <c r="GE12" s="40">
        <f>SUM('Mês'!$GA12:GE12)</f>
        <v>45.331</v>
      </c>
      <c r="GF12" s="40">
        <f>SUM('Mês'!$GA12:GF12)</f>
        <v>52.413</v>
      </c>
      <c r="GG12" s="40">
        <f>SUM('Mês'!$GA12:GG12)</f>
        <v>59.857</v>
      </c>
      <c r="GH12" s="40">
        <f>SUM('Mês'!$GA12:GH12)</f>
        <v>66.435</v>
      </c>
      <c r="GI12" s="40">
        <f>SUM('Mês'!$GA12:GI12)</f>
        <v>73.271</v>
      </c>
      <c r="GJ12" s="117"/>
    </row>
    <row r="13" ht="13.5" customHeight="1">
      <c r="A13" s="30">
        <f t="shared" si="1"/>
        <v>9</v>
      </c>
      <c r="B13" s="39" t="s">
        <v>17</v>
      </c>
      <c r="C13" s="40">
        <f>SUM('Mês'!C13)</f>
        <v>18.898</v>
      </c>
      <c r="D13" s="40">
        <f>SUM('Mês'!C13:D13)</f>
        <v>31.729</v>
      </c>
      <c r="E13" s="40">
        <f>SUM('Mês'!C13:E13)</f>
        <v>51.274</v>
      </c>
      <c r="F13" s="40">
        <f>SUM('Mês'!C13:F13)</f>
        <v>67.542</v>
      </c>
      <c r="G13" s="40">
        <f>SUM('Mês'!C13:G13)</f>
        <v>86.847</v>
      </c>
      <c r="H13" s="40">
        <f>SUM('Mês'!C13:H13)</f>
        <v>108.008</v>
      </c>
      <c r="I13" s="40">
        <f>SUM('Mês'!C13:I13)</f>
        <v>128.462</v>
      </c>
      <c r="J13" s="40">
        <f>SUM('Mês'!C13:J13)</f>
        <v>149.176</v>
      </c>
      <c r="K13" s="40">
        <f>SUM('Mês'!C13:K13)</f>
        <v>167.337</v>
      </c>
      <c r="L13" s="40">
        <f>SUM('Mês'!C13:L13)</f>
        <v>185.754</v>
      </c>
      <c r="M13" s="40">
        <f>SUM('Mês'!C13:M13)</f>
        <v>203.825</v>
      </c>
      <c r="N13" s="40">
        <f>SUM('Mês'!C13:N13)</f>
        <v>227.177</v>
      </c>
      <c r="O13" s="40">
        <f>SUM('Mês'!O13)</f>
        <v>19.028</v>
      </c>
      <c r="P13" s="40">
        <f>SUM('Mês'!O13:P13)</f>
        <v>36.865</v>
      </c>
      <c r="Q13" s="40">
        <f>SUM('Mês'!O13:Q13)</f>
        <v>51.229</v>
      </c>
      <c r="R13" s="40">
        <f>SUM('Mês'!O13:R13)</f>
        <v>70.137</v>
      </c>
      <c r="S13" s="40">
        <f>SUM('Mês'!O13:S13)</f>
        <v>92.154</v>
      </c>
      <c r="T13" s="40">
        <f>SUM('Mês'!O13:T13)</f>
        <v>110.511</v>
      </c>
      <c r="U13" s="40">
        <f>SUM('Mês'!O13:U13)</f>
        <v>130.563</v>
      </c>
      <c r="V13" s="40">
        <f>SUM('Mês'!O13:V13)</f>
        <v>152.273</v>
      </c>
      <c r="W13" s="40">
        <f>SUM('Mês'!O13:W13)</f>
        <v>171.461</v>
      </c>
      <c r="X13" s="40">
        <f>SUM('Mês'!O13:X13)</f>
        <v>189.777</v>
      </c>
      <c r="Y13" s="40">
        <f>SUM('Mês'!O13:Y13)</f>
        <v>208.123</v>
      </c>
      <c r="Z13" s="40">
        <f>SUM('Mês'!O13:Z13)</f>
        <v>224.194</v>
      </c>
      <c r="AA13" s="40">
        <f>SUM('Mês'!$AA13:AA13)</f>
        <v>14.637</v>
      </c>
      <c r="AB13" s="40">
        <f>SUM('Mês'!$AA13:AB13)</f>
        <v>31.301</v>
      </c>
      <c r="AC13" s="40">
        <f>SUM('Mês'!$AA13:AC13)</f>
        <v>49.516</v>
      </c>
      <c r="AD13" s="40">
        <f>SUM('Mês'!$AA13:AD13)</f>
        <v>64.925</v>
      </c>
      <c r="AE13" s="40">
        <f>SUM('Mês'!$AA13:AE13)</f>
        <v>79.045</v>
      </c>
      <c r="AF13" s="40">
        <f>SUM('Mês'!$AA13:AF13)</f>
        <v>95.679</v>
      </c>
      <c r="AG13" s="40">
        <f>SUM('Mês'!$AA13:AG13)</f>
        <v>112.814</v>
      </c>
      <c r="AH13" s="40">
        <f>SUM('Mês'!$AA13:AH13)</f>
        <v>131.506</v>
      </c>
      <c r="AI13" s="40">
        <f>SUM('Mês'!$AA13:AI13)</f>
        <v>149.491</v>
      </c>
      <c r="AJ13" s="40">
        <f>SUM('Mês'!$AA13:AJ13)</f>
        <v>174.117</v>
      </c>
      <c r="AK13" s="40">
        <f>SUM('Mês'!$AA13:AK13)</f>
        <v>202.742</v>
      </c>
      <c r="AL13" s="40">
        <f>SUM('Mês'!$AA13:AL13)</f>
        <v>226.559</v>
      </c>
      <c r="AM13" s="40">
        <f>SUM('Mês'!$AM13:AM13)</f>
        <v>18.63</v>
      </c>
      <c r="AN13" s="40">
        <f>SUM('Mês'!$AM13:AN13)</f>
        <v>33.465</v>
      </c>
      <c r="AO13" s="40">
        <f>SUM('Mês'!$AM13:AO13)</f>
        <v>46.196</v>
      </c>
      <c r="AP13" s="40">
        <f>SUM('Mês'!$AM13:AP13)</f>
        <v>65.084</v>
      </c>
      <c r="AQ13" s="40">
        <f>SUM('Mês'!$AM13:AQ13)</f>
        <v>86.728</v>
      </c>
      <c r="AR13" s="40">
        <f>SUM('Mês'!$AM13:AR13)</f>
        <v>113.411</v>
      </c>
      <c r="AS13" s="40">
        <f>SUM('Mês'!$AM13:AS13)</f>
        <v>138.095</v>
      </c>
      <c r="AT13" s="40">
        <f>SUM('Mês'!$AM13:AT13)</f>
        <v>159.689</v>
      </c>
      <c r="AU13" s="40">
        <f>SUM('Mês'!$AM13:AU13)</f>
        <v>181.534</v>
      </c>
      <c r="AV13" s="40">
        <f>SUM('Mês'!$AM13:AV13)</f>
        <v>199.628</v>
      </c>
      <c r="AW13" s="40">
        <f>SUM('Mês'!$AM13:AW13)</f>
        <v>215.494</v>
      </c>
      <c r="AX13" s="40">
        <f>SUM('Mês'!$AM13:AX13)</f>
        <v>232.28</v>
      </c>
      <c r="AY13" s="40">
        <f>SUM('Mês'!$AY13:AY13)</f>
        <v>20.067</v>
      </c>
      <c r="AZ13" s="40">
        <f>SUM('Mês'!$AY13:AZ13)</f>
        <v>36.323</v>
      </c>
      <c r="BA13" s="40">
        <f>SUM('Mês'!$AY13:BA13)</f>
        <v>51.426</v>
      </c>
      <c r="BB13" s="40">
        <f>SUM('Mês'!$AY13:BB13)</f>
        <v>63.466</v>
      </c>
      <c r="BC13" s="40">
        <f>SUM('Mês'!$AY13:BC13)</f>
        <v>81.713</v>
      </c>
      <c r="BD13" s="40">
        <f>SUM('Mês'!$AY13:BD13)</f>
        <v>99.321</v>
      </c>
      <c r="BE13" s="40">
        <f>SUM('Mês'!$AY13:BE13)</f>
        <v>118.103</v>
      </c>
      <c r="BF13" s="40">
        <f>SUM('Mês'!$AY13:BF13)</f>
        <v>135.997</v>
      </c>
      <c r="BG13" s="40">
        <f>SUM('Mês'!$AY13:BG13)</f>
        <v>152.482</v>
      </c>
      <c r="BH13" s="40">
        <f>SUM('Mês'!$AY13:BH13)</f>
        <v>166.592</v>
      </c>
      <c r="BI13" s="40">
        <f>SUM('Mês'!$AY13:BI13)</f>
        <v>187.702</v>
      </c>
      <c r="BJ13" s="40">
        <f>SUM('Mês'!$AY13:BJ13)</f>
        <v>204.484</v>
      </c>
      <c r="BK13" s="40">
        <f>SUM('Mês'!$BK13:BK13)</f>
        <v>18.029</v>
      </c>
      <c r="BL13" s="40">
        <f>SUM('Mês'!$BK13:BL13)</f>
        <v>31.151</v>
      </c>
      <c r="BM13" s="40">
        <f>SUM('Mês'!$BK13:BM13)</f>
        <v>45.774</v>
      </c>
      <c r="BN13" s="40">
        <f>SUM('Mês'!$BK13:BN13)</f>
        <v>66.468</v>
      </c>
      <c r="BO13" s="40">
        <f>SUM('Mês'!$BK13:BO13)</f>
        <v>87.496</v>
      </c>
      <c r="BP13" s="40">
        <f>SUM('Mês'!$BK13:BP13)</f>
        <v>109.262</v>
      </c>
      <c r="BQ13" s="40">
        <f>SUM('Mês'!$BK13:BQ13)</f>
        <v>131.944</v>
      </c>
      <c r="BR13" s="40">
        <f>SUM('Mês'!$BK13:BR13)</f>
        <v>149.967</v>
      </c>
      <c r="BS13" s="40">
        <f>SUM('Mês'!$BK13:BS13)</f>
        <v>168.123</v>
      </c>
      <c r="BT13" s="40">
        <f>SUM('Mês'!$BK13:BT13)</f>
        <v>184.56</v>
      </c>
      <c r="BU13" s="40">
        <f>SUM('Mês'!$BK13:BU13)</f>
        <v>197.044</v>
      </c>
      <c r="BV13" s="40">
        <f>SUM('Mês'!$BK13:BV13)</f>
        <v>214.929</v>
      </c>
      <c r="BW13" s="40">
        <f>SUM('Mês'!$BW13:BW13)</f>
        <v>16.991</v>
      </c>
      <c r="BX13" s="40">
        <f>SUM('Mês'!$BW13:BX13)</f>
        <v>33.214</v>
      </c>
      <c r="BY13" s="40">
        <f>SUM('Mês'!$BW13:BY13)</f>
        <v>49.578</v>
      </c>
      <c r="BZ13" s="40">
        <f>SUM('Mês'!$BW13:BZ13)</f>
        <v>64.524</v>
      </c>
      <c r="CA13" s="40">
        <f>SUM('Mês'!$BW13:CA13)</f>
        <v>80.181</v>
      </c>
      <c r="CB13" s="40">
        <f>SUM('Mês'!$BW13:CB13)</f>
        <v>96.317</v>
      </c>
      <c r="CC13" s="40">
        <f>SUM('Mês'!$BW13:CC13)</f>
        <v>115.387</v>
      </c>
      <c r="CD13" s="40">
        <f>SUM('Mês'!$BW13:CD13)</f>
        <v>140.505</v>
      </c>
      <c r="CE13" s="40">
        <f>SUM('Mês'!$BW13:CE13)</f>
        <v>161.956</v>
      </c>
      <c r="CF13" s="40">
        <f>SUM('Mês'!$BW13:CF13)</f>
        <v>185.466</v>
      </c>
      <c r="CG13" s="40">
        <f>SUM('Mês'!$BW13:CG13)</f>
        <v>201.076</v>
      </c>
      <c r="CH13" s="40">
        <f>SUM('Mês'!$BW13:CH13)</f>
        <v>213.706</v>
      </c>
      <c r="CI13" s="40">
        <f>SUM('Mês'!$CI13:CI13)</f>
        <v>14.77</v>
      </c>
      <c r="CJ13" s="40">
        <f>SUM('Mês'!$CI13:CJ13)</f>
        <v>26.994</v>
      </c>
      <c r="CK13" s="40">
        <f>SUM('Mês'!$CI13:CK13)</f>
        <v>44.41</v>
      </c>
      <c r="CL13" s="40">
        <f>SUM('Mês'!$CI13:CL13)</f>
        <v>62.016</v>
      </c>
      <c r="CM13" s="40">
        <f>SUM('Mês'!$CI13:CM13)</f>
        <v>79.318</v>
      </c>
      <c r="CN13" s="40">
        <f>SUM('Mês'!$CI13:CN13)</f>
        <v>95.376</v>
      </c>
      <c r="CO13" s="40">
        <f>SUM('Mês'!$CI13:CO13)</f>
        <v>113.65</v>
      </c>
      <c r="CP13" s="40">
        <f>SUM('Mês'!$CI13:CP13)</f>
        <v>132.594</v>
      </c>
      <c r="CQ13" s="40">
        <f>SUM('Mês'!$CI13:CQ13)</f>
        <v>151.98</v>
      </c>
      <c r="CR13" s="40">
        <f>SUM('Mês'!$CI13:CR13)</f>
        <v>176.021</v>
      </c>
      <c r="CS13" s="40">
        <f>SUM('Mês'!$CI13:CS13)</f>
        <v>192.387</v>
      </c>
      <c r="CT13" s="40">
        <f>SUM('Mês'!$CI13:CT13)</f>
        <v>213.957</v>
      </c>
      <c r="CU13" s="40">
        <f>SUM('Mês'!$CU13:CU13)</f>
        <v>15.527</v>
      </c>
      <c r="CV13" s="40">
        <f>SUM('Mês'!$CU13:CV13)</f>
        <v>30.037</v>
      </c>
      <c r="CW13" s="40">
        <f>SUM('Mês'!$CU13:CW13)</f>
        <v>44.779</v>
      </c>
      <c r="CX13" s="40">
        <f>SUM('Mês'!$CU13:CX13)</f>
        <v>63.933</v>
      </c>
      <c r="CY13" s="40">
        <f>SUM('Mês'!$CU13:CY13)</f>
        <v>78.831</v>
      </c>
      <c r="CZ13" s="40">
        <f>SUM('Mês'!$CU13:CZ13)</f>
        <v>93.88</v>
      </c>
      <c r="DA13" s="40">
        <f>SUM('Mês'!$CU13:DA13)</f>
        <v>107.554</v>
      </c>
      <c r="DB13" s="40">
        <f>SUM('Mês'!$CU13:DB13)</f>
        <v>124.74</v>
      </c>
      <c r="DC13" s="40">
        <f>SUM('Mês'!CU13:DC13)</f>
        <v>146.71</v>
      </c>
      <c r="DD13" s="40">
        <f>SUM('Mês'!CU13:DD13)</f>
        <v>164.288</v>
      </c>
      <c r="DE13" s="40">
        <f>SUM('Mês'!$CU13:DE$13)</f>
        <v>177.241</v>
      </c>
      <c r="DF13" s="40">
        <f>SUM('Mês'!$CU13:DF$13)</f>
        <v>192.676</v>
      </c>
      <c r="DG13" s="40">
        <f>'Mês'!DG13</f>
        <v>11.576</v>
      </c>
      <c r="DH13" s="40">
        <f>SUM('Mês'!$DG13:DH13)</f>
        <v>26.469</v>
      </c>
      <c r="DI13" s="40">
        <f>SUM('Mês'!$DG13:DI13)</f>
        <v>42.17</v>
      </c>
      <c r="DJ13" s="40">
        <f>SUM('Mês'!DG13:DJ13)</f>
        <v>59.799</v>
      </c>
      <c r="DK13" s="40">
        <f>SUM('Mês'!DG13:DK13)</f>
        <v>78.269</v>
      </c>
      <c r="DL13" s="40">
        <f>SUM('Mês'!DG13:DL13)</f>
        <v>99.084</v>
      </c>
      <c r="DM13" s="40">
        <f>SUM('Mês'!DG13:DM13)</f>
        <v>121.237</v>
      </c>
      <c r="DN13" s="40">
        <f>SUM('Mês'!DG13:DN13)</f>
        <v>144.636</v>
      </c>
      <c r="DO13" s="40">
        <f>SUM('Mês'!DG13:DO13)</f>
        <v>167.294</v>
      </c>
      <c r="DP13" s="40">
        <f>SUM('Mês'!DG13:DP13)</f>
        <v>189.527</v>
      </c>
      <c r="DQ13" s="40">
        <f>SUM('Mês'!DG13:DQ13)</f>
        <v>212.834</v>
      </c>
      <c r="DR13" s="40">
        <f>SUM('Mês'!DG13:DR13)</f>
        <v>232.296</v>
      </c>
      <c r="DS13" s="40">
        <f>SUM('Mês'!DS13)</f>
        <v>17.605</v>
      </c>
      <c r="DT13" s="40">
        <f>SUM('Mês'!DS13:DT13)</f>
        <v>39.429</v>
      </c>
      <c r="DU13" s="40">
        <f>SUM('Mês'!DS13:DU13)</f>
        <v>57.97</v>
      </c>
      <c r="DV13" s="40">
        <f>SUM('Mês'!DS13:DV13)</f>
        <v>77.335</v>
      </c>
      <c r="DW13" s="40">
        <f>SUM('Mês'!DS13:DW13)</f>
        <v>99.792</v>
      </c>
      <c r="DX13" s="40">
        <f>SUM('Mês'!DS13:DX13)</f>
        <v>123.827</v>
      </c>
      <c r="DY13" s="40">
        <f>SUM('Mês'!DS13:DY13)</f>
        <v>145.895</v>
      </c>
      <c r="DZ13" s="40">
        <f>SUM('Mês'!DS13:DZ13)</f>
        <v>168.342</v>
      </c>
      <c r="EA13" s="40">
        <f>SUM('Mês'!$DS13:EA13)</f>
        <v>185.357</v>
      </c>
      <c r="EB13" s="40">
        <f>SUM('Mês'!DS13:EB13)</f>
        <v>205.064</v>
      </c>
      <c r="EC13" s="40">
        <f>SUM('Mês'!$DS13:EC13)</f>
        <v>220.111</v>
      </c>
      <c r="ED13" s="40">
        <f>SUM('Mês'!DS13:ED13)</f>
        <v>238.925</v>
      </c>
      <c r="EE13" s="40">
        <f>'Mês'!EE13</f>
        <v>19.023</v>
      </c>
      <c r="EF13" s="40">
        <f>SUM('Mês'!$EE13:EF13)</f>
        <v>38.708</v>
      </c>
      <c r="EG13" s="40">
        <f>SUM('Mês'!$EE13:EG13)</f>
        <v>58.516</v>
      </c>
      <c r="EH13" s="40">
        <f>SUM('Mês'!$EE13:EH13)</f>
        <v>73.784</v>
      </c>
      <c r="EI13" s="40">
        <f>SUM('Mês'!$EE13:EI13)</f>
        <v>94.034</v>
      </c>
      <c r="EJ13" s="40">
        <f>SUM('Mês'!$EE13:EJ13)</f>
        <v>115.524</v>
      </c>
      <c r="EK13" s="40">
        <f>SUM('Mês'!$EE13:EK13)</f>
        <v>140.159</v>
      </c>
      <c r="EL13" s="40">
        <f>SUM('Mês'!$EE13:EL13)</f>
        <v>165.908</v>
      </c>
      <c r="EM13" s="40">
        <f>SUM('Mês'!$EE13:EM13)</f>
        <v>188.3</v>
      </c>
      <c r="EN13" s="40">
        <f>SUM('Mês'!$EE13:EN13)</f>
        <v>209.935</v>
      </c>
      <c r="EO13" s="40">
        <f>SUM('Mês'!$EE13:EO13)</f>
        <v>226.754</v>
      </c>
      <c r="EP13" s="40">
        <f>SUM('Mês'!$EE13:EP13)</f>
        <v>245.996</v>
      </c>
      <c r="EQ13" s="40">
        <f>'Mês'!EQ13</f>
        <v>19.938</v>
      </c>
      <c r="ER13" s="40">
        <f>SUM('Mês'!EQ13:ER13)</f>
        <v>37.229</v>
      </c>
      <c r="ES13" s="40">
        <f>SUM('Mês'!$EQ13:ES13)</f>
        <v>55.39</v>
      </c>
      <c r="ET13" s="40">
        <f>SUM('Mês'!$EQ13:ET13)</f>
        <v>76.199</v>
      </c>
      <c r="EU13" s="40">
        <f>SUM('Mês'!$EQ13:EU13)</f>
        <v>92.474</v>
      </c>
      <c r="EV13" s="40">
        <f>SUM('Mês'!$EQ13:EV13)</f>
        <v>110.904</v>
      </c>
      <c r="EW13" s="40">
        <f>SUM('Mês'!$EQ13:EW13)</f>
        <v>134.408</v>
      </c>
      <c r="EX13" s="40">
        <f>SUM('Mês'!$EQ13:EX13)</f>
        <v>157.582</v>
      </c>
      <c r="EY13" s="40">
        <f>SUM('Mês'!$EQ13:EY13)</f>
        <v>178.922</v>
      </c>
      <c r="EZ13" s="40">
        <f>SUM('Mês'!$EQ13:EZ13)</f>
        <v>203.58</v>
      </c>
      <c r="FA13" s="40">
        <f>SUM('Mês'!$EQ13:FA13)</f>
        <v>220.736</v>
      </c>
      <c r="FB13" s="40">
        <f>SUM('Mês'!$EQ13:FB13)</f>
        <v>237.753</v>
      </c>
      <c r="FC13" s="40">
        <f>SUM('Mês'!$FC13:FC13)</f>
        <v>20.039</v>
      </c>
      <c r="FD13" s="40">
        <f>SUM('Mês'!$FC13:FD13)</f>
        <v>39.521</v>
      </c>
      <c r="FE13" s="40">
        <f>SUM('Mês'!$FC13:FE13)</f>
        <v>59.832</v>
      </c>
      <c r="FF13" s="40">
        <f>SUM('Mês'!$FC13:FF13)</f>
        <v>77.275</v>
      </c>
      <c r="FG13" s="40">
        <f>SUM('Mês'!$FC13:FG13)</f>
        <v>98.025</v>
      </c>
      <c r="FH13" s="40">
        <f>SUM('Mês'!$FC13:FH13)</f>
        <v>116.824</v>
      </c>
      <c r="FI13" s="40">
        <f>SUM('Mês'!$FC13:FI13)</f>
        <v>137.923</v>
      </c>
      <c r="FJ13" s="40">
        <f>SUM('Mês'!$FC13:FJ13)</f>
        <v>163.073</v>
      </c>
      <c r="FK13" s="40">
        <f>SUM('Mês'!$FC13:FK13)</f>
        <v>183.673</v>
      </c>
      <c r="FL13" s="40">
        <f>SUM('Mês'!$FC13:FL13)</f>
        <v>210.778</v>
      </c>
      <c r="FM13" s="40">
        <f>SUM('Mês'!$FC13:FM13)</f>
        <v>227.004</v>
      </c>
      <c r="FN13" s="40">
        <f>SUM('Mês'!$FC13:FN13)</f>
        <v>242.141</v>
      </c>
      <c r="FO13" s="40">
        <f>SUM('Mês'!$FO13:FO13)</f>
        <v>14.751</v>
      </c>
      <c r="FP13" s="40">
        <f>SUM('Mês'!$FO13:FP13)</f>
        <v>31.709</v>
      </c>
      <c r="FQ13" s="40">
        <f>SUM('Mês'!$FO13:FQ13)</f>
        <v>52.208</v>
      </c>
      <c r="FR13" s="40">
        <f>SUM('Mês'!$FO13:FR13)</f>
        <v>70.146</v>
      </c>
      <c r="FS13" s="40">
        <f>SUM('Mês'!$FO13:FS13)</f>
        <v>92.237</v>
      </c>
      <c r="FT13" s="40">
        <f>SUM('Mês'!$FO13:FT13)</f>
        <v>115.546</v>
      </c>
      <c r="FU13" s="40">
        <f>SUM('Mês'!$FO13:FU13)</f>
        <v>144.386</v>
      </c>
      <c r="FV13" s="40">
        <f>SUM('Mês'!$FO13:FV13)</f>
        <v>166.779</v>
      </c>
      <c r="FW13" s="40">
        <f>SUM('Mês'!$FO13:FW13)</f>
        <v>184.023</v>
      </c>
      <c r="FX13" s="40">
        <f>SUM('Mês'!$FO13:FX13)</f>
        <v>206.662</v>
      </c>
      <c r="FY13" s="40">
        <f>SUM('Mês'!$FO13:FY13)</f>
        <v>223.449</v>
      </c>
      <c r="FZ13" s="40">
        <f>SUM('Mês'!$FO13:FZ13)</f>
        <v>238.805</v>
      </c>
      <c r="GA13" s="40">
        <f>SUM('Mês'!$GA13:GA13)</f>
        <v>19.555</v>
      </c>
      <c r="GB13" s="40">
        <f>SUM('Mês'!$GA13:GB13)</f>
        <v>36.415</v>
      </c>
      <c r="GC13" s="40">
        <f>SUM('Mês'!$GA13:GC13)</f>
        <v>55.488</v>
      </c>
      <c r="GD13" s="40">
        <f>SUM('Mês'!$GA13:GD13)</f>
        <v>75.528</v>
      </c>
      <c r="GE13" s="40">
        <f>SUM('Mês'!$GA13:GE13)</f>
        <v>96.385</v>
      </c>
      <c r="GF13" s="40">
        <f>SUM('Mês'!$GA13:GF13)</f>
        <v>114.535</v>
      </c>
      <c r="GG13" s="40">
        <f>SUM('Mês'!$GA13:GG13)</f>
        <v>134.137</v>
      </c>
      <c r="GH13" s="40">
        <f>SUM('Mês'!$GA13:GH13)</f>
        <v>154.554</v>
      </c>
      <c r="GI13" s="40">
        <f>SUM('Mês'!$GA13:GI13)</f>
        <v>173.842</v>
      </c>
      <c r="GJ13" s="117"/>
    </row>
    <row r="14" ht="13.5" customHeight="1">
      <c r="A14" s="30">
        <f t="shared" si="1"/>
        <v>10</v>
      </c>
      <c r="B14" s="53" t="s">
        <v>18</v>
      </c>
      <c r="C14" s="54">
        <f>SUM('Mês'!C14)</f>
        <v>46.473</v>
      </c>
      <c r="D14" s="54">
        <f>SUM('Mês'!C14:D14)</f>
        <v>86.129</v>
      </c>
      <c r="E14" s="54">
        <f>SUM('Mês'!C14:E14)</f>
        <v>139.853</v>
      </c>
      <c r="F14" s="54">
        <f>SUM('Mês'!C14:F14)</f>
        <v>188.472</v>
      </c>
      <c r="G14" s="54">
        <f>SUM('Mês'!C14:G14)</f>
        <v>241.988</v>
      </c>
      <c r="H14" s="54">
        <f>SUM('Mês'!C14:H14)</f>
        <v>297.178</v>
      </c>
      <c r="I14" s="54">
        <f>SUM('Mês'!C14:I14)</f>
        <v>353.543</v>
      </c>
      <c r="J14" s="54">
        <f>SUM('Mês'!C14:J14)</f>
        <v>410.775</v>
      </c>
      <c r="K14" s="54">
        <f>SUM('Mês'!C14:K14)</f>
        <v>463.354</v>
      </c>
      <c r="L14" s="54">
        <f>SUM('Mês'!C14:L14)</f>
        <v>512.739</v>
      </c>
      <c r="M14" s="54">
        <f>SUM('Mês'!C14:M14)</f>
        <v>559.46</v>
      </c>
      <c r="N14" s="54">
        <f>SUM('Mês'!C14:N14)</f>
        <v>614.732</v>
      </c>
      <c r="O14" s="54">
        <f>SUM('Mês'!O14)</f>
        <v>48.295</v>
      </c>
      <c r="P14" s="54">
        <f>SUM('Mês'!O14:P14)</f>
        <v>91.967</v>
      </c>
      <c r="Q14" s="54">
        <f>SUM('Mês'!O14:Q14)</f>
        <v>137.163</v>
      </c>
      <c r="R14" s="54">
        <f>SUM('Mês'!O14:R14)</f>
        <v>184.888</v>
      </c>
      <c r="S14" s="54">
        <f>SUM('Mês'!O14:S14)</f>
        <v>240.637</v>
      </c>
      <c r="T14" s="54">
        <f>SUM('Mês'!O14:T14)</f>
        <v>292.86</v>
      </c>
      <c r="U14" s="54">
        <f>SUM('Mês'!O14:U14)</f>
        <v>352.376</v>
      </c>
      <c r="V14" s="54">
        <f>SUM('Mês'!O14:V14)</f>
        <v>408.442</v>
      </c>
      <c r="W14" s="54">
        <f>SUM('Mês'!O14:W14)</f>
        <v>460.923</v>
      </c>
      <c r="X14" s="54">
        <f>SUM('Mês'!O14:X14)</f>
        <v>517.495</v>
      </c>
      <c r="Y14" s="54">
        <f>SUM('Mês'!O14:Y14)</f>
        <v>570.986</v>
      </c>
      <c r="Z14" s="54">
        <f>SUM('Mês'!O14:Z14)</f>
        <v>622.406</v>
      </c>
      <c r="AA14" s="54">
        <f>SUM('Mês'!$AA14:AA14)</f>
        <v>42.717</v>
      </c>
      <c r="AB14" s="54">
        <f>SUM('Mês'!$AA14:AB14)</f>
        <v>89.648</v>
      </c>
      <c r="AC14" s="54">
        <f>SUM('Mês'!$AA14:AC14)</f>
        <v>141.418</v>
      </c>
      <c r="AD14" s="54">
        <f>SUM('Mês'!$AA14:AD14)</f>
        <v>185.293</v>
      </c>
      <c r="AE14" s="54">
        <f>SUM('Mês'!$AA14:AE14)</f>
        <v>231.967</v>
      </c>
      <c r="AF14" s="54">
        <f>SUM('Mês'!$AA14:AF14)</f>
        <v>283.763</v>
      </c>
      <c r="AG14" s="54">
        <f>SUM('Mês'!$AA14:AG14)</f>
        <v>333.513</v>
      </c>
      <c r="AH14" s="54">
        <f>SUM('Mês'!$AA14:AH14)</f>
        <v>387.461</v>
      </c>
      <c r="AI14" s="54">
        <f>SUM('Mês'!$AA14:AI14)</f>
        <v>443.468</v>
      </c>
      <c r="AJ14" s="54">
        <f>SUM('Mês'!$AA14:AJ14)</f>
        <v>506.014</v>
      </c>
      <c r="AK14" s="54">
        <f>SUM('Mês'!$AA14:AK14)</f>
        <v>569.11</v>
      </c>
      <c r="AL14" s="54">
        <f>SUM('Mês'!$AA14:AL14)</f>
        <v>626.408</v>
      </c>
      <c r="AM14" s="54">
        <f>SUM('Mês'!$AM14:AM14)</f>
        <v>44.892</v>
      </c>
      <c r="AN14" s="54">
        <f>SUM('Mês'!$AM14:AN14)</f>
        <v>86.948</v>
      </c>
      <c r="AO14" s="54">
        <f>SUM('Mês'!$AM14:AO14)</f>
        <v>132.194</v>
      </c>
      <c r="AP14" s="54">
        <f>SUM('Mês'!$AM14:AP14)</f>
        <v>184.228</v>
      </c>
      <c r="AQ14" s="54">
        <f>SUM('Mês'!$AM14:AQ14)</f>
        <v>241.68</v>
      </c>
      <c r="AR14" s="54">
        <f>SUM('Mês'!$AM14:AR14)</f>
        <v>307.699</v>
      </c>
      <c r="AS14" s="54">
        <f>SUM('Mês'!$AM14:AS14)</f>
        <v>372.983</v>
      </c>
      <c r="AT14" s="54">
        <f>SUM('Mês'!$AM14:AT14)</f>
        <v>433.231</v>
      </c>
      <c r="AU14" s="54">
        <f>SUM('Mês'!$AM14:AU14)</f>
        <v>492.755</v>
      </c>
      <c r="AV14" s="54">
        <f>SUM('Mês'!$AM14:AV14)</f>
        <v>554.077</v>
      </c>
      <c r="AW14" s="54">
        <f>SUM('Mês'!$AM14:AW14)</f>
        <v>603.727</v>
      </c>
      <c r="AX14" s="54">
        <f>SUM('Mês'!$AM14:AX14)</f>
        <v>656.358</v>
      </c>
      <c r="AY14" s="54">
        <f>SUM('Mês'!$AY14:AY14)</f>
        <v>55.335</v>
      </c>
      <c r="AZ14" s="54">
        <f>SUM('Mês'!$AY14:AZ14)</f>
        <v>101.551</v>
      </c>
      <c r="BA14" s="54">
        <f>SUM('Mês'!$AY14:BA14)</f>
        <v>154.04</v>
      </c>
      <c r="BB14" s="54">
        <f>SUM('Mês'!$AY14:BB14)</f>
        <v>203.021</v>
      </c>
      <c r="BC14" s="54">
        <f>SUM('Mês'!$AY14:BC14)</f>
        <v>263.391</v>
      </c>
      <c r="BD14" s="54">
        <f>SUM('Mês'!$AY14:BD14)</f>
        <v>324.56</v>
      </c>
      <c r="BE14" s="54">
        <f>SUM('Mês'!$AY14:BE14)</f>
        <v>383.099</v>
      </c>
      <c r="BF14" s="54">
        <f>SUM('Mês'!$AY14:BF14)</f>
        <v>442.76</v>
      </c>
      <c r="BG14" s="54">
        <f>SUM('Mês'!$AY14:BG14)</f>
        <v>501.666</v>
      </c>
      <c r="BH14" s="54">
        <f>SUM('Mês'!$AY14:BH14)</f>
        <v>554.358</v>
      </c>
      <c r="BI14" s="54">
        <f>SUM('Mês'!$AY14:BI14)</f>
        <v>612.997</v>
      </c>
      <c r="BJ14" s="54">
        <f>SUM('Mês'!$AY14:BJ14)</f>
        <v>666.242</v>
      </c>
      <c r="BK14" s="54">
        <f>SUM('Mês'!$BK14:BK14)</f>
        <v>48.519</v>
      </c>
      <c r="BL14" s="54">
        <f>SUM('Mês'!$BK14:BL14)</f>
        <v>92.01</v>
      </c>
      <c r="BM14" s="54">
        <f>SUM('Mês'!$BK14:BM14)</f>
        <v>140.701</v>
      </c>
      <c r="BN14" s="54">
        <f>SUM('Mês'!$BK14:BN14)</f>
        <v>196.774</v>
      </c>
      <c r="BO14" s="54">
        <f>SUM('Mês'!$BK14:BO14)</f>
        <v>256.398</v>
      </c>
      <c r="BP14" s="54">
        <f>SUM('Mês'!$BK14:BP14)</f>
        <v>315.411</v>
      </c>
      <c r="BQ14" s="54">
        <f>SUM('Mês'!$BK14:BQ14)</f>
        <v>378.074</v>
      </c>
      <c r="BR14" s="54">
        <f>SUM('Mês'!$BK14:BR14)</f>
        <v>431.464</v>
      </c>
      <c r="BS14" s="54">
        <f>SUM('Mês'!$BK14:BS14)</f>
        <v>490.036</v>
      </c>
      <c r="BT14" s="54">
        <f>SUM('Mês'!$BK14:BT14)</f>
        <v>543.848</v>
      </c>
      <c r="BU14" s="54">
        <f>SUM('Mês'!$BK14:BU14)</f>
        <v>587.338</v>
      </c>
      <c r="BV14" s="54">
        <f>SUM('Mês'!$BK14:BV14)</f>
        <v>639.126</v>
      </c>
      <c r="BW14" s="54">
        <f>SUM('Mês'!$BW14:BW14)</f>
        <v>49.072</v>
      </c>
      <c r="BX14" s="54">
        <f>SUM('Mês'!$BW14:BX14)</f>
        <v>96.98</v>
      </c>
      <c r="BY14" s="54">
        <f>SUM('Mês'!$BW14:BY14)</f>
        <v>146.57</v>
      </c>
      <c r="BZ14" s="54">
        <f>SUM('Mês'!$BW14:BZ14)</f>
        <v>194.137</v>
      </c>
      <c r="CA14" s="54">
        <f>SUM('Mês'!$BW14:CA14)</f>
        <v>241.233</v>
      </c>
      <c r="CB14" s="54">
        <f>SUM('Mês'!$BW14:CB14)</f>
        <v>300.147</v>
      </c>
      <c r="CC14" s="54">
        <f>SUM('Mês'!$BW14:CC14)</f>
        <v>361.048</v>
      </c>
      <c r="CD14" s="54">
        <f>SUM('Mês'!$BW14:CD14)</f>
        <v>426.306</v>
      </c>
      <c r="CE14" s="54">
        <f>SUM('Mês'!$BW14:CE14)</f>
        <v>480.905</v>
      </c>
      <c r="CF14" s="54">
        <f>SUM('Mês'!$BW14:CF14)</f>
        <v>545.706</v>
      </c>
      <c r="CG14" s="54">
        <f>SUM('Mês'!$BW14:CG14)</f>
        <v>592.468</v>
      </c>
      <c r="CH14" s="54">
        <f>SUM('Mês'!$BW14:CH14)</f>
        <v>635.967</v>
      </c>
      <c r="CI14" s="54">
        <f>SUM('Mês'!$CI14:CI14)</f>
        <v>41.957</v>
      </c>
      <c r="CJ14" s="54">
        <f>SUM('Mês'!$CI14:CJ14)</f>
        <v>84.752</v>
      </c>
      <c r="CK14" s="54">
        <f>SUM('Mês'!$CI14:CK14)</f>
        <v>134.029</v>
      </c>
      <c r="CL14" s="54">
        <f>SUM('Mês'!$CI14:CL14)</f>
        <v>183.275</v>
      </c>
      <c r="CM14" s="54">
        <f>SUM('Mês'!$CI14:CM14)</f>
        <v>236.88</v>
      </c>
      <c r="CN14" s="54">
        <f>SUM('Mês'!$CI14:CN14)</f>
        <v>293.569</v>
      </c>
      <c r="CO14" s="54">
        <f>SUM('Mês'!$CI14:CO14)</f>
        <v>350.404</v>
      </c>
      <c r="CP14" s="54">
        <f>SUM('Mês'!$CI14:CP14)</f>
        <v>408.588</v>
      </c>
      <c r="CQ14" s="54">
        <f>SUM('Mês'!$CI14:CQ14)</f>
        <v>464.479</v>
      </c>
      <c r="CR14" s="54">
        <f>SUM('Mês'!$CI14:CR14)</f>
        <v>531.847</v>
      </c>
      <c r="CS14" s="54">
        <f>SUM('Mês'!$CI14:CS14)</f>
        <v>585.239</v>
      </c>
      <c r="CT14" s="54">
        <f>SUM('Mês'!$CI14:CT14)</f>
        <v>647.911</v>
      </c>
      <c r="CU14" s="54">
        <f>SUM('Mês'!$CU14:CU14)</f>
        <v>51.124</v>
      </c>
      <c r="CV14" s="54">
        <f>SUM('Mês'!$CU14:CV14)</f>
        <v>106.565</v>
      </c>
      <c r="CW14" s="54">
        <f>SUM('Mês'!$CU14:CW14)</f>
        <v>173.354</v>
      </c>
      <c r="CX14" s="54">
        <f>SUM('Mês'!$CU14:CX14)</f>
        <v>242.474</v>
      </c>
      <c r="CY14" s="54">
        <f>SUM('Mês'!$CU14:CY14)</f>
        <v>301.919</v>
      </c>
      <c r="CZ14" s="54">
        <f>SUM('Mês'!$CU14:CZ14)</f>
        <v>355.287</v>
      </c>
      <c r="DA14" s="54">
        <f>SUM('Mês'!$CU14:DA14)</f>
        <v>411.013</v>
      </c>
      <c r="DB14" s="54">
        <f>SUM('Mês'!$CU14:DB14)</f>
        <v>462.444</v>
      </c>
      <c r="DC14" s="54">
        <f>SUM('Mês'!CU14:DC14)</f>
        <v>526.824</v>
      </c>
      <c r="DD14" s="54">
        <f>SUM('Mês'!CU14:DD14)</f>
        <v>588.339</v>
      </c>
      <c r="DE14" s="54">
        <f>SUM('Mês'!$CU$14:DE14)</f>
        <v>636.443</v>
      </c>
      <c r="DF14" s="54">
        <f>SUM('Mês'!$CU$14:DF14)</f>
        <v>687.147</v>
      </c>
      <c r="DG14" s="54">
        <f>'Mês'!DG14</f>
        <v>42.953</v>
      </c>
      <c r="DH14" s="54">
        <f>SUM('Mês'!$DG14:DH14)</f>
        <v>99.443</v>
      </c>
      <c r="DI14" s="54">
        <f>SUM('Mês'!$DG14:DI14)</f>
        <v>162.455</v>
      </c>
      <c r="DJ14" s="54">
        <f>SUM('Mês'!DG14:DJ14)</f>
        <v>223.48</v>
      </c>
      <c r="DK14" s="54">
        <f>SUM('Mês'!DG14:DK14)</f>
        <v>284.591</v>
      </c>
      <c r="DL14" s="54">
        <f>SUM('Mês'!DG14:DL14)</f>
        <v>349.684</v>
      </c>
      <c r="DM14" s="54">
        <f>SUM('Mês'!DG14:DM14)</f>
        <v>415.932</v>
      </c>
      <c r="DN14" s="54">
        <f>SUM('Mês'!DG14:DN14)</f>
        <v>487.048</v>
      </c>
      <c r="DO14" s="54">
        <f>SUM('Mês'!DG14:DO14)</f>
        <v>552.621</v>
      </c>
      <c r="DP14" s="54">
        <f>SUM('Mês'!DG14:DP14)</f>
        <v>619.044</v>
      </c>
      <c r="DQ14" s="54">
        <f>SUM('Mês'!DG14:DQ14)</f>
        <v>682.8</v>
      </c>
      <c r="DR14" s="54">
        <f>SUM('Mês'!DG14:DR14)</f>
        <v>742.961</v>
      </c>
      <c r="DS14" s="54">
        <f>SUM('Mês'!DS14)</f>
        <v>55.948</v>
      </c>
      <c r="DT14" s="54">
        <f>SUM('Mês'!DS14:DT14)</f>
        <v>110.703</v>
      </c>
      <c r="DU14" s="54">
        <f>SUM('Mês'!DS14:DU14)</f>
        <v>167.982</v>
      </c>
      <c r="DV14" s="54">
        <f>SUM('Mês'!DS14:DV14)</f>
        <v>226.437</v>
      </c>
      <c r="DW14" s="54">
        <f>SUM('Mês'!DS14:DW14)</f>
        <v>288.692</v>
      </c>
      <c r="DX14" s="54">
        <f>SUM('Mês'!DS14:DX14)</f>
        <v>356.129</v>
      </c>
      <c r="DY14" s="54">
        <f>SUM('Mês'!DS14:DY14)</f>
        <v>419.769</v>
      </c>
      <c r="DZ14" s="54">
        <f t="shared" ref="DZ14:EA14" si="3">DZ7+DZ13</f>
        <v>490.183</v>
      </c>
      <c r="EA14" s="54">
        <f t="shared" si="3"/>
        <v>546.182</v>
      </c>
      <c r="EB14" s="54">
        <f>SUM('Mês'!DS14:EB14)</f>
        <v>607.862</v>
      </c>
      <c r="EC14" s="54">
        <f>SUM('Mês'!$DS14:EC14)</f>
        <v>660.683</v>
      </c>
      <c r="ED14" s="54">
        <f>SUM('Mês'!DS14:ED14)</f>
        <v>719.627</v>
      </c>
      <c r="EE14" s="54">
        <f>'Mês'!EE14</f>
        <v>55.055</v>
      </c>
      <c r="EF14" s="54">
        <f>SUM('Mês'!$EE14:EF14)</f>
        <v>110.341</v>
      </c>
      <c r="EG14" s="54">
        <f>SUM('Mês'!$EE14:EG14)</f>
        <v>172.395</v>
      </c>
      <c r="EH14" s="54">
        <f>SUM('Mês'!$EE14:EH14)</f>
        <v>226.2</v>
      </c>
      <c r="EI14" s="54">
        <f>SUM('Mês'!$EE14:EI14)</f>
        <v>290.235</v>
      </c>
      <c r="EJ14" s="54">
        <f>SUM('Mês'!$EE14:EJ14)</f>
        <v>357.481</v>
      </c>
      <c r="EK14" s="54">
        <f>SUM('Mês'!$EE14:EK14)</f>
        <v>428.723</v>
      </c>
      <c r="EL14" s="54">
        <f>SUM('Mês'!$EE14:EL14)</f>
        <v>502.844</v>
      </c>
      <c r="EM14" s="54">
        <f>SUM('Mês'!$EE14:EM14)</f>
        <v>573.767</v>
      </c>
      <c r="EN14" s="54">
        <f>SUM('Mês'!$EE14:EN14)</f>
        <v>643.306</v>
      </c>
      <c r="EO14" s="54">
        <f>SUM('Mês'!$EE14:EO14)</f>
        <v>702.526</v>
      </c>
      <c r="EP14" s="54">
        <f>SUM('Mês'!$EE14:EP14)</f>
        <v>760.975</v>
      </c>
      <c r="EQ14" s="54">
        <f>'Mês'!EQ14</f>
        <v>60.601</v>
      </c>
      <c r="ER14" s="54">
        <f>SUM('Mês'!EQ14:ER14)</f>
        <v>118.151</v>
      </c>
      <c r="ES14" s="54">
        <f>SUM('Mês'!$EQ14:ES14)</f>
        <v>179.085</v>
      </c>
      <c r="ET14" s="54">
        <f>SUM('Mês'!$EQ14:ET14)</f>
        <v>235.797</v>
      </c>
      <c r="EU14" s="54">
        <f>SUM('Mês'!$EQ14:EU14)</f>
        <v>288.298</v>
      </c>
      <c r="EV14" s="54">
        <f>SUM('Mês'!$EQ14:EV14)</f>
        <v>345.909</v>
      </c>
      <c r="EW14" s="54">
        <f>SUM('Mês'!$EQ14:EW14)</f>
        <v>415.958</v>
      </c>
      <c r="EX14" s="54">
        <f>SUM('Mês'!$EQ14:EX14)</f>
        <v>495.638</v>
      </c>
      <c r="EY14" s="54">
        <f>SUM('Mês'!$EQ14:EY14)</f>
        <v>562.153</v>
      </c>
      <c r="EZ14" s="54">
        <f>SUM('Mês'!$EQ14:EZ14)</f>
        <v>636.738</v>
      </c>
      <c r="FA14" s="54">
        <f>SUM('Mês'!$EQ14:FA14)</f>
        <v>694.454</v>
      </c>
      <c r="FB14" s="54">
        <f>SUM('Mês'!$EQ14:FB14)</f>
        <v>750.048</v>
      </c>
      <c r="FC14" s="54">
        <f>SUM('Mês'!$FC14:FC14)</f>
        <v>55.885</v>
      </c>
      <c r="FD14" s="54">
        <f>SUM('Mês'!$FC14:FD14)</f>
        <v>108.419</v>
      </c>
      <c r="FE14" s="54">
        <f>SUM('Mês'!$FC14:FE14)</f>
        <v>166.518</v>
      </c>
      <c r="FF14" s="54">
        <f>SUM('Mês'!$FC14:FF14)</f>
        <v>220.848</v>
      </c>
      <c r="FG14" s="54">
        <f>SUM('Mês'!$FC14:FG14)</f>
        <v>275.732</v>
      </c>
      <c r="FH14" s="54">
        <f>SUM('Mês'!$FC14:FH14)</f>
        <v>330.863</v>
      </c>
      <c r="FI14" s="54">
        <f>SUM('Mês'!$FC14:FI14)</f>
        <v>390.907</v>
      </c>
      <c r="FJ14" s="54">
        <f>SUM('Mês'!$FC14:FJ14)</f>
        <v>457.102</v>
      </c>
      <c r="FK14" s="54">
        <f>SUM('Mês'!$FC14:FK14)</f>
        <v>516.782</v>
      </c>
      <c r="FL14" s="54">
        <f>SUM('Mês'!$FC14:FL14)</f>
        <v>586.977</v>
      </c>
      <c r="FM14" s="54">
        <f>SUM('Mês'!$FC14:FM14)</f>
        <v>641.711</v>
      </c>
      <c r="FN14" s="54">
        <f>SUM('Mês'!$FC14:FN14)</f>
        <v>693.138</v>
      </c>
      <c r="FO14" s="54">
        <f>SUM('Mês'!$FO14:FO14)</f>
        <v>49.985</v>
      </c>
      <c r="FP14" s="54">
        <f>SUM('Mês'!$FO14:FP14)</f>
        <v>99.852</v>
      </c>
      <c r="FQ14" s="54">
        <f>SUM('Mês'!$FO14:FQ14)</f>
        <v>156.637</v>
      </c>
      <c r="FR14" s="54">
        <f>SUM('Mês'!$FO14:FR14)</f>
        <v>206.518</v>
      </c>
      <c r="FS14" s="54">
        <f>SUM('Mês'!$FO14:FS14)</f>
        <v>264.926</v>
      </c>
      <c r="FT14" s="54">
        <f>SUM('Mês'!$FO14:FT14)</f>
        <v>324.53</v>
      </c>
      <c r="FU14" s="54">
        <f>SUM('Mês'!$FO14:FU14)</f>
        <v>395.401</v>
      </c>
      <c r="FV14" s="54">
        <f>SUM('Mês'!$FO14:FV14)</f>
        <v>456.979</v>
      </c>
      <c r="FW14" s="54">
        <f>SUM('Mês'!$FO14:FW14)</f>
        <v>512.465</v>
      </c>
      <c r="FX14" s="54">
        <f>SUM('Mês'!$FO14:FX14)</f>
        <v>569.929</v>
      </c>
      <c r="FY14" s="54">
        <f>SUM('Mês'!$FO14:FY14)</f>
        <v>623.861</v>
      </c>
      <c r="FZ14" s="54">
        <f>SUM('Mês'!$FO14:FZ14)</f>
        <v>675.227</v>
      </c>
      <c r="GA14" s="54">
        <f>SUM('Mês'!$GA14:GA14)</f>
        <v>60.393</v>
      </c>
      <c r="GB14" s="54">
        <f>SUM('Mês'!$GA14:GB14)</f>
        <v>109.513</v>
      </c>
      <c r="GC14" s="54">
        <f>SUM('Mês'!$GA14:GC14)</f>
        <v>168.124</v>
      </c>
      <c r="GD14" s="54">
        <f>SUM('Mês'!$GA14:GD14)</f>
        <v>226.607</v>
      </c>
      <c r="GE14" s="54">
        <f>SUM('Mês'!$GA14:GE14)</f>
        <v>300.114</v>
      </c>
      <c r="GF14" s="54">
        <f>SUM('Mês'!$GA14:GF14)</f>
        <v>354.098</v>
      </c>
      <c r="GG14" s="54">
        <f>SUM('Mês'!$GA14:GG14)</f>
        <v>409.798</v>
      </c>
      <c r="GH14" s="54">
        <f>SUM('Mês'!$GA14:GH14)</f>
        <v>467.08</v>
      </c>
      <c r="GI14" s="54">
        <f>SUM('Mês'!$GA14:GI14)</f>
        <v>518.862</v>
      </c>
      <c r="GJ14" s="118"/>
    </row>
    <row r="15" ht="4.5" customHeight="1">
      <c r="A15" s="30">
        <f t="shared" si="1"/>
        <v>11</v>
      </c>
      <c r="B15" s="56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118"/>
    </row>
    <row r="16" ht="13.5" customHeight="1">
      <c r="A16" s="30">
        <f t="shared" si="1"/>
        <v>12</v>
      </c>
      <c r="B16" s="60" t="s">
        <v>19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 t="str">
        <f>'Mês'!DG16</f>
        <v/>
      </c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118"/>
    </row>
    <row r="17" ht="12.75" customHeight="1">
      <c r="A17" s="30">
        <f t="shared" si="1"/>
        <v>13</v>
      </c>
      <c r="B17" s="39" t="s">
        <v>11</v>
      </c>
      <c r="C17" s="40">
        <f>'Mês'!C17</f>
        <v>10.879</v>
      </c>
      <c r="D17" s="40">
        <f>SUM('Mês'!C17:D17)</f>
        <v>20.075</v>
      </c>
      <c r="E17" s="40">
        <f>SUM('Mês'!C17:E17)</f>
        <v>30.585</v>
      </c>
      <c r="F17" s="40">
        <f>SUM('Mês'!C17:F17)</f>
        <v>41.131</v>
      </c>
      <c r="G17" s="40">
        <f>SUM('Mês'!C17:G17)</f>
        <v>53.142</v>
      </c>
      <c r="H17" s="40">
        <f>SUM('Mês'!C17:H17)</f>
        <v>65.132</v>
      </c>
      <c r="I17" s="40">
        <f>SUM('Mês'!C17:I17)</f>
        <v>77.743</v>
      </c>
      <c r="J17" s="40">
        <f>SUM('Mês'!C17:J17)</f>
        <v>90.481</v>
      </c>
      <c r="K17" s="40">
        <f>SUM('Mês'!C17:K17)</f>
        <v>102.929</v>
      </c>
      <c r="L17" s="40">
        <f>SUM('Mês'!C17:L17)</f>
        <v>117.346</v>
      </c>
      <c r="M17" s="40">
        <f>SUM('Mês'!C17:M17)</f>
        <v>129.678</v>
      </c>
      <c r="N17" s="40">
        <f>SUM('Mês'!C17:N17)</f>
        <v>142.96</v>
      </c>
      <c r="O17" s="40">
        <f>SUM('Mês'!O17)</f>
        <v>10.842</v>
      </c>
      <c r="P17" s="40">
        <f>SUM('Mês'!O17:P17)</f>
        <v>21.948</v>
      </c>
      <c r="Q17" s="40">
        <f>SUM('Mês'!O17:Q17)</f>
        <v>32.934</v>
      </c>
      <c r="R17" s="40">
        <f>SUM('Mês'!O17:R17)</f>
        <v>45.237</v>
      </c>
      <c r="S17" s="40">
        <f>SUM('Mês'!O17:S17)</f>
        <v>57.702</v>
      </c>
      <c r="T17" s="40">
        <f>SUM('Mês'!O17:T17)</f>
        <v>69.964</v>
      </c>
      <c r="U17" s="40">
        <f>SUM('Mês'!O17:U17)</f>
        <v>81.496</v>
      </c>
      <c r="V17" s="40">
        <f>SUM('Mês'!O17:V17)</f>
        <v>94.997</v>
      </c>
      <c r="W17" s="40">
        <f>SUM('Mês'!O17:W17)</f>
        <v>108.501</v>
      </c>
      <c r="X17" s="40">
        <f>SUM('Mês'!O17:X17)</f>
        <v>125.106</v>
      </c>
      <c r="Y17" s="40">
        <f>SUM('Mês'!O17:Y17)</f>
        <v>138.697</v>
      </c>
      <c r="Z17" s="40">
        <f>SUM('Mês'!O17:Z17)</f>
        <v>150.764</v>
      </c>
      <c r="AA17" s="40">
        <f>SUM('Mês'!$AA17:AA17)</f>
        <v>11.718</v>
      </c>
      <c r="AB17" s="40">
        <f>SUM('Mês'!$AA17:AB17)</f>
        <v>23.132</v>
      </c>
      <c r="AC17" s="40">
        <f>SUM('Mês'!$AA17:AC17)</f>
        <v>35.094</v>
      </c>
      <c r="AD17" s="40">
        <f>SUM('Mês'!$AA17:AD17)</f>
        <v>46.574</v>
      </c>
      <c r="AE17" s="40">
        <f>SUM('Mês'!$AA17:AE17)</f>
        <v>58.776</v>
      </c>
      <c r="AF17" s="40">
        <f>SUM('Mês'!$AA17:AF17)</f>
        <v>69.95</v>
      </c>
      <c r="AG17" s="40">
        <f>SUM('Mês'!$AA17:AG17)</f>
        <v>80.845</v>
      </c>
      <c r="AH17" s="40">
        <f>SUM('Mês'!$AA17:AH17)</f>
        <v>94.033</v>
      </c>
      <c r="AI17" s="40">
        <f>SUM('Mês'!$AA17:AI17)</f>
        <v>107.006</v>
      </c>
      <c r="AJ17" s="40">
        <f>SUM('Mês'!$AA17:AJ17)</f>
        <v>122.995</v>
      </c>
      <c r="AK17" s="40">
        <f>SUM('Mês'!$AA17:AK17)</f>
        <v>136.326</v>
      </c>
      <c r="AL17" s="40">
        <f>SUM('Mês'!$AA17:AL17)</f>
        <v>145.57</v>
      </c>
      <c r="AM17" s="40">
        <f>SUM('Mês'!$AM17:AM17)</f>
        <v>7.51</v>
      </c>
      <c r="AN17" s="40">
        <f>SUM('Mês'!$AM17:AN17)</f>
        <v>18.22</v>
      </c>
      <c r="AO17" s="40">
        <f>SUM('Mês'!$AM17:AO17)</f>
        <v>32.208</v>
      </c>
      <c r="AP17" s="40">
        <f>SUM('Mês'!$AM17:AP17)</f>
        <v>44.106</v>
      </c>
      <c r="AQ17" s="40">
        <f>SUM('Mês'!$AM17:AQ17)</f>
        <v>56.5</v>
      </c>
      <c r="AR17" s="40">
        <f>SUM('Mês'!$AM17:AR17)</f>
        <v>68.909</v>
      </c>
      <c r="AS17" s="40">
        <f>SUM('Mês'!$AM17:AS17)</f>
        <v>80.444</v>
      </c>
      <c r="AT17" s="40">
        <f>SUM('Mês'!$AM17:AT17)</f>
        <v>94.134</v>
      </c>
      <c r="AU17" s="40">
        <f>SUM('Mês'!$AM17:AU17)</f>
        <v>106.594</v>
      </c>
      <c r="AV17" s="40">
        <f>SUM('Mês'!$AM17:AV17)</f>
        <v>121.805</v>
      </c>
      <c r="AW17" s="40">
        <f>SUM('Mês'!$AM17:AW17)</f>
        <v>135.496</v>
      </c>
      <c r="AX17" s="40">
        <f>SUM('Mês'!$AM17:AX17)</f>
        <v>148.908</v>
      </c>
      <c r="AY17" s="40">
        <f>SUM('Mês'!$AY17:AY17)</f>
        <v>11.159</v>
      </c>
      <c r="AZ17" s="40">
        <f>SUM('Mês'!$AY17:AZ17)</f>
        <v>22.676</v>
      </c>
      <c r="BA17" s="40">
        <f>SUM('Mês'!$AY17:BA17)</f>
        <v>37.707</v>
      </c>
      <c r="BB17" s="40">
        <f>SUM('Mês'!$AY17:BB17)</f>
        <v>51.377</v>
      </c>
      <c r="BC17" s="40">
        <f>SUM('Mês'!$AY17:BC17)</f>
        <v>64.267</v>
      </c>
      <c r="BD17" s="40">
        <f>SUM('Mês'!$AY17:BD17)</f>
        <v>79.165</v>
      </c>
      <c r="BE17" s="40">
        <f>SUM('Mês'!$AY17:BE17)</f>
        <v>93.039</v>
      </c>
      <c r="BF17" s="40">
        <f>SUM('Mês'!$AY17:BF17)</f>
        <v>108.221</v>
      </c>
      <c r="BG17" s="40">
        <f>SUM('Mês'!$AY17:BG17)</f>
        <v>122.691</v>
      </c>
      <c r="BH17" s="40">
        <f>SUM('Mês'!$AY17:BH17)</f>
        <v>139.24</v>
      </c>
      <c r="BI17" s="40">
        <f>SUM('Mês'!$AY17:BI17)</f>
        <v>154.997</v>
      </c>
      <c r="BJ17" s="40">
        <f>SUM('Mês'!$AY17:BJ17)</f>
        <v>169.679</v>
      </c>
      <c r="BK17" s="40">
        <f>SUM('Mês'!$BK17:BK17)</f>
        <v>14.006</v>
      </c>
      <c r="BL17" s="40">
        <f>SUM('Mês'!$BK17:BL17)</f>
        <v>26.569</v>
      </c>
      <c r="BM17" s="40">
        <f>SUM('Mês'!$BK17:BM17)</f>
        <v>40.665</v>
      </c>
      <c r="BN17" s="40">
        <f>SUM('Mês'!$BK17:BN17)</f>
        <v>55.213</v>
      </c>
      <c r="BO17" s="40">
        <f>SUM('Mês'!$BK17:BO17)</f>
        <v>69.091</v>
      </c>
      <c r="BP17" s="40">
        <f>SUM('Mês'!$BK17:BP17)</f>
        <v>82.347</v>
      </c>
      <c r="BQ17" s="40">
        <f>SUM('Mês'!$BK17:BQ17)</f>
        <v>97.663</v>
      </c>
      <c r="BR17" s="40">
        <f>SUM('Mês'!$BK17:BR17)</f>
        <v>113.707</v>
      </c>
      <c r="BS17" s="40">
        <f>SUM('Mês'!$BK17:BS17)</f>
        <v>128.782</v>
      </c>
      <c r="BT17" s="40">
        <f>SUM('Mês'!$BK17:BT17)</f>
        <v>146.048</v>
      </c>
      <c r="BU17" s="40">
        <f>SUM('Mês'!$BK17:BU17)</f>
        <v>162.254</v>
      </c>
      <c r="BV17" s="40">
        <f>SUM('Mês'!$BK17:BV17)</f>
        <v>175.149</v>
      </c>
      <c r="BW17" s="40">
        <f>SUM('Mês'!$BW17:BW17)</f>
        <v>12.835</v>
      </c>
      <c r="BX17" s="40">
        <f>SUM('Mês'!$BW17:BX17)</f>
        <v>27.171</v>
      </c>
      <c r="BY17" s="40">
        <f>SUM('Mês'!$BW17:BY17)</f>
        <v>42.134</v>
      </c>
      <c r="BZ17" s="40">
        <f>SUM('Mês'!$BW17:BZ17)</f>
        <v>55.785</v>
      </c>
      <c r="CA17" s="40">
        <f>SUM('Mês'!$BW17:CA17)</f>
        <v>70.504</v>
      </c>
      <c r="CB17" s="40">
        <f>SUM('Mês'!$BW17:CB17)</f>
        <v>84.444</v>
      </c>
      <c r="CC17" s="40">
        <f>SUM('Mês'!$BW17:CC17)</f>
        <v>97.857</v>
      </c>
      <c r="CD17" s="40">
        <f>SUM('Mês'!$BW17:CD17)</f>
        <v>114.515</v>
      </c>
      <c r="CE17" s="40">
        <f>SUM('Mês'!$BW17:CE17)</f>
        <v>130.797</v>
      </c>
      <c r="CF17" s="40">
        <f>SUM('Mês'!$BW17:CF17)</f>
        <v>150.23</v>
      </c>
      <c r="CG17" s="40">
        <f>SUM('Mês'!$BW17:CG17)</f>
        <v>165.956</v>
      </c>
      <c r="CH17" s="40">
        <f>SUM('Mês'!$BW17:CH17)</f>
        <v>180.567</v>
      </c>
      <c r="CI17" s="40">
        <f>SUM('Mês'!$CI17:CI17)</f>
        <v>12.729</v>
      </c>
      <c r="CJ17" s="40">
        <f>SUM('Mês'!$CI17:CJ17)</f>
        <v>27.275</v>
      </c>
      <c r="CK17" s="40">
        <f>SUM('Mês'!$CI17:CK17)</f>
        <v>42.265</v>
      </c>
      <c r="CL17" s="40">
        <f>SUM('Mês'!$CI17:CL17)</f>
        <v>57.798</v>
      </c>
      <c r="CM17" s="40">
        <f>SUM('Mês'!$CI17:CM17)</f>
        <v>73.16</v>
      </c>
      <c r="CN17" s="40">
        <f>SUM('Mês'!$CI17:CN17)</f>
        <v>87.794</v>
      </c>
      <c r="CO17" s="40">
        <f>SUM('Mês'!$CI17:CO17)</f>
        <v>104.07</v>
      </c>
      <c r="CP17" s="40">
        <f>SUM('Mês'!$CI17:CP17)</f>
        <v>120.157</v>
      </c>
      <c r="CQ17" s="40">
        <f>SUM('Mês'!$CI17:CQ17)</f>
        <v>135.205</v>
      </c>
      <c r="CR17" s="40">
        <f>SUM('Mês'!$CI17:CR17)</f>
        <v>155.451</v>
      </c>
      <c r="CS17" s="40">
        <f>SUM('Mês'!$CI17:CS17)</f>
        <v>173.612</v>
      </c>
      <c r="CT17" s="40">
        <f>SUM('Mês'!$CI17:CT17)</f>
        <v>191.047</v>
      </c>
      <c r="CU17" s="40">
        <f>SUM('Mês'!$CU17:CU17)</f>
        <v>14.799</v>
      </c>
      <c r="CV17" s="40">
        <f>SUM('Mês'!$CU17:CV17)</f>
        <v>28.446</v>
      </c>
      <c r="CW17" s="40">
        <f>SUM('Mês'!$CU17:CW17)</f>
        <v>45.084</v>
      </c>
      <c r="CX17" s="40">
        <f>SUM('Mês'!$CU17:CX17)</f>
        <v>58.607</v>
      </c>
      <c r="CY17" s="40">
        <f>SUM('Mês'!$CU17:CY17)</f>
        <v>75.062</v>
      </c>
      <c r="CZ17" s="40">
        <f>SUM('Mês'!$CU17:CZ17)</f>
        <v>89.574</v>
      </c>
      <c r="DA17" s="40">
        <f>SUM('Mês'!$CU17:DA17)</f>
        <v>105.396</v>
      </c>
      <c r="DB17" s="40">
        <f>SUM('Mês'!$CU17:DB17)</f>
        <v>124.066</v>
      </c>
      <c r="DC17" s="40">
        <f>SUM('Mês'!CU17:DC17)</f>
        <v>143.295</v>
      </c>
      <c r="DD17" s="40">
        <f>SUM('Mês'!CU17:DD17)</f>
        <v>162.141</v>
      </c>
      <c r="DE17" s="40">
        <f>SUM('Mês'!$CU$17:DE17)</f>
        <v>179.879</v>
      </c>
      <c r="DF17" s="40">
        <f>SUM('Mês'!$CU$17:DF17)</f>
        <v>195.413</v>
      </c>
      <c r="DG17" s="40">
        <f>'Mês'!DG17</f>
        <v>15.854</v>
      </c>
      <c r="DH17" s="40">
        <f>SUM('Mês'!$DG17:DH17)</f>
        <v>30.887</v>
      </c>
      <c r="DI17" s="40">
        <f>SUM('Mês'!$DG17:DI17)</f>
        <v>46.964</v>
      </c>
      <c r="DJ17" s="40">
        <f>SUM('Mês'!DG17:DJ17)</f>
        <v>63.491</v>
      </c>
      <c r="DK17" s="40">
        <f>SUM('Mês'!DG17:DK17)</f>
        <v>79.1</v>
      </c>
      <c r="DL17" s="40">
        <f>SUM('Mês'!DG17:DL17)</f>
        <v>95.156</v>
      </c>
      <c r="DM17" s="40">
        <f>SUM('Mês'!DG17:DM17)</f>
        <v>113.368</v>
      </c>
      <c r="DN17" s="40">
        <f>SUM('Mês'!DG17:DN17)</f>
        <v>132.898</v>
      </c>
      <c r="DO17" s="40">
        <f>SUM('Mês'!DG17:DO17)</f>
        <v>153.049</v>
      </c>
      <c r="DP17" s="40">
        <f>SUM('Mês'!DG17:DP17)</f>
        <v>173.115</v>
      </c>
      <c r="DQ17" s="40">
        <f>SUM('Mês'!DG17:DQ17)</f>
        <v>190.555</v>
      </c>
      <c r="DR17" s="40">
        <f>SUM('Mês'!DG17:DR17)</f>
        <v>206.45</v>
      </c>
      <c r="DS17" s="40">
        <f>SUM('Mês'!DS17)</f>
        <v>16.25</v>
      </c>
      <c r="DT17" s="40">
        <f>SUM('Mês'!DS17:DT17)</f>
        <v>30.768</v>
      </c>
      <c r="DU17" s="40">
        <f>SUM('Mês'!DS17:DU17)</f>
        <v>48.654</v>
      </c>
      <c r="DV17" s="40">
        <f>SUM('Mês'!DS17:DV17)</f>
        <v>67.915</v>
      </c>
      <c r="DW17" s="40">
        <f>SUM('Mês'!DS17:DW17)</f>
        <v>85.553</v>
      </c>
      <c r="DX17" s="40">
        <f>SUM('Mês'!DS17:DX17)</f>
        <v>103.763</v>
      </c>
      <c r="DY17" s="40">
        <f>SUM('Mês'!DS17:DY17)</f>
        <v>122.108</v>
      </c>
      <c r="DZ17" s="40">
        <f t="shared" ref="DZ17:EA17" si="4">SUM(DZ18:DZ21)</f>
        <v>150.627</v>
      </c>
      <c r="EA17" s="40">
        <f t="shared" si="4"/>
        <v>173.719</v>
      </c>
      <c r="EB17" s="40">
        <f>SUM('Mês'!DS17:EB17)</f>
        <v>182.988</v>
      </c>
      <c r="EC17" s="40">
        <f>SUM('Mês'!$DS17:EC17)</f>
        <v>200.733</v>
      </c>
      <c r="ED17" s="40">
        <f>SUM('Mês'!DS17:ED17)</f>
        <v>219.303</v>
      </c>
      <c r="EE17" s="40">
        <f>'Mês'!EE17</f>
        <v>18.151</v>
      </c>
      <c r="EF17" s="40">
        <f>SUM('Mês'!$EE17:EF17)</f>
        <v>34.357</v>
      </c>
      <c r="EG17" s="40">
        <f>SUM('Mês'!$EE17:EG17)</f>
        <v>53.305</v>
      </c>
      <c r="EH17" s="40">
        <f>SUM('Mês'!$EE17:EH17)</f>
        <v>71.297</v>
      </c>
      <c r="EI17" s="40">
        <f>SUM('Mês'!$EE17:EI17)</f>
        <v>87.904</v>
      </c>
      <c r="EJ17" s="40">
        <f>SUM('Mês'!$EE17:EJ17)</f>
        <v>103.89</v>
      </c>
      <c r="EK17" s="40">
        <f>SUM('Mês'!$EE17:EK17)</f>
        <v>122.361</v>
      </c>
      <c r="EL17" s="40">
        <f>SUM('Mês'!$EE17:EL17)</f>
        <v>140.113</v>
      </c>
      <c r="EM17" s="40">
        <f>SUM('Mês'!$EE17:EM17)</f>
        <v>161.541</v>
      </c>
      <c r="EN17" s="40">
        <f>SUM('Mês'!$EE17:EN17)</f>
        <v>184.538</v>
      </c>
      <c r="EO17" s="40">
        <f>SUM('Mês'!$EE17:EO17)</f>
        <v>205.061</v>
      </c>
      <c r="EP17" s="40">
        <f>SUM('Mês'!$EE17:EP17)</f>
        <v>222.555</v>
      </c>
      <c r="EQ17" s="40">
        <f>'Mês'!EQ17</f>
        <v>19.408</v>
      </c>
      <c r="ER17" s="40">
        <f>SUM('Mês'!EQ17:ER17)</f>
        <v>35.835</v>
      </c>
      <c r="ES17" s="40">
        <f>SUM('Mês'!$EQ17:ES17)</f>
        <v>53.936</v>
      </c>
      <c r="ET17" s="40">
        <f>SUM('Mês'!$EQ17:ET17)</f>
        <v>72.703</v>
      </c>
      <c r="EU17" s="40">
        <f>SUM('Mês'!$EQ17:EU17)</f>
        <v>86.758</v>
      </c>
      <c r="EV17" s="40">
        <f>SUM('Mês'!$EQ17:EV17)</f>
        <v>103.791</v>
      </c>
      <c r="EW17" s="40">
        <f>SUM('Mês'!$EQ17:EW17)</f>
        <v>125.025</v>
      </c>
      <c r="EX17" s="40">
        <f>SUM('Mês'!$EQ17:EX17)</f>
        <v>146.642</v>
      </c>
      <c r="EY17" s="40">
        <f>SUM('Mês'!$EQ17:EY17)</f>
        <v>170.579</v>
      </c>
      <c r="EZ17" s="40">
        <f>SUM('Mês'!$EQ17:EZ17)</f>
        <v>195.219</v>
      </c>
      <c r="FA17" s="40">
        <f>SUM('Mês'!$EQ17:FA17)</f>
        <v>216.598</v>
      </c>
      <c r="FB17" s="40">
        <f>SUM('Mês'!$EQ17:FB17)</f>
        <v>236.598</v>
      </c>
      <c r="FC17" s="40">
        <f>SUM('Mês'!$FC17:FC17)</f>
        <v>19.268</v>
      </c>
      <c r="FD17" s="40">
        <f>SUM('Mês'!$FC17:FD17)</f>
        <v>37.658</v>
      </c>
      <c r="FE17" s="40">
        <f>SUM('Mês'!$FC17:FE17)</f>
        <v>57.905</v>
      </c>
      <c r="FF17" s="40">
        <f>SUM('Mês'!$FC17:FF17)</f>
        <v>76.958</v>
      </c>
      <c r="FG17" s="40">
        <f>SUM('Mês'!$FC17:FG17)</f>
        <v>97.496</v>
      </c>
      <c r="FH17" s="40">
        <f>SUM('Mês'!$FC17:FH17)</f>
        <v>118.209</v>
      </c>
      <c r="FI17" s="40">
        <f>SUM('Mês'!$FC17:FI17)</f>
        <v>137.703</v>
      </c>
      <c r="FJ17" s="40">
        <f>SUM('Mês'!$FC17:FJ17)</f>
        <v>160.076</v>
      </c>
      <c r="FK17" s="40">
        <f>SUM('Mês'!$FC17:FK17)</f>
        <v>181.768</v>
      </c>
      <c r="FL17" s="40">
        <f>SUM('Mês'!$FC17:FL17)</f>
        <v>205.999</v>
      </c>
      <c r="FM17" s="40">
        <f>SUM('Mês'!$FC17:FM17)</f>
        <v>228.492</v>
      </c>
      <c r="FN17" s="40">
        <f>SUM('Mês'!$FC17:FN17)</f>
        <v>246.227</v>
      </c>
      <c r="FO17" s="40">
        <f>SUM('Mês'!$FO17:FO17)</f>
        <v>18.093</v>
      </c>
      <c r="FP17" s="40">
        <f>SUM('Mês'!$FO17:FP17)</f>
        <v>36.702</v>
      </c>
      <c r="FQ17" s="40">
        <f>SUM('Mês'!$FO17:FQ17)</f>
        <v>58.916</v>
      </c>
      <c r="FR17" s="40">
        <f>SUM('Mês'!$FO17:FR17)</f>
        <v>75.395</v>
      </c>
      <c r="FS17" s="40">
        <f>SUM('Mês'!$FO17:FS17)</f>
        <v>93.198</v>
      </c>
      <c r="FT17" s="40">
        <f>SUM('Mês'!$FO17:FT17)</f>
        <v>109.319</v>
      </c>
      <c r="FU17" s="40">
        <f>SUM('Mês'!$FO17:FU17)</f>
        <v>129.077</v>
      </c>
      <c r="FV17" s="40">
        <f>SUM('Mês'!$FO17:FV17)</f>
        <v>149.39</v>
      </c>
      <c r="FW17" s="40">
        <f>SUM('Mês'!$FO17:FW17)</f>
        <v>169.822</v>
      </c>
      <c r="FX17" s="40">
        <f>SUM('Mês'!$FO17:FX17)</f>
        <v>193.778</v>
      </c>
      <c r="FY17" s="40">
        <f>SUM('Mês'!$FO17:FY17)</f>
        <v>214.17</v>
      </c>
      <c r="FZ17" s="40">
        <f>SUM('Mês'!$FO17:FZ17)</f>
        <v>235.899</v>
      </c>
      <c r="GA17" s="40">
        <f>SUM('Mês'!$GA17:GA17)</f>
        <v>19.698</v>
      </c>
      <c r="GB17" s="40">
        <f>SUM('Mês'!$GA17:GB17)</f>
        <v>39.532</v>
      </c>
      <c r="GC17" s="40">
        <f>SUM('Mês'!$GA17:GC17)</f>
        <v>61.779</v>
      </c>
      <c r="GD17" s="40">
        <f>SUM('Mês'!$GA17:GD17)</f>
        <v>83.022</v>
      </c>
      <c r="GE17" s="40">
        <f>SUM('Mês'!$GA17:GE17)</f>
        <v>104.676</v>
      </c>
      <c r="GF17" s="40">
        <f>SUM('Mês'!$GA17:GF17)</f>
        <v>122.88</v>
      </c>
      <c r="GG17" s="40">
        <f>SUM('Mês'!$GA17:GG17)</f>
        <v>140.319</v>
      </c>
      <c r="GH17" s="40">
        <f>SUM('Mês'!$GA17:GH17)</f>
        <v>160.41</v>
      </c>
      <c r="GI17" s="40">
        <f>SUM('Mês'!$GA17:GI17)</f>
        <v>180.394</v>
      </c>
      <c r="GJ17" s="117"/>
    </row>
    <row r="18" ht="12.75" customHeight="1">
      <c r="A18" s="30">
        <f t="shared" si="1"/>
        <v>14</v>
      </c>
      <c r="B18" s="43" t="s">
        <v>12</v>
      </c>
      <c r="C18" s="44">
        <f>'Mês'!C18</f>
        <v>6.689</v>
      </c>
      <c r="D18" s="44">
        <f>SUM('Mês'!C18:D18)</f>
        <v>12.63</v>
      </c>
      <c r="E18" s="44">
        <f>SUM('Mês'!C18:E18)</f>
        <v>18.902</v>
      </c>
      <c r="F18" s="44">
        <f>SUM('Mês'!C18:F18)</f>
        <v>25.618</v>
      </c>
      <c r="G18" s="44">
        <f>SUM('Mês'!C18:G18)</f>
        <v>33.889</v>
      </c>
      <c r="H18" s="44">
        <f>SUM('Mês'!C18:H18)</f>
        <v>41.479</v>
      </c>
      <c r="I18" s="44">
        <f>SUM('Mês'!C18:I18)</f>
        <v>49.506</v>
      </c>
      <c r="J18" s="44">
        <f>SUM('Mês'!C18:J18)</f>
        <v>57.844</v>
      </c>
      <c r="K18" s="44">
        <f>SUM('Mês'!C18:K18)</f>
        <v>65.965</v>
      </c>
      <c r="L18" s="44">
        <f>SUM('Mês'!C18:L18)</f>
        <v>75.817</v>
      </c>
      <c r="M18" s="44">
        <f>SUM('Mês'!C18:M18)</f>
        <v>83.852</v>
      </c>
      <c r="N18" s="44">
        <f>SUM('Mês'!C18:N18)</f>
        <v>92.374</v>
      </c>
      <c r="O18" s="44">
        <f>SUM('Mês'!O18)</f>
        <v>6.448</v>
      </c>
      <c r="P18" s="44">
        <f>SUM('Mês'!O18:P18)</f>
        <v>13.445</v>
      </c>
      <c r="Q18" s="44">
        <f>SUM('Mês'!O18:Q18)</f>
        <v>20.659</v>
      </c>
      <c r="R18" s="44">
        <f>SUM('Mês'!O18:R18)</f>
        <v>28.194</v>
      </c>
      <c r="S18" s="44">
        <f>SUM('Mês'!O18:S18)</f>
        <v>36.007</v>
      </c>
      <c r="T18" s="44">
        <f>SUM('Mês'!O18:T18)</f>
        <v>44.186</v>
      </c>
      <c r="U18" s="44">
        <f>SUM('Mês'!O18:U18)</f>
        <v>50.827</v>
      </c>
      <c r="V18" s="44">
        <f>SUM('Mês'!O18:V18)</f>
        <v>59.161</v>
      </c>
      <c r="W18" s="44">
        <f>SUM('Mês'!O18:W18)</f>
        <v>67.852</v>
      </c>
      <c r="X18" s="44">
        <f>SUM('Mês'!O18:X18)</f>
        <v>79.098</v>
      </c>
      <c r="Y18" s="44">
        <f>SUM('Mês'!O18:Y18)</f>
        <v>87.847</v>
      </c>
      <c r="Z18" s="44">
        <f>SUM('Mês'!O18:Z18)</f>
        <v>95.249</v>
      </c>
      <c r="AA18" s="44">
        <f>SUM('Mês'!$AA18:AA18)</f>
        <v>6.763</v>
      </c>
      <c r="AB18" s="44">
        <f>SUM('Mês'!$AA18:AB18)</f>
        <v>14.318</v>
      </c>
      <c r="AC18" s="44">
        <f>SUM('Mês'!$AA18:AC18)</f>
        <v>21.682</v>
      </c>
      <c r="AD18" s="44">
        <f>SUM('Mês'!$AA18:AD18)</f>
        <v>28.291</v>
      </c>
      <c r="AE18" s="44">
        <f>SUM('Mês'!$AA18:AE18)</f>
        <v>35.532</v>
      </c>
      <c r="AF18" s="44">
        <f>SUM('Mês'!$AA18:AF18)</f>
        <v>42.195</v>
      </c>
      <c r="AG18" s="44">
        <f>SUM('Mês'!$AA18:AG18)</f>
        <v>48.75</v>
      </c>
      <c r="AH18" s="44">
        <f>SUM('Mês'!$AA18:AH18)</f>
        <v>56.396</v>
      </c>
      <c r="AI18" s="44">
        <f>SUM('Mês'!$AA18:AI18)</f>
        <v>63.263</v>
      </c>
      <c r="AJ18" s="44">
        <f>SUM('Mês'!$AA18:AJ18)</f>
        <v>73.312</v>
      </c>
      <c r="AK18" s="44">
        <f>SUM('Mês'!$AA18:AK18)</f>
        <v>81.054</v>
      </c>
      <c r="AL18" s="44">
        <f>SUM('Mês'!$AA18:AL18)</f>
        <v>85.977</v>
      </c>
      <c r="AM18" s="44">
        <f>SUM('Mês'!$AM18:AM18)</f>
        <v>3.917</v>
      </c>
      <c r="AN18" s="44">
        <f>SUM('Mês'!$AM18:AN18)</f>
        <v>10.936</v>
      </c>
      <c r="AO18" s="44">
        <f>SUM('Mês'!$AM18:AO18)</f>
        <v>20.86</v>
      </c>
      <c r="AP18" s="44">
        <f>SUM('Mês'!$AM18:AP18)</f>
        <v>28.475</v>
      </c>
      <c r="AQ18" s="44">
        <f>SUM('Mês'!$AM18:AQ18)</f>
        <v>37.335</v>
      </c>
      <c r="AR18" s="44">
        <f>SUM('Mês'!$AM18:AR18)</f>
        <v>45.943</v>
      </c>
      <c r="AS18" s="44">
        <f>SUM('Mês'!$AM18:AS18)</f>
        <v>52.726</v>
      </c>
      <c r="AT18" s="44">
        <f>SUM('Mês'!$AM18:AT18)</f>
        <v>60.402</v>
      </c>
      <c r="AU18" s="44">
        <f>SUM('Mês'!$AM18:AU18)</f>
        <v>67.916</v>
      </c>
      <c r="AV18" s="44">
        <f>SUM('Mês'!$AM18:AV18)</f>
        <v>76.581</v>
      </c>
      <c r="AW18" s="44">
        <f>SUM('Mês'!$AM18:AW18)</f>
        <v>84.795</v>
      </c>
      <c r="AX18" s="44">
        <f>SUM('Mês'!$AM18:AX18)</f>
        <v>92.324</v>
      </c>
      <c r="AY18" s="44">
        <f>SUM('Mês'!$AY18:AY18)</f>
        <v>5.638</v>
      </c>
      <c r="AZ18" s="44">
        <f>SUM('Mês'!$AY18:AZ18)</f>
        <v>11.48</v>
      </c>
      <c r="BA18" s="44">
        <f>SUM('Mês'!$AY18:BA18)</f>
        <v>19.422</v>
      </c>
      <c r="BB18" s="44">
        <f>SUM('Mês'!$AY18:BB18)</f>
        <v>26.136</v>
      </c>
      <c r="BC18" s="44">
        <f>SUM('Mês'!$AY18:BC18)</f>
        <v>32.37</v>
      </c>
      <c r="BD18" s="44">
        <f>SUM('Mês'!$AY18:BD18)</f>
        <v>39.899</v>
      </c>
      <c r="BE18" s="44">
        <f>SUM('Mês'!$AY18:BE18)</f>
        <v>46.572</v>
      </c>
      <c r="BF18" s="44">
        <f>SUM('Mês'!$AY18:BF18)</f>
        <v>54.064</v>
      </c>
      <c r="BG18" s="44">
        <f>SUM('Mês'!$AY18:BG18)</f>
        <v>62.091</v>
      </c>
      <c r="BH18" s="44">
        <f>SUM('Mês'!$AY18:BH18)</f>
        <v>71.813</v>
      </c>
      <c r="BI18" s="44">
        <f>SUM('Mês'!$AY18:BI18)</f>
        <v>80.536</v>
      </c>
      <c r="BJ18" s="44">
        <f>SUM('Mês'!$AY18:BJ18)</f>
        <v>88.468</v>
      </c>
      <c r="BK18" s="44">
        <f>SUM('Mês'!$BK18:BK18)</f>
        <v>6.555</v>
      </c>
      <c r="BL18" s="44">
        <f>SUM('Mês'!$BK18:BL18)</f>
        <v>12.675</v>
      </c>
      <c r="BM18" s="44">
        <f>SUM('Mês'!$BK18:BM18)</f>
        <v>20.056</v>
      </c>
      <c r="BN18" s="44">
        <f>SUM('Mês'!$BK18:BN18)</f>
        <v>26.865</v>
      </c>
      <c r="BO18" s="44">
        <f>SUM('Mês'!$BK18:BO18)</f>
        <v>33.556</v>
      </c>
      <c r="BP18" s="44">
        <f>SUM('Mês'!$BK18:BP18)</f>
        <v>40.82</v>
      </c>
      <c r="BQ18" s="44">
        <f>SUM('Mês'!$BK18:BQ18)</f>
        <v>48.754</v>
      </c>
      <c r="BR18" s="44">
        <f>SUM('Mês'!$BK18:BR18)</f>
        <v>57.06</v>
      </c>
      <c r="BS18" s="44">
        <f>SUM('Mês'!$BK18:BS18)</f>
        <v>64.861</v>
      </c>
      <c r="BT18" s="44">
        <f>SUM('Mês'!$BK18:BT18)</f>
        <v>74.028</v>
      </c>
      <c r="BU18" s="44">
        <f>SUM('Mês'!$BK18:BU18)</f>
        <v>82.428</v>
      </c>
      <c r="BV18" s="44">
        <f>SUM('Mês'!$BK18:BV18)</f>
        <v>89.426</v>
      </c>
      <c r="BW18" s="44">
        <f>SUM('Mês'!$BW18:BW18)</f>
        <v>6.14</v>
      </c>
      <c r="BX18" s="44">
        <f>SUM('Mês'!$BW18:BX18)</f>
        <v>13.199</v>
      </c>
      <c r="BY18" s="44">
        <f>SUM('Mês'!$BW18:BY18)</f>
        <v>20.916</v>
      </c>
      <c r="BZ18" s="44">
        <f>SUM('Mês'!$BW18:BZ18)</f>
        <v>27.507</v>
      </c>
      <c r="CA18" s="44">
        <f>SUM('Mês'!$BW18:CA18)</f>
        <v>34.844</v>
      </c>
      <c r="CB18" s="44">
        <f>SUM('Mês'!$BW18:CB18)</f>
        <v>41.299</v>
      </c>
      <c r="CC18" s="44">
        <f>SUM('Mês'!$BW18:CC18)</f>
        <v>47.576</v>
      </c>
      <c r="CD18" s="44">
        <f>SUM('Mês'!$BW18:CD18)</f>
        <v>55.889</v>
      </c>
      <c r="CE18" s="44">
        <f>SUM('Mês'!$BW18:CE18)</f>
        <v>63.846</v>
      </c>
      <c r="CF18" s="44">
        <f>SUM('Mês'!$BW18:CF18)</f>
        <v>75.134</v>
      </c>
      <c r="CG18" s="44">
        <f>SUM('Mês'!$BW18:CG18)</f>
        <v>82.781</v>
      </c>
      <c r="CH18" s="44">
        <f>SUM('Mês'!$BW18:CH18)</f>
        <v>89.716</v>
      </c>
      <c r="CI18" s="44">
        <f>SUM('Mês'!$CI18:CI18)</f>
        <v>5.648</v>
      </c>
      <c r="CJ18" s="44">
        <f>SUM('Mês'!$CI18:CJ18)</f>
        <v>12.436</v>
      </c>
      <c r="CK18" s="44">
        <f>SUM('Mês'!$CI18:CK18)</f>
        <v>19.246</v>
      </c>
      <c r="CL18" s="44">
        <f>SUM('Mês'!$CI18:CL18)</f>
        <v>25.457</v>
      </c>
      <c r="CM18" s="44">
        <f>SUM('Mês'!$CI18:CM18)</f>
        <v>31.608</v>
      </c>
      <c r="CN18" s="44">
        <f>SUM('Mês'!$CI18:CN18)</f>
        <v>37.497</v>
      </c>
      <c r="CO18" s="44">
        <f>SUM('Mês'!$CI18:CO18)</f>
        <v>44.27</v>
      </c>
      <c r="CP18" s="44">
        <f>SUM('Mês'!$CI18:CP18)</f>
        <v>51.195</v>
      </c>
      <c r="CQ18" s="44">
        <f>SUM('Mês'!$CI18:CQ18)</f>
        <v>58.532</v>
      </c>
      <c r="CR18" s="44">
        <f>SUM('Mês'!$CI18:CR18)</f>
        <v>68.439</v>
      </c>
      <c r="CS18" s="44">
        <f>SUM('Mês'!$CI18:CS18)</f>
        <v>77.866</v>
      </c>
      <c r="CT18" s="44">
        <f>SUM('Mês'!$CI18:CT18)</f>
        <v>85.799</v>
      </c>
      <c r="CU18" s="44">
        <f>SUM('Mês'!$CU18:CU18)</f>
        <v>6.443</v>
      </c>
      <c r="CV18" s="44">
        <f>SUM('Mês'!$CU18:CV18)</f>
        <v>13.778</v>
      </c>
      <c r="CW18" s="44">
        <f>SUM('Mês'!$CU18:CW18)</f>
        <v>21.865</v>
      </c>
      <c r="CX18" s="44">
        <f>SUM('Mês'!$CU18:CX18)</f>
        <v>28.096</v>
      </c>
      <c r="CY18" s="44">
        <f>SUM('Mês'!$CU18:CY18)</f>
        <v>35.182</v>
      </c>
      <c r="CZ18" s="44">
        <f>SUM('Mês'!$CU18:CZ18)</f>
        <v>41.768</v>
      </c>
      <c r="DA18" s="44">
        <f>SUM('Mês'!$CU18:DA18)</f>
        <v>48.551</v>
      </c>
      <c r="DB18" s="44">
        <f>SUM('Mês'!$CU18:DB18)</f>
        <v>55.914</v>
      </c>
      <c r="DC18" s="44">
        <f>SUM('Mês'!CU18:DC18)</f>
        <v>65.415</v>
      </c>
      <c r="DD18" s="44">
        <f>SUM('Mês'!CU18:DD18)</f>
        <v>74.687</v>
      </c>
      <c r="DE18" s="44">
        <f>SUM('Mês'!$CU$18:DE18)</f>
        <v>82.94</v>
      </c>
      <c r="DF18" s="44">
        <f>SUM('Mês'!$CU$18:DF18)</f>
        <v>89.589</v>
      </c>
      <c r="DG18" s="44">
        <f>'Mês'!DG18</f>
        <v>6.294</v>
      </c>
      <c r="DH18" s="44">
        <f>SUM('Mês'!$DG18:DH18)</f>
        <v>12.995</v>
      </c>
      <c r="DI18" s="44">
        <f>SUM('Mês'!$DG18:DI18)</f>
        <v>20.865</v>
      </c>
      <c r="DJ18" s="44">
        <f>SUM('Mês'!DG18:DJ18)</f>
        <v>28.03</v>
      </c>
      <c r="DK18" s="44">
        <f>SUM('Mês'!DG18:DK18)</f>
        <v>34.53</v>
      </c>
      <c r="DL18" s="44">
        <f>SUM('Mês'!DG18:DL18)</f>
        <v>42.082</v>
      </c>
      <c r="DM18" s="44">
        <f>SUM('Mês'!DG18:DM18)</f>
        <v>49.534</v>
      </c>
      <c r="DN18" s="44">
        <f>SUM('Mês'!DG18:DN18)</f>
        <v>58.203</v>
      </c>
      <c r="DO18" s="44">
        <f>SUM('Mês'!DG18:DO18)</f>
        <v>69.437</v>
      </c>
      <c r="DP18" s="44">
        <f>SUM('Mês'!DG18:DP18)</f>
        <v>79.463</v>
      </c>
      <c r="DQ18" s="44">
        <f>SUM('Mês'!DG18:DQ18)</f>
        <v>88.722</v>
      </c>
      <c r="DR18" s="44">
        <f>SUM('Mês'!DG18:DR18)</f>
        <v>96.693</v>
      </c>
      <c r="DS18" s="44">
        <f>SUM('Mês'!DS18)</f>
        <v>8.031</v>
      </c>
      <c r="DT18" s="44">
        <f>SUM('Mês'!DS18:DT18)</f>
        <v>15.865</v>
      </c>
      <c r="DU18" s="44">
        <f>SUM('Mês'!DS18:DU18)</f>
        <v>25.994</v>
      </c>
      <c r="DV18" s="44">
        <f>SUM('Mês'!DS18:DV18)</f>
        <v>34.788</v>
      </c>
      <c r="DW18" s="44">
        <f>SUM('Mês'!DS18:DW18)</f>
        <v>44.153</v>
      </c>
      <c r="DX18" s="44">
        <f>SUM('Mês'!DS18:DX18)</f>
        <v>53.387</v>
      </c>
      <c r="DY18" s="44">
        <f>SUM('Mês'!DS18:DY18)</f>
        <v>61.585</v>
      </c>
      <c r="DZ18" s="44">
        <f>SUM('Mês'!DS18:DZ18)</f>
        <v>70.001</v>
      </c>
      <c r="EA18" s="44">
        <f>SUM('Mês'!$DS18:EA18)</f>
        <v>79.825</v>
      </c>
      <c r="EB18" s="44">
        <f>SUM('Mês'!DS18:EB18)</f>
        <v>89.986</v>
      </c>
      <c r="EC18" s="44">
        <f>SUM('Mês'!$DS18:EC18)</f>
        <v>98.692</v>
      </c>
      <c r="ED18" s="44">
        <f>SUM('Mês'!DS18:ED18)</f>
        <v>107.091</v>
      </c>
      <c r="EE18" s="44">
        <f>'Mês'!EE18</f>
        <v>7.287</v>
      </c>
      <c r="EF18" s="44">
        <f>SUM('Mês'!$EE18:EF18)</f>
        <v>14.611</v>
      </c>
      <c r="EG18" s="44">
        <f>SUM('Mês'!$EE18:EG18)</f>
        <v>23.541</v>
      </c>
      <c r="EH18" s="44">
        <f>SUM('Mês'!$EE18:EH18)</f>
        <v>30.4</v>
      </c>
      <c r="EI18" s="44">
        <f>SUM('Mês'!$EE18:EI18)</f>
        <v>37.58</v>
      </c>
      <c r="EJ18" s="44">
        <f>SUM('Mês'!$EE18:EJ18)</f>
        <v>44.858</v>
      </c>
      <c r="EK18" s="44">
        <f>SUM('Mês'!$EE18:EK18)</f>
        <v>53.2</v>
      </c>
      <c r="EL18" s="44">
        <f>SUM('Mês'!$EE18:EL18)</f>
        <v>61.586</v>
      </c>
      <c r="EM18" s="44">
        <f>SUM('Mês'!$EE18:EM18)</f>
        <v>71.458</v>
      </c>
      <c r="EN18" s="44">
        <f>SUM('Mês'!$EE18:EN18)</f>
        <v>81.956</v>
      </c>
      <c r="EO18" s="44">
        <f>SUM('Mês'!$EE18:EO18)</f>
        <v>91.901</v>
      </c>
      <c r="EP18" s="44">
        <f>SUM('Mês'!$EE18:EP18)</f>
        <v>98.221</v>
      </c>
      <c r="EQ18" s="44">
        <f>'Mês'!EQ18</f>
        <v>8.679</v>
      </c>
      <c r="ER18" s="44">
        <f>SUM('Mês'!EQ18:ER18)</f>
        <v>15.602</v>
      </c>
      <c r="ES18" s="44">
        <f>SUM('Mês'!$EQ18:ES18)</f>
        <v>23.473</v>
      </c>
      <c r="ET18" s="44">
        <f>SUM('Mês'!$EQ18:ET18)</f>
        <v>30.145</v>
      </c>
      <c r="EU18" s="44">
        <f>SUM('Mês'!$EQ18:EU18)</f>
        <v>34.926</v>
      </c>
      <c r="EV18" s="44">
        <f>SUM('Mês'!$EQ18:EV18)</f>
        <v>41.956</v>
      </c>
      <c r="EW18" s="44">
        <f>SUM('Mês'!$EQ18:EW18)</f>
        <v>51.302</v>
      </c>
      <c r="EX18" s="44">
        <f>SUM('Mês'!$EQ18:EX18)</f>
        <v>59.771</v>
      </c>
      <c r="EY18" s="44">
        <f>SUM('Mês'!$EQ18:EY18)</f>
        <v>69.92</v>
      </c>
      <c r="EZ18" s="44">
        <f>SUM('Mês'!$EQ18:EZ18)</f>
        <v>82.713</v>
      </c>
      <c r="FA18" s="44">
        <f>SUM('Mês'!$EQ18:FA18)</f>
        <v>91.674</v>
      </c>
      <c r="FB18" s="44">
        <f>SUM('Mês'!$EQ18:FB18)</f>
        <v>100.546</v>
      </c>
      <c r="FC18" s="44">
        <f>SUM('Mês'!$FC18:FC18)</f>
        <v>8.239</v>
      </c>
      <c r="FD18" s="44">
        <f>SUM('Mês'!$FC18:FD18)</f>
        <v>15.575</v>
      </c>
      <c r="FE18" s="44">
        <f>SUM('Mês'!$FC18:FE18)</f>
        <v>22.744</v>
      </c>
      <c r="FF18" s="44">
        <f>SUM('Mês'!$FC18:FF18)</f>
        <v>30.087</v>
      </c>
      <c r="FG18" s="44">
        <f>SUM('Mês'!$FC18:FG18)</f>
        <v>37.751</v>
      </c>
      <c r="FH18" s="44">
        <f>SUM('Mês'!$FC18:FH18)</f>
        <v>45.604</v>
      </c>
      <c r="FI18" s="44">
        <f>SUM('Mês'!$FC18:FI18)</f>
        <v>52.723</v>
      </c>
      <c r="FJ18" s="44">
        <f>SUM('Mês'!$FC18:FJ18)</f>
        <v>60.999</v>
      </c>
      <c r="FK18" s="44">
        <f>SUM('Mês'!$FC18:FK18)</f>
        <v>69.526</v>
      </c>
      <c r="FL18" s="44">
        <f>SUM('Mês'!$FC18:FL18)</f>
        <v>80.897</v>
      </c>
      <c r="FM18" s="44">
        <f>SUM('Mês'!$FC18:FM18)</f>
        <v>89.269</v>
      </c>
      <c r="FN18" s="44">
        <f>SUM('Mês'!$FC18:FN18)</f>
        <v>96.549</v>
      </c>
      <c r="FO18" s="44">
        <f>SUM('Mês'!$FO18:FO18)</f>
        <v>7.502</v>
      </c>
      <c r="FP18" s="44">
        <f>SUM('Mês'!$FO18:FP18)</f>
        <v>14.565</v>
      </c>
      <c r="FQ18" s="44">
        <f>SUM('Mês'!$FO18:FQ18)</f>
        <v>24.524</v>
      </c>
      <c r="FR18" s="44">
        <f>SUM('Mês'!$FO18:FR18)</f>
        <v>31.035</v>
      </c>
      <c r="FS18" s="44">
        <f>SUM('Mês'!$FO18:FS18)</f>
        <v>37.871</v>
      </c>
      <c r="FT18" s="44">
        <f>SUM('Mês'!$FO18:FT18)</f>
        <v>45.222</v>
      </c>
      <c r="FU18" s="44">
        <f>SUM('Mês'!$FO18:FU18)</f>
        <v>53.948</v>
      </c>
      <c r="FV18" s="44">
        <f>SUM('Mês'!$FO18:FV18)</f>
        <v>61.795</v>
      </c>
      <c r="FW18" s="44">
        <f>SUM('Mês'!$FO18:FW18)</f>
        <v>70.229</v>
      </c>
      <c r="FX18" s="44">
        <f>SUM('Mês'!$FO18:FX18)</f>
        <v>79.637</v>
      </c>
      <c r="FY18" s="44">
        <f>SUM('Mês'!$FO18:FY18)</f>
        <v>87.535</v>
      </c>
      <c r="FZ18" s="44">
        <f>SUM('Mês'!$FO18:FZ18)</f>
        <v>95.226</v>
      </c>
      <c r="GA18" s="44">
        <f>SUM('Mês'!$GA18:GA18)</f>
        <v>6.697</v>
      </c>
      <c r="GB18" s="44">
        <f>SUM('Mês'!$GA18:GB18)</f>
        <v>13.084</v>
      </c>
      <c r="GC18" s="44">
        <f>SUM('Mês'!$GA18:GC18)</f>
        <v>19.909</v>
      </c>
      <c r="GD18" s="44">
        <f>SUM('Mês'!$GA18:GD18)</f>
        <v>28.525</v>
      </c>
      <c r="GE18" s="44">
        <f>SUM('Mês'!$GA18:GE18)</f>
        <v>35.74</v>
      </c>
      <c r="GF18" s="44">
        <f>SUM('Mês'!$GA18:GF18)</f>
        <v>41.988</v>
      </c>
      <c r="GG18" s="44">
        <f>SUM('Mês'!$GA18:GG18)</f>
        <v>48.23</v>
      </c>
      <c r="GH18" s="44">
        <f>SUM('Mês'!$GA18:GH18)</f>
        <v>55.623</v>
      </c>
      <c r="GI18" s="44">
        <f>SUM('Mês'!$GA18:GI18)</f>
        <v>63.473</v>
      </c>
      <c r="GJ18" s="117"/>
    </row>
    <row r="19" ht="12.75" customHeight="1">
      <c r="A19" s="30">
        <f t="shared" si="1"/>
        <v>15</v>
      </c>
      <c r="B19" s="43" t="s">
        <v>13</v>
      </c>
      <c r="C19" s="44">
        <f>'Mês'!C19</f>
        <v>2.114</v>
      </c>
      <c r="D19" s="44">
        <f>SUM('Mês'!C19:D19)</f>
        <v>3.912</v>
      </c>
      <c r="E19" s="44">
        <f>SUM('Mês'!C19:E19)</f>
        <v>5.978</v>
      </c>
      <c r="F19" s="44">
        <f>SUM('Mês'!C19:F19)</f>
        <v>8.172</v>
      </c>
      <c r="G19" s="44">
        <f>SUM('Mês'!C19:G19)</f>
        <v>10.16</v>
      </c>
      <c r="H19" s="44">
        <f>SUM('Mês'!C19:H19)</f>
        <v>12.477</v>
      </c>
      <c r="I19" s="44">
        <f>SUM('Mês'!C19:I19)</f>
        <v>14.565</v>
      </c>
      <c r="J19" s="44">
        <f>SUM('Mês'!C19:J19)</f>
        <v>16.532</v>
      </c>
      <c r="K19" s="44">
        <f>SUM('Mês'!C19:K19)</f>
        <v>19.034</v>
      </c>
      <c r="L19" s="44">
        <f>SUM('Mês'!C19:L19)</f>
        <v>21.278</v>
      </c>
      <c r="M19" s="44">
        <f>SUM('Mês'!C19:M19)</f>
        <v>23.736</v>
      </c>
      <c r="N19" s="44">
        <f>SUM('Mês'!C19:N19)</f>
        <v>25.878</v>
      </c>
      <c r="O19" s="44">
        <f>SUM('Mês'!O19)</f>
        <v>2.496</v>
      </c>
      <c r="P19" s="44">
        <f>SUM('Mês'!O19:P19)</f>
        <v>4.985</v>
      </c>
      <c r="Q19" s="44">
        <f>SUM('Mês'!O19:Q19)</f>
        <v>7.305</v>
      </c>
      <c r="R19" s="44">
        <f>SUM('Mês'!O19:R19)</f>
        <v>10.163</v>
      </c>
      <c r="S19" s="44">
        <f>SUM('Mês'!O19:S19)</f>
        <v>12.741</v>
      </c>
      <c r="T19" s="44">
        <f>SUM('Mês'!O19:T19)</f>
        <v>14.856</v>
      </c>
      <c r="U19" s="44">
        <f>SUM('Mês'!O19:U19)</f>
        <v>17.376</v>
      </c>
      <c r="V19" s="44">
        <f>SUM('Mês'!O19:V19)</f>
        <v>20.849</v>
      </c>
      <c r="W19" s="44">
        <f>SUM('Mês'!O19:W19)</f>
        <v>23.495</v>
      </c>
      <c r="X19" s="44">
        <f>SUM('Mês'!O19:X19)</f>
        <v>26.791</v>
      </c>
      <c r="Y19" s="44">
        <f>SUM('Mês'!O19:Y19)</f>
        <v>29.424</v>
      </c>
      <c r="Z19" s="44">
        <f>SUM('Mês'!O19:Z19)</f>
        <v>32.292</v>
      </c>
      <c r="AA19" s="44">
        <f>SUM('Mês'!$AA19:AA19)</f>
        <v>3.336</v>
      </c>
      <c r="AB19" s="44">
        <f>SUM('Mês'!$AA19:AB19)</f>
        <v>6.044</v>
      </c>
      <c r="AC19" s="44">
        <f>SUM('Mês'!$AA19:AC19)</f>
        <v>8.609</v>
      </c>
      <c r="AD19" s="44">
        <f>SUM('Mês'!$AA19:AD19)</f>
        <v>11.387</v>
      </c>
      <c r="AE19" s="44">
        <f>SUM('Mês'!$AA19:AE19)</f>
        <v>14.138</v>
      </c>
      <c r="AF19" s="44">
        <f>SUM('Mês'!$AA19:AF19)</f>
        <v>16.987</v>
      </c>
      <c r="AG19" s="44">
        <f>SUM('Mês'!$AA19:AG19)</f>
        <v>19.567</v>
      </c>
      <c r="AH19" s="44">
        <f>SUM('Mês'!$AA19:AH19)</f>
        <v>23.099</v>
      </c>
      <c r="AI19" s="44">
        <f>SUM('Mês'!$AA19:AI19)</f>
        <v>26.982</v>
      </c>
      <c r="AJ19" s="44">
        <f>SUM('Mês'!$AA19:AJ19)</f>
        <v>30.494</v>
      </c>
      <c r="AK19" s="44">
        <f>SUM('Mês'!$AA19:AK19)</f>
        <v>34.195</v>
      </c>
      <c r="AL19" s="44">
        <f>SUM('Mês'!$AA19:AL19)</f>
        <v>36.594</v>
      </c>
      <c r="AM19" s="44">
        <f>SUM('Mês'!$AM19:AM19)</f>
        <v>2.017</v>
      </c>
      <c r="AN19" s="44">
        <f>SUM('Mês'!$AM19:AN19)</f>
        <v>4.062</v>
      </c>
      <c r="AO19" s="44">
        <f>SUM('Mês'!$AM19:AO19)</f>
        <v>6.193</v>
      </c>
      <c r="AP19" s="44">
        <f>SUM('Mês'!$AM19:AP19)</f>
        <v>8.265</v>
      </c>
      <c r="AQ19" s="44">
        <f>SUM('Mês'!$AM19:AQ19)</f>
        <v>10.153</v>
      </c>
      <c r="AR19" s="44">
        <f>SUM('Mês'!$AM19:AR19)</f>
        <v>12.13</v>
      </c>
      <c r="AS19" s="44">
        <f>SUM('Mês'!$AM19:AS19)</f>
        <v>14.527</v>
      </c>
      <c r="AT19" s="44">
        <f>SUM('Mês'!$AM19:AT19)</f>
        <v>18.412</v>
      </c>
      <c r="AU19" s="44">
        <f>SUM('Mês'!$AM19:AU19)</f>
        <v>21.276</v>
      </c>
      <c r="AV19" s="44">
        <f>SUM('Mês'!$AM19:AV19)</f>
        <v>24.51</v>
      </c>
      <c r="AW19" s="44">
        <f>SUM('Mês'!$AM19:AW19)</f>
        <v>27.621</v>
      </c>
      <c r="AX19" s="44">
        <f>SUM('Mês'!$AM19:AX19)</f>
        <v>30.841</v>
      </c>
      <c r="AY19" s="44">
        <f>SUM('Mês'!$AY19:AY19)</f>
        <v>3.196</v>
      </c>
      <c r="AZ19" s="44">
        <f>SUM('Mês'!$AY19:AZ19)</f>
        <v>5.8</v>
      </c>
      <c r="BA19" s="44">
        <f>SUM('Mês'!$AY19:BA19)</f>
        <v>9.797</v>
      </c>
      <c r="BB19" s="44">
        <f>SUM('Mês'!$AY19:BB19)</f>
        <v>12.78</v>
      </c>
      <c r="BC19" s="44">
        <f>SUM('Mês'!$AY19:BC19)</f>
        <v>16.595</v>
      </c>
      <c r="BD19" s="44">
        <f>SUM('Mês'!$AY19:BD19)</f>
        <v>20.118</v>
      </c>
      <c r="BE19" s="44">
        <f>SUM('Mês'!$AY19:BE19)</f>
        <v>23.68</v>
      </c>
      <c r="BF19" s="44">
        <f>SUM('Mês'!$AY19:BF19)</f>
        <v>27.785</v>
      </c>
      <c r="BG19" s="44">
        <f>SUM('Mês'!$AY19:BG19)</f>
        <v>31.749</v>
      </c>
      <c r="BH19" s="44">
        <f>SUM('Mês'!$AY19:BH19)</f>
        <v>35.585</v>
      </c>
      <c r="BI19" s="44">
        <f>SUM('Mês'!$AY19:BI19)</f>
        <v>40.218</v>
      </c>
      <c r="BJ19" s="44">
        <f>SUM('Mês'!$AY19:BJ19)</f>
        <v>43.334</v>
      </c>
      <c r="BK19" s="44">
        <f>SUM('Mês'!$BK19:BK19)</f>
        <v>4.339</v>
      </c>
      <c r="BL19" s="44">
        <f>SUM('Mês'!$BK19:BL19)</f>
        <v>7.852</v>
      </c>
      <c r="BM19" s="44">
        <f>SUM('Mês'!$BK19:BM19)</f>
        <v>11.892</v>
      </c>
      <c r="BN19" s="44">
        <f>SUM('Mês'!$BK19:BN19)</f>
        <v>16.251</v>
      </c>
      <c r="BO19" s="44">
        <f>SUM('Mês'!$BK19:BO19)</f>
        <v>19.703</v>
      </c>
      <c r="BP19" s="44">
        <f>SUM('Mês'!$BK19:BP19)</f>
        <v>23.378</v>
      </c>
      <c r="BQ19" s="44">
        <f>SUM('Mês'!$BK19:BQ19)</f>
        <v>27.186</v>
      </c>
      <c r="BR19" s="44">
        <f>SUM('Mês'!$BK19:BR19)</f>
        <v>32.241</v>
      </c>
      <c r="BS19" s="44">
        <f>SUM('Mês'!$BK19:BS19)</f>
        <v>36.382</v>
      </c>
      <c r="BT19" s="44">
        <f>SUM('Mês'!$BK19:BT19)</f>
        <v>41.415</v>
      </c>
      <c r="BU19" s="44">
        <f>SUM('Mês'!$BK19:BU19)</f>
        <v>45.689</v>
      </c>
      <c r="BV19" s="44">
        <f>SUM('Mês'!$BK19:BV19)</f>
        <v>49.247</v>
      </c>
      <c r="BW19" s="44">
        <f>SUM('Mês'!$BW19:BW19)</f>
        <v>4.028</v>
      </c>
      <c r="BX19" s="44">
        <f>SUM('Mês'!$BW19:BX19)</f>
        <v>8.356</v>
      </c>
      <c r="BY19" s="44">
        <f>SUM('Mês'!$BW19:BY19)</f>
        <v>12.52</v>
      </c>
      <c r="BZ19" s="44">
        <f>SUM('Mês'!$BW19:BZ19)</f>
        <v>16.506</v>
      </c>
      <c r="CA19" s="44">
        <f>SUM('Mês'!$BW19:CA19)</f>
        <v>20.581</v>
      </c>
      <c r="CB19" s="44">
        <f>SUM('Mês'!$BW19:CB19)</f>
        <v>24.749</v>
      </c>
      <c r="CC19" s="44">
        <f>SUM('Mês'!$BW19:CC19)</f>
        <v>28.663</v>
      </c>
      <c r="CD19" s="44">
        <f>SUM('Mês'!$BW19:CD19)</f>
        <v>33.893</v>
      </c>
      <c r="CE19" s="44">
        <f>SUM('Mês'!$BW19:CE19)</f>
        <v>39.037</v>
      </c>
      <c r="CF19" s="44">
        <f>SUM('Mês'!$BW19:CF19)</f>
        <v>43.647</v>
      </c>
      <c r="CG19" s="44">
        <f>SUM('Mês'!$BW19:CG19)</f>
        <v>48.406</v>
      </c>
      <c r="CH19" s="44">
        <f>SUM('Mês'!$BW19:CH19)</f>
        <v>52.469</v>
      </c>
      <c r="CI19" s="44">
        <f>SUM('Mês'!$CI19:CI19)</f>
        <v>3.917</v>
      </c>
      <c r="CJ19" s="44">
        <f>SUM('Mês'!$CI19:CJ19)</f>
        <v>8.612</v>
      </c>
      <c r="CK19" s="44">
        <f>SUM('Mês'!$CI19:CK19)</f>
        <v>12.813</v>
      </c>
      <c r="CL19" s="44">
        <f>SUM('Mês'!$CI19:CL19)</f>
        <v>18.044</v>
      </c>
      <c r="CM19" s="44">
        <f>SUM('Mês'!$CI19:CM19)</f>
        <v>23.411</v>
      </c>
      <c r="CN19" s="44">
        <f>SUM('Mês'!$CI19:CN19)</f>
        <v>27.877</v>
      </c>
      <c r="CO19" s="44">
        <f>SUM('Mês'!$CI19:CO19)</f>
        <v>33.274</v>
      </c>
      <c r="CP19" s="44">
        <f>SUM('Mês'!$CI19:CP19)</f>
        <v>39.5</v>
      </c>
      <c r="CQ19" s="44">
        <f>SUM('Mês'!$CI19:CQ19)</f>
        <v>44.178</v>
      </c>
      <c r="CR19" s="44">
        <f>SUM('Mês'!$CI19:CR19)</f>
        <v>50.562</v>
      </c>
      <c r="CS19" s="44">
        <f>SUM('Mês'!$CI19:CS19)</f>
        <v>55.453</v>
      </c>
      <c r="CT19" s="44">
        <f>SUM('Mês'!$CI19:CT19)</f>
        <v>60.691</v>
      </c>
      <c r="CU19" s="44">
        <f>SUM('Mês'!$CU19:CU19)</f>
        <v>4.993</v>
      </c>
      <c r="CV19" s="44">
        <f>SUM('Mês'!$CU19:CV19)</f>
        <v>8.845</v>
      </c>
      <c r="CW19" s="44">
        <f>SUM('Mês'!$CU19:CW19)</f>
        <v>12.993</v>
      </c>
      <c r="CX19" s="44">
        <f>SUM('Mês'!$CU19:CX19)</f>
        <v>16.979</v>
      </c>
      <c r="CY19" s="44">
        <f>SUM('Mês'!$CU19:CY19)</f>
        <v>21.701</v>
      </c>
      <c r="CZ19" s="44">
        <f>SUM('Mês'!$CU19:CZ19)</f>
        <v>26.383</v>
      </c>
      <c r="DA19" s="44">
        <f>SUM('Mês'!$CU19:DA19)</f>
        <v>31.708</v>
      </c>
      <c r="DB19" s="44">
        <f>SUM('Mês'!$CU19:DB19)</f>
        <v>36.982</v>
      </c>
      <c r="DC19" s="44">
        <f>SUM('Mês'!CU19:DC19)</f>
        <v>41.851</v>
      </c>
      <c r="DD19" s="44">
        <f>SUM('Mês'!CU19:DD19)</f>
        <v>46.99</v>
      </c>
      <c r="DE19" s="44">
        <f>SUM('Mês'!$CU$19:DE19)</f>
        <v>52.386</v>
      </c>
      <c r="DF19" s="44">
        <f>SUM('Mês'!$CU$19:DF19)</f>
        <v>56.653</v>
      </c>
      <c r="DG19" s="44">
        <f>'Mês'!DG19</f>
        <v>5.276</v>
      </c>
      <c r="DH19" s="44">
        <f>SUM('Mês'!$DG19:DH19)</f>
        <v>9.936</v>
      </c>
      <c r="DI19" s="44">
        <f>SUM('Mês'!$DG19:DI19)</f>
        <v>14.405</v>
      </c>
      <c r="DJ19" s="44">
        <f>SUM('Mês'!DG19:DJ19)</f>
        <v>19.417</v>
      </c>
      <c r="DK19" s="44">
        <f>SUM('Mês'!DG19:DK19)</f>
        <v>24.269</v>
      </c>
      <c r="DL19" s="44">
        <f>SUM('Mês'!DG19:DL19)</f>
        <v>29.046</v>
      </c>
      <c r="DM19" s="44">
        <f>SUM('Mês'!DG19:DM19)</f>
        <v>34.855</v>
      </c>
      <c r="DN19" s="44">
        <f>SUM('Mês'!DG19:DN19)</f>
        <v>40.473</v>
      </c>
      <c r="DO19" s="44">
        <f>SUM('Mês'!DG19:DO19)</f>
        <v>45.004</v>
      </c>
      <c r="DP19" s="44">
        <f>SUM('Mês'!DG19:DP19)</f>
        <v>50.103</v>
      </c>
      <c r="DQ19" s="44">
        <f>SUM('Mês'!DG19:DQ19)</f>
        <v>53.779</v>
      </c>
      <c r="DR19" s="44">
        <f>SUM('Mês'!DG19:DR19)</f>
        <v>56.921</v>
      </c>
      <c r="DS19" s="44">
        <f>SUM('Mês'!DS19)</f>
        <v>3.952</v>
      </c>
      <c r="DT19" s="44">
        <f>SUM('Mês'!DS19:DT19)</f>
        <v>6.791</v>
      </c>
      <c r="DU19" s="44">
        <f>SUM('Mês'!DS19:DU19)</f>
        <v>10.579</v>
      </c>
      <c r="DV19" s="44">
        <f>SUM('Mês'!DS19:DV19)</f>
        <v>15.388</v>
      </c>
      <c r="DW19" s="44">
        <f>SUM('Mês'!DS19:DW19)</f>
        <v>19.95</v>
      </c>
      <c r="DX19" s="44">
        <f>SUM('Mês'!DS19:DX19)</f>
        <v>24.562</v>
      </c>
      <c r="DY19" s="44">
        <f>SUM('Mês'!DS19:DY19)</f>
        <v>29.353</v>
      </c>
      <c r="DZ19" s="44">
        <f>SUM('Mês'!DS19:DZ19)</f>
        <v>35.014</v>
      </c>
      <c r="EA19" s="44">
        <f>SUM('Mês'!$DS19:EA19)</f>
        <v>41.891</v>
      </c>
      <c r="EB19" s="44">
        <f>SUM('Mês'!DS19:EB19)</f>
        <v>47.52</v>
      </c>
      <c r="EC19" s="44">
        <f>SUM('Mês'!$DS19:EC19)</f>
        <v>52.44</v>
      </c>
      <c r="ED19" s="44">
        <f>SUM('Mês'!DS19:ED19)</f>
        <v>57.434</v>
      </c>
      <c r="EE19" s="44">
        <f>'Mês'!EE19</f>
        <v>6.005</v>
      </c>
      <c r="EF19" s="44">
        <f>SUM('Mês'!$EE19:EF19)</f>
        <v>10.468</v>
      </c>
      <c r="EG19" s="44">
        <f>SUM('Mês'!$EE19:EG19)</f>
        <v>15.622</v>
      </c>
      <c r="EH19" s="44">
        <f>SUM('Mês'!$EE19:EH19)</f>
        <v>20.705</v>
      </c>
      <c r="EI19" s="44">
        <f>SUM('Mês'!$EE19:EI19)</f>
        <v>25.486</v>
      </c>
      <c r="EJ19" s="44">
        <f>SUM('Mês'!$EE19:EJ19)</f>
        <v>28.856</v>
      </c>
      <c r="EK19" s="44">
        <f>SUM('Mês'!$EE19:EK19)</f>
        <v>33.354</v>
      </c>
      <c r="EL19" s="44">
        <f>SUM('Mês'!$EE19:EL19)</f>
        <v>38.317</v>
      </c>
      <c r="EM19" s="44">
        <f>SUM('Mês'!$EE19:EM19)</f>
        <v>44.09</v>
      </c>
      <c r="EN19" s="44">
        <f>SUM('Mês'!$EE19:EN19)</f>
        <v>50.17</v>
      </c>
      <c r="EO19" s="44">
        <f>SUM('Mês'!$EE19:EO19)</f>
        <v>54.878</v>
      </c>
      <c r="EP19" s="44">
        <f>SUM('Mês'!$EE19:EP19)</f>
        <v>59.721</v>
      </c>
      <c r="EQ19" s="44">
        <f>'Mês'!EQ19</f>
        <v>5.253</v>
      </c>
      <c r="ER19" s="44">
        <f>SUM('Mês'!EQ19:ER19)</f>
        <v>10.069</v>
      </c>
      <c r="ES19" s="44">
        <f>SUM('Mês'!$EQ19:ES19)</f>
        <v>14.888</v>
      </c>
      <c r="ET19" s="44">
        <f>SUM('Mês'!$EQ19:ET19)</f>
        <v>20.141</v>
      </c>
      <c r="EU19" s="44">
        <f>SUM('Mês'!$EQ19:EU19)</f>
        <v>24.861</v>
      </c>
      <c r="EV19" s="44">
        <f>SUM('Mês'!$EQ19:EV19)</f>
        <v>29.944</v>
      </c>
      <c r="EW19" s="44">
        <f>SUM('Mês'!$EQ19:EW19)</f>
        <v>35.807</v>
      </c>
      <c r="EX19" s="44">
        <f>SUM('Mês'!$EQ19:EX19)</f>
        <v>41.269</v>
      </c>
      <c r="EY19" s="44">
        <f>SUM('Mês'!$EQ19:EY19)</f>
        <v>47.447</v>
      </c>
      <c r="EZ19" s="44">
        <f>SUM('Mês'!$EQ19:EZ19)</f>
        <v>52.464</v>
      </c>
      <c r="FA19" s="44">
        <f>SUM('Mês'!$EQ19:FA19)</f>
        <v>57.395</v>
      </c>
      <c r="FB19" s="44">
        <f>SUM('Mês'!$EQ19:FB19)</f>
        <v>61.82</v>
      </c>
      <c r="FC19" s="44">
        <f>SUM('Mês'!$FC19:FC19)</f>
        <v>5.586</v>
      </c>
      <c r="FD19" s="44">
        <f>SUM('Mês'!$FC19:FD19)</f>
        <v>10.54</v>
      </c>
      <c r="FE19" s="44">
        <f>SUM('Mês'!$FC19:FE19)</f>
        <v>15.26</v>
      </c>
      <c r="FF19" s="44">
        <f>SUM('Mês'!$FC19:FF19)</f>
        <v>20.72</v>
      </c>
      <c r="FG19" s="44">
        <f>SUM('Mês'!$FC19:FG19)</f>
        <v>25.539</v>
      </c>
      <c r="FH19" s="44">
        <f>SUM('Mês'!$FC19:FH19)</f>
        <v>31.826</v>
      </c>
      <c r="FI19" s="44">
        <f>SUM('Mês'!$FC19:FI19)</f>
        <v>39.091</v>
      </c>
      <c r="FJ19" s="44">
        <f>SUM('Mês'!$FC19:FJ19)</f>
        <v>45.83</v>
      </c>
      <c r="FK19" s="44">
        <f>SUM('Mês'!$FC19:FK19)</f>
        <v>52.893</v>
      </c>
      <c r="FL19" s="44">
        <f>SUM('Mês'!$FC19:FL19)</f>
        <v>59.253</v>
      </c>
      <c r="FM19" s="44">
        <f>SUM('Mês'!$FC19:FM19)</f>
        <v>66.271</v>
      </c>
      <c r="FN19" s="44">
        <f>SUM('Mês'!$FC19:FN19)</f>
        <v>71.138</v>
      </c>
      <c r="FO19" s="44">
        <f>SUM('Mês'!$FO19:FO19)</f>
        <v>5.756</v>
      </c>
      <c r="FP19" s="44">
        <f>SUM('Mês'!$FO19:FP19)</f>
        <v>11.817</v>
      </c>
      <c r="FQ19" s="44">
        <f>SUM('Mês'!$FO19:FQ19)</f>
        <v>17.787</v>
      </c>
      <c r="FR19" s="44">
        <f>SUM('Mês'!$FO19:FR19)</f>
        <v>23.199</v>
      </c>
      <c r="FS19" s="44">
        <f>SUM('Mês'!$FO19:FS19)</f>
        <v>28.467</v>
      </c>
      <c r="FT19" s="44">
        <f>SUM('Mês'!$FO19:FT19)</f>
        <v>32.018</v>
      </c>
      <c r="FU19" s="44">
        <f>SUM('Mês'!$FO19:FU19)</f>
        <v>36.521</v>
      </c>
      <c r="FV19" s="44">
        <f>SUM('Mês'!$FO19:FV19)</f>
        <v>42.111</v>
      </c>
      <c r="FW19" s="44">
        <f>SUM('Mês'!$FO19:FW19)</f>
        <v>48.213</v>
      </c>
      <c r="FX19" s="44">
        <f>SUM('Mês'!$FO19:FX19)</f>
        <v>54.451</v>
      </c>
      <c r="FY19" s="44">
        <f>SUM('Mês'!$FO19:FY19)</f>
        <v>60.356</v>
      </c>
      <c r="FZ19" s="44">
        <f>SUM('Mês'!$FO19:FZ19)</f>
        <v>67.739</v>
      </c>
      <c r="GA19" s="44">
        <f>SUM('Mês'!$GA19:GA19)</f>
        <v>6.421</v>
      </c>
      <c r="GB19" s="44">
        <f>SUM('Mês'!$GA19:GB19)</f>
        <v>12.838</v>
      </c>
      <c r="GC19" s="44">
        <f>SUM('Mês'!$GA19:GC19)</f>
        <v>22.2</v>
      </c>
      <c r="GD19" s="44">
        <f>SUM('Mês'!$GA19:GD19)</f>
        <v>28.328</v>
      </c>
      <c r="GE19" s="44">
        <f>SUM('Mês'!$GA19:GE19)</f>
        <v>36.069</v>
      </c>
      <c r="GF19" s="44">
        <f>SUM('Mês'!$GA19:GF19)</f>
        <v>42.354</v>
      </c>
      <c r="GG19" s="44">
        <f>SUM('Mês'!$GA19:GG19)</f>
        <v>47.296</v>
      </c>
      <c r="GH19" s="44">
        <f>SUM('Mês'!$GA19:GH19)</f>
        <v>52.694</v>
      </c>
      <c r="GI19" s="44">
        <f>SUM('Mês'!$GA19:GI19)</f>
        <v>59.458</v>
      </c>
      <c r="GJ19" s="117"/>
    </row>
    <row r="20" ht="12.75" customHeight="1">
      <c r="A20" s="30">
        <f t="shared" si="1"/>
        <v>16</v>
      </c>
      <c r="B20" s="43" t="s">
        <v>14</v>
      </c>
      <c r="C20" s="44">
        <f>'Mês'!C20</f>
        <v>2.076</v>
      </c>
      <c r="D20" s="44">
        <f>SUM('Mês'!C20:D20)</f>
        <v>3.533</v>
      </c>
      <c r="E20" s="44">
        <f>SUM('Mês'!C20:E20)</f>
        <v>5.705</v>
      </c>
      <c r="F20" s="44">
        <f>SUM('Mês'!C20:F20)</f>
        <v>7.341</v>
      </c>
      <c r="G20" s="44">
        <f>SUM('Mês'!C20:G20)</f>
        <v>9.093</v>
      </c>
      <c r="H20" s="44">
        <f>SUM('Mês'!C20:H20)</f>
        <v>11.176</v>
      </c>
      <c r="I20" s="44">
        <f>SUM('Mês'!C20:I20)</f>
        <v>13.672</v>
      </c>
      <c r="J20" s="44">
        <f>SUM('Mês'!C20:J20)</f>
        <v>16.105</v>
      </c>
      <c r="K20" s="44">
        <f>SUM('Mês'!C20:K20)</f>
        <v>17.93</v>
      </c>
      <c r="L20" s="44">
        <f>SUM('Mês'!C20:L20)</f>
        <v>20.251</v>
      </c>
      <c r="M20" s="44">
        <f>SUM('Mês'!C20:M20)</f>
        <v>22.09</v>
      </c>
      <c r="N20" s="44">
        <f>SUM('Mês'!C20:N20)</f>
        <v>24.708</v>
      </c>
      <c r="O20" s="44">
        <f>SUM('Mês'!O20)</f>
        <v>1.898</v>
      </c>
      <c r="P20" s="44">
        <f>SUM('Mês'!O20:P20)</f>
        <v>3.518</v>
      </c>
      <c r="Q20" s="44">
        <f>SUM('Mês'!O20:Q20)</f>
        <v>4.97</v>
      </c>
      <c r="R20" s="44">
        <f>SUM('Mês'!O20:R20)</f>
        <v>6.88</v>
      </c>
      <c r="S20" s="44">
        <f>SUM('Mês'!O20:S20)</f>
        <v>8.954</v>
      </c>
      <c r="T20" s="44">
        <f>SUM('Mês'!O20:T20)</f>
        <v>10.922</v>
      </c>
      <c r="U20" s="44">
        <f>SUM('Mês'!O20:U20)</f>
        <v>13.293</v>
      </c>
      <c r="V20" s="44">
        <f>SUM('Mês'!O20:V20)</f>
        <v>14.987</v>
      </c>
      <c r="W20" s="44">
        <f>SUM('Mês'!O20:W20)</f>
        <v>17.154</v>
      </c>
      <c r="X20" s="44">
        <f>SUM('Mês'!O20:X20)</f>
        <v>19.217</v>
      </c>
      <c r="Y20" s="44">
        <f>SUM('Mês'!O20:Y20)</f>
        <v>21.426</v>
      </c>
      <c r="Z20" s="44">
        <f>SUM('Mês'!O20:Z20)</f>
        <v>23.223</v>
      </c>
      <c r="AA20" s="44">
        <f>SUM('Mês'!$AA20:AA20)</f>
        <v>1.619</v>
      </c>
      <c r="AB20" s="44">
        <f>SUM('Mês'!$AA20:AB20)</f>
        <v>2.77</v>
      </c>
      <c r="AC20" s="44">
        <f>SUM('Mês'!$AA20:AC20)</f>
        <v>4.803</v>
      </c>
      <c r="AD20" s="44">
        <f>SUM('Mês'!$AA20:AD20)</f>
        <v>6.896</v>
      </c>
      <c r="AE20" s="44">
        <f>SUM('Mês'!$AA20:AE20)</f>
        <v>9.106</v>
      </c>
      <c r="AF20" s="44">
        <f>SUM('Mês'!$AA20:AF20)</f>
        <v>10.768</v>
      </c>
      <c r="AG20" s="44">
        <f>SUM('Mês'!$AA20:AG20)</f>
        <v>12.528</v>
      </c>
      <c r="AH20" s="44">
        <f>SUM('Mês'!$AA20:AH20)</f>
        <v>14.538</v>
      </c>
      <c r="AI20" s="44">
        <f>SUM('Mês'!$AA20:AI20)</f>
        <v>16.761</v>
      </c>
      <c r="AJ20" s="44">
        <f>SUM('Mês'!$AA20:AJ20)</f>
        <v>19.189</v>
      </c>
      <c r="AK20" s="44">
        <f>SUM('Mês'!$AA20:AK20)</f>
        <v>21.077</v>
      </c>
      <c r="AL20" s="44">
        <f>SUM('Mês'!$AA20:AL20)</f>
        <v>22.999</v>
      </c>
      <c r="AM20" s="44">
        <f>SUM('Mês'!$AM20:AM20)</f>
        <v>1.576</v>
      </c>
      <c r="AN20" s="44">
        <f>SUM('Mês'!$AM20:AN20)</f>
        <v>3.222</v>
      </c>
      <c r="AO20" s="44">
        <f>SUM('Mês'!$AM20:AO20)</f>
        <v>5.155</v>
      </c>
      <c r="AP20" s="44">
        <f>SUM('Mês'!$AM20:AP20)</f>
        <v>7.366</v>
      </c>
      <c r="AQ20" s="44">
        <f>SUM('Mês'!$AM20:AQ20)</f>
        <v>9.012</v>
      </c>
      <c r="AR20" s="44">
        <f>SUM('Mês'!$AM20:AR20)</f>
        <v>10.836</v>
      </c>
      <c r="AS20" s="44">
        <f>SUM('Mês'!$AM20:AS20)</f>
        <v>13.191</v>
      </c>
      <c r="AT20" s="44">
        <f>SUM('Mês'!$AM20:AT20)</f>
        <v>15.32</v>
      </c>
      <c r="AU20" s="44">
        <f>SUM('Mês'!$AM20:AU20)</f>
        <v>17.402</v>
      </c>
      <c r="AV20" s="44">
        <f>SUM('Mês'!$AM20:AV20)</f>
        <v>20.714</v>
      </c>
      <c r="AW20" s="44">
        <f>SUM('Mês'!$AM20:AW20)</f>
        <v>23.08</v>
      </c>
      <c r="AX20" s="44">
        <f>SUM('Mês'!$AM20:AX20)</f>
        <v>25.743</v>
      </c>
      <c r="AY20" s="44">
        <f>SUM('Mês'!$AY20:AY20)</f>
        <v>2.325</v>
      </c>
      <c r="AZ20" s="44">
        <f>SUM('Mês'!$AY20:AZ20)</f>
        <v>5.396</v>
      </c>
      <c r="BA20" s="44">
        <f>SUM('Mês'!$AY20:BA20)</f>
        <v>8.488</v>
      </c>
      <c r="BB20" s="44">
        <f>SUM('Mês'!$AY20:BB20)</f>
        <v>12.461</v>
      </c>
      <c r="BC20" s="44">
        <f>SUM('Mês'!$AY20:BC20)</f>
        <v>15.302</v>
      </c>
      <c r="BD20" s="44">
        <f>SUM('Mês'!$AY20:BD20)</f>
        <v>19.148</v>
      </c>
      <c r="BE20" s="44">
        <f>SUM('Mês'!$AY20:BE20)</f>
        <v>22.787</v>
      </c>
      <c r="BF20" s="44">
        <f>SUM('Mês'!$AY20:BF20)</f>
        <v>26.372</v>
      </c>
      <c r="BG20" s="44">
        <f>SUM('Mês'!$AY20:BG20)</f>
        <v>28.851</v>
      </c>
      <c r="BH20" s="44">
        <f>SUM('Mês'!$AY20:BH20)</f>
        <v>31.842</v>
      </c>
      <c r="BI20" s="44">
        <f>SUM('Mês'!$AY20:BI20)</f>
        <v>34.243</v>
      </c>
      <c r="BJ20" s="44">
        <f>SUM('Mês'!$AY20:BJ20)</f>
        <v>37.877</v>
      </c>
      <c r="BK20" s="44">
        <f>SUM('Mês'!$BK20:BK20)</f>
        <v>3.112</v>
      </c>
      <c r="BL20" s="44">
        <f>SUM('Mês'!$BK20:BL20)</f>
        <v>6.042</v>
      </c>
      <c r="BM20" s="44">
        <f>SUM('Mês'!$BK20:BM20)</f>
        <v>8.717</v>
      </c>
      <c r="BN20" s="44">
        <f>SUM('Mês'!$BK20:BN20)</f>
        <v>12.097</v>
      </c>
      <c r="BO20" s="44">
        <f>SUM('Mês'!$BK20:BO20)</f>
        <v>15.832</v>
      </c>
      <c r="BP20" s="44">
        <f>SUM('Mês'!$BK20:BP20)</f>
        <v>18.149</v>
      </c>
      <c r="BQ20" s="44">
        <f>SUM('Mês'!$BK20:BQ20)</f>
        <v>21.723</v>
      </c>
      <c r="BR20" s="44">
        <f>SUM('Mês'!$BK20:BR20)</f>
        <v>24.406</v>
      </c>
      <c r="BS20" s="44">
        <f>SUM('Mês'!$BK20:BS20)</f>
        <v>27.539</v>
      </c>
      <c r="BT20" s="44">
        <f>SUM('Mês'!$BK20:BT20)</f>
        <v>30.605</v>
      </c>
      <c r="BU20" s="44">
        <f>SUM('Mês'!$BK20:BU20)</f>
        <v>34.137</v>
      </c>
      <c r="BV20" s="44">
        <f>SUM('Mês'!$BK20:BV20)</f>
        <v>36.476</v>
      </c>
      <c r="BW20" s="44">
        <f>SUM('Mês'!$BW20:BW20)</f>
        <v>2.667</v>
      </c>
      <c r="BX20" s="44">
        <f>SUM('Mês'!$BW20:BX20)</f>
        <v>5.616</v>
      </c>
      <c r="BY20" s="44">
        <f>SUM('Mês'!$BW20:BY20)</f>
        <v>8.698</v>
      </c>
      <c r="BZ20" s="44">
        <f>SUM('Mês'!$BW20:BZ20)</f>
        <v>11.772</v>
      </c>
      <c r="CA20" s="44">
        <f>SUM('Mês'!$BW20:CA20)</f>
        <v>15.079</v>
      </c>
      <c r="CB20" s="44">
        <f>SUM('Mês'!$BW20:CB20)</f>
        <v>18.396</v>
      </c>
      <c r="CC20" s="44">
        <f>SUM('Mês'!$BW20:CC20)</f>
        <v>21.618</v>
      </c>
      <c r="CD20" s="44">
        <f>SUM('Mês'!$BW20:CD20)</f>
        <v>24.733</v>
      </c>
      <c r="CE20" s="44">
        <f>SUM('Mês'!$BW20:CE20)</f>
        <v>27.914</v>
      </c>
      <c r="CF20" s="44">
        <f>SUM('Mês'!$BW20:CF20)</f>
        <v>31.449</v>
      </c>
      <c r="CG20" s="44">
        <f>SUM('Mês'!$BW20:CG20)</f>
        <v>34.769</v>
      </c>
      <c r="CH20" s="44">
        <f>SUM('Mês'!$BW20:CH20)</f>
        <v>38.382</v>
      </c>
      <c r="CI20" s="44">
        <f>SUM('Mês'!$CI20:CI20)</f>
        <v>3.164</v>
      </c>
      <c r="CJ20" s="44">
        <f>SUM('Mês'!$CI20:CJ20)</f>
        <v>6.227</v>
      </c>
      <c r="CK20" s="44">
        <f>SUM('Mês'!$CI20:CK20)</f>
        <v>10.206</v>
      </c>
      <c r="CL20" s="44">
        <f>SUM('Mês'!$CI20:CL20)</f>
        <v>14.297</v>
      </c>
      <c r="CM20" s="44">
        <f>SUM('Mês'!$CI20:CM20)</f>
        <v>18.141</v>
      </c>
      <c r="CN20" s="44">
        <f>SUM('Mês'!$CI20:CN20)</f>
        <v>22.42</v>
      </c>
      <c r="CO20" s="44">
        <f>SUM('Mês'!$CI20:CO20)</f>
        <v>26.526</v>
      </c>
      <c r="CP20" s="44">
        <f>SUM('Mês'!$CI20:CP20)</f>
        <v>29.462</v>
      </c>
      <c r="CQ20" s="44">
        <f>SUM('Mês'!$CI20:CQ20)</f>
        <v>32.495</v>
      </c>
      <c r="CR20" s="44">
        <f>SUM('Mês'!$CI20:CR20)</f>
        <v>36.45</v>
      </c>
      <c r="CS20" s="44">
        <f>SUM('Mês'!$CI20:CS20)</f>
        <v>40.293</v>
      </c>
      <c r="CT20" s="44">
        <f>SUM('Mês'!$CI20:CT20)</f>
        <v>44.557</v>
      </c>
      <c r="CU20" s="44">
        <f>SUM('Mês'!$CU20:CU20)</f>
        <v>3.363</v>
      </c>
      <c r="CV20" s="44">
        <f>SUM('Mês'!$CU20:CV20)</f>
        <v>5.823</v>
      </c>
      <c r="CW20" s="44">
        <f>SUM('Mês'!$CU20:CW20)</f>
        <v>10.226</v>
      </c>
      <c r="CX20" s="44">
        <f>SUM('Mês'!$CU20:CX20)</f>
        <v>13.532</v>
      </c>
      <c r="CY20" s="44">
        <f>SUM('Mês'!$CU20:CY20)</f>
        <v>18.179</v>
      </c>
      <c r="CZ20" s="44">
        <f>SUM('Mês'!$CU20:CZ20)</f>
        <v>21.423</v>
      </c>
      <c r="DA20" s="44">
        <f>SUM('Mês'!$CU20:DA20)</f>
        <v>25.137</v>
      </c>
      <c r="DB20" s="44">
        <f>SUM('Mês'!$CU20:DB20)</f>
        <v>31.17</v>
      </c>
      <c r="DC20" s="44">
        <f>SUM('Mês'!CU20:DC20)</f>
        <v>36.029</v>
      </c>
      <c r="DD20" s="44">
        <f>SUM('Mês'!CU20:DD20)</f>
        <v>40.464</v>
      </c>
      <c r="DE20" s="44">
        <f>SUM('Mês'!$CU$20:DE20)</f>
        <v>44.553</v>
      </c>
      <c r="DF20" s="44">
        <f>SUM('Mês'!$CU$20:DF20)</f>
        <v>49.171</v>
      </c>
      <c r="DG20" s="44">
        <f>'Mês'!DG20</f>
        <v>4.284</v>
      </c>
      <c r="DH20" s="44">
        <f>SUM('Mês'!$DG20:DH20)</f>
        <v>7.956</v>
      </c>
      <c r="DI20" s="44">
        <f>SUM('Mês'!$DG20:DI20)</f>
        <v>11.694</v>
      </c>
      <c r="DJ20" s="44">
        <f>SUM('Mês'!DG20:DJ20)</f>
        <v>16.044</v>
      </c>
      <c r="DK20" s="44">
        <f>SUM('Mês'!DG20:DK20)</f>
        <v>20.301</v>
      </c>
      <c r="DL20" s="44">
        <f>SUM('Mês'!DG20:DL20)</f>
        <v>24.028</v>
      </c>
      <c r="DM20" s="44">
        <f>SUM('Mês'!DG20:DM20)</f>
        <v>28.979</v>
      </c>
      <c r="DN20" s="44">
        <f>SUM('Mês'!DG20:DN20)</f>
        <v>34.222</v>
      </c>
      <c r="DO20" s="44">
        <f>SUM('Mês'!DG20:DO20)</f>
        <v>38.608</v>
      </c>
      <c r="DP20" s="44">
        <f>SUM('Mês'!DG20:DP20)</f>
        <v>43.549</v>
      </c>
      <c r="DQ20" s="44">
        <f>SUM('Mês'!DG20:DQ20)</f>
        <v>48.054</v>
      </c>
      <c r="DR20" s="44">
        <f>SUM('Mês'!DG20:DR20)</f>
        <v>52.836</v>
      </c>
      <c r="DS20" s="44">
        <f>SUM('Mês'!DS20)</f>
        <v>4.267</v>
      </c>
      <c r="DT20" s="44">
        <f>SUM('Mês'!DS20:DT20)</f>
        <v>8.112</v>
      </c>
      <c r="DU20" s="44">
        <f>SUM('Mês'!DS20:DU20)</f>
        <v>12.081</v>
      </c>
      <c r="DV20" s="44">
        <f>SUM('Mês'!DS20:DV20)</f>
        <v>17.739</v>
      </c>
      <c r="DW20" s="44">
        <f>SUM('Mês'!DS20:DW20)</f>
        <v>21.45</v>
      </c>
      <c r="DX20" s="44">
        <f>SUM('Mês'!DS20:DX20)</f>
        <v>25.814</v>
      </c>
      <c r="DY20" s="44">
        <f>SUM('Mês'!DS20:DY20)</f>
        <v>31.17</v>
      </c>
      <c r="DZ20" s="44">
        <f>SUM('Mês'!DS20:DZ20)</f>
        <v>36.318</v>
      </c>
      <c r="EA20" s="44">
        <f>SUM('Mês'!$DS20:EA20)</f>
        <v>40.861</v>
      </c>
      <c r="EB20" s="44">
        <f>SUM('Mês'!DS20:EB20)</f>
        <v>45.482</v>
      </c>
      <c r="EC20" s="44">
        <f>SUM('Mês'!$DS20:EC20)</f>
        <v>49.601</v>
      </c>
      <c r="ED20" s="44">
        <f>SUM('Mês'!DS20:ED20)</f>
        <v>54.778</v>
      </c>
      <c r="EE20" s="44">
        <f>'Mês'!EE20</f>
        <v>4.859</v>
      </c>
      <c r="EF20" s="44">
        <f>SUM('Mês'!$EE20:EF20)</f>
        <v>9.278</v>
      </c>
      <c r="EG20" s="44">
        <f>SUM('Mês'!$EE20:EG20)</f>
        <v>14.142</v>
      </c>
      <c r="EH20" s="44">
        <f>SUM('Mês'!$EE20:EH20)</f>
        <v>20.192</v>
      </c>
      <c r="EI20" s="44">
        <f>SUM('Mês'!$EE20:EI20)</f>
        <v>24.838</v>
      </c>
      <c r="EJ20" s="44">
        <f>SUM('Mês'!$EE20:EJ20)</f>
        <v>30.176</v>
      </c>
      <c r="EK20" s="44">
        <f>SUM('Mês'!$EE20:EK20)</f>
        <v>35.807</v>
      </c>
      <c r="EL20" s="44">
        <f>SUM('Mês'!$EE20:EL20)</f>
        <v>40.21</v>
      </c>
      <c r="EM20" s="44">
        <f>SUM('Mês'!$EE20:EM20)</f>
        <v>45.993</v>
      </c>
      <c r="EN20" s="44">
        <f>SUM('Mês'!$EE20:EN20)</f>
        <v>52.412</v>
      </c>
      <c r="EO20" s="44">
        <f>SUM('Mês'!$EE20:EO20)</f>
        <v>58.282</v>
      </c>
      <c r="EP20" s="44">
        <f>SUM('Mês'!$EE20:EP20)</f>
        <v>64.613</v>
      </c>
      <c r="EQ20" s="44">
        <f>'Mês'!EQ20</f>
        <v>5.476</v>
      </c>
      <c r="ER20" s="44">
        <f>SUM('Mês'!EQ20:ER20)</f>
        <v>10.164</v>
      </c>
      <c r="ES20" s="44">
        <f>SUM('Mês'!$EQ20:ES20)</f>
        <v>15.575</v>
      </c>
      <c r="ET20" s="44">
        <f>SUM('Mês'!$EQ20:ET20)</f>
        <v>22.417</v>
      </c>
      <c r="EU20" s="44">
        <f>SUM('Mês'!$EQ20:EU20)</f>
        <v>26.971</v>
      </c>
      <c r="EV20" s="44">
        <f>SUM('Mês'!$EQ20:EV20)</f>
        <v>31.891</v>
      </c>
      <c r="EW20" s="44">
        <f>SUM('Mês'!$EQ20:EW20)</f>
        <v>37.916</v>
      </c>
      <c r="EX20" s="44">
        <f>SUM('Mês'!$EQ20:EX20)</f>
        <v>45.602</v>
      </c>
      <c r="EY20" s="44">
        <f>SUM('Mês'!$EQ20:EY20)</f>
        <v>53.212</v>
      </c>
      <c r="EZ20" s="44">
        <f>SUM('Mês'!$EQ20:EZ20)</f>
        <v>60.042</v>
      </c>
      <c r="FA20" s="44">
        <f>SUM('Mês'!$EQ20:FA20)</f>
        <v>67.529</v>
      </c>
      <c r="FB20" s="44">
        <f>SUM('Mês'!$EQ20:FB20)</f>
        <v>74.232</v>
      </c>
      <c r="FC20" s="44">
        <f>SUM('Mês'!$FC20:FC20)</f>
        <v>5.443</v>
      </c>
      <c r="FD20" s="44">
        <f>SUM('Mês'!$FC20:FD20)</f>
        <v>11.543</v>
      </c>
      <c r="FE20" s="44">
        <f>SUM('Mês'!$FC20:FE20)</f>
        <v>19.901</v>
      </c>
      <c r="FF20" s="44">
        <f>SUM('Mês'!$FC20:FF20)</f>
        <v>26.151</v>
      </c>
      <c r="FG20" s="44">
        <f>SUM('Mês'!$FC20:FG20)</f>
        <v>34.206</v>
      </c>
      <c r="FH20" s="44">
        <f>SUM('Mês'!$FC20:FH20)</f>
        <v>40.779</v>
      </c>
      <c r="FI20" s="44">
        <f>SUM('Mês'!$FC20:FI20)</f>
        <v>45.889</v>
      </c>
      <c r="FJ20" s="44">
        <f>SUM('Mês'!$FC20:FJ20)</f>
        <v>53.247</v>
      </c>
      <c r="FK20" s="44">
        <f>SUM('Mês'!$FC20:FK20)</f>
        <v>59.349</v>
      </c>
      <c r="FL20" s="44">
        <f>SUM('Mês'!$FC20:FL20)</f>
        <v>65.849</v>
      </c>
      <c r="FM20" s="44">
        <f>SUM('Mês'!$FC20:FM20)</f>
        <v>72.952</v>
      </c>
      <c r="FN20" s="44">
        <f>SUM('Mês'!$FC20:FN20)</f>
        <v>78.54</v>
      </c>
      <c r="FO20" s="44">
        <f>SUM('Mês'!$FO20:FO20)</f>
        <v>4.835</v>
      </c>
      <c r="FP20" s="44">
        <f>SUM('Mês'!$FO20:FP20)</f>
        <v>10.32</v>
      </c>
      <c r="FQ20" s="44">
        <f>SUM('Mês'!$FO20:FQ20)</f>
        <v>16.605</v>
      </c>
      <c r="FR20" s="44">
        <f>SUM('Mês'!$FO20:FR20)</f>
        <v>21.161</v>
      </c>
      <c r="FS20" s="44">
        <f>SUM('Mês'!$FO20:FS20)</f>
        <v>26.86</v>
      </c>
      <c r="FT20" s="44">
        <f>SUM('Mês'!$FO20:FT20)</f>
        <v>32.079</v>
      </c>
      <c r="FU20" s="44">
        <f>SUM('Mês'!$FO20:FU20)</f>
        <v>38.608</v>
      </c>
      <c r="FV20" s="44">
        <f>SUM('Mês'!$FO20:FV20)</f>
        <v>45.484</v>
      </c>
      <c r="FW20" s="44">
        <f>SUM('Mês'!$FO20:FW20)</f>
        <v>51.38</v>
      </c>
      <c r="FX20" s="44">
        <f>SUM('Mês'!$FO20:FX20)</f>
        <v>59.69</v>
      </c>
      <c r="FY20" s="44">
        <f>SUM('Mês'!$FO20:FY20)</f>
        <v>66.279</v>
      </c>
      <c r="FZ20" s="44">
        <f>SUM('Mês'!$FO20:FZ20)</f>
        <v>72.934</v>
      </c>
      <c r="GA20" s="44">
        <f>SUM('Mês'!$GA20:GA20)</f>
        <v>6.58</v>
      </c>
      <c r="GB20" s="44">
        <f>SUM('Mês'!$GA20:GB20)</f>
        <v>13.61</v>
      </c>
      <c r="GC20" s="44">
        <f>SUM('Mês'!$GA20:GC20)</f>
        <v>19.67</v>
      </c>
      <c r="GD20" s="44">
        <f>SUM('Mês'!$GA20:GD20)</f>
        <v>26.169</v>
      </c>
      <c r="GE20" s="44">
        <f>SUM('Mês'!$GA20:GE20)</f>
        <v>32.867</v>
      </c>
      <c r="GF20" s="44">
        <f>SUM('Mês'!$GA20:GF20)</f>
        <v>38.538</v>
      </c>
      <c r="GG20" s="44">
        <f>SUM('Mês'!$GA20:GG20)</f>
        <v>44.793</v>
      </c>
      <c r="GH20" s="44">
        <f>SUM('Mês'!$GA20:GH20)</f>
        <v>52.093</v>
      </c>
      <c r="GI20" s="44">
        <f>SUM('Mês'!$GA20:GI20)</f>
        <v>57.463</v>
      </c>
      <c r="GJ20" s="117"/>
    </row>
    <row r="21" ht="13.5" customHeight="1">
      <c r="A21" s="30">
        <f t="shared" si="1"/>
        <v>17</v>
      </c>
      <c r="B21" s="39" t="s">
        <v>16</v>
      </c>
      <c r="C21" s="40">
        <f>'Mês'!C21</f>
        <v>2.031</v>
      </c>
      <c r="D21" s="40">
        <f>SUM('Mês'!C21:D21)</f>
        <v>3.488</v>
      </c>
      <c r="E21" s="40">
        <f>SUM('Mês'!C21:E21)</f>
        <v>5.622</v>
      </c>
      <c r="F21" s="40">
        <f>SUM('Mês'!C21:F21)</f>
        <v>7.91</v>
      </c>
      <c r="G21" s="40">
        <f>SUM('Mês'!C21:G21)</f>
        <v>9.714</v>
      </c>
      <c r="H21" s="40">
        <f>SUM('Mês'!C21:H21)</f>
        <v>11.742</v>
      </c>
      <c r="I21" s="40">
        <f>SUM('Mês'!C21:I21)</f>
        <v>14.39</v>
      </c>
      <c r="J21" s="40">
        <f>SUM('Mês'!C21:J21)</f>
        <v>16.752</v>
      </c>
      <c r="K21" s="40">
        <f>SUM('Mês'!C21:K21)</f>
        <v>18.436</v>
      </c>
      <c r="L21" s="40">
        <f>SUM('Mês'!C21:L21)</f>
        <v>21.493</v>
      </c>
      <c r="M21" s="40">
        <f>SUM('Mês'!C21:M21)</f>
        <v>24.825</v>
      </c>
      <c r="N21" s="40">
        <f>SUM('Mês'!C21:N21)</f>
        <v>26.507</v>
      </c>
      <c r="O21" s="40">
        <f>SUM('Mês'!O21)</f>
        <v>1.329</v>
      </c>
      <c r="P21" s="40">
        <f>SUM('Mês'!O21:P21)</f>
        <v>2.916</v>
      </c>
      <c r="Q21" s="40">
        <f>SUM('Mês'!O21:Q21)</f>
        <v>6.006</v>
      </c>
      <c r="R21" s="40">
        <f>SUM('Mês'!O21:R21)</f>
        <v>9.356</v>
      </c>
      <c r="S21" s="40">
        <f>SUM('Mês'!O21:S21)</f>
        <v>11.268</v>
      </c>
      <c r="T21" s="40">
        <f>SUM('Mês'!O21:T21)</f>
        <v>12.432</v>
      </c>
      <c r="U21" s="40">
        <f>SUM('Mês'!O21:U21)</f>
        <v>13.79</v>
      </c>
      <c r="V21" s="40">
        <f>SUM('Mês'!O21:V21)</f>
        <v>16.354</v>
      </c>
      <c r="W21" s="40">
        <f>SUM('Mês'!O21:W21)</f>
        <v>18.992</v>
      </c>
      <c r="X21" s="40">
        <f>SUM('Mês'!O21:X21)</f>
        <v>21.857</v>
      </c>
      <c r="Y21" s="40">
        <f>SUM('Mês'!O21:Y21)</f>
        <v>23.674</v>
      </c>
      <c r="Z21" s="40">
        <f>SUM('Mês'!O21:Z21)</f>
        <v>25.214</v>
      </c>
      <c r="AA21" s="40">
        <f>SUM('Mês'!$AA21:AA21)</f>
        <v>1.689</v>
      </c>
      <c r="AB21" s="40">
        <f>SUM('Mês'!$AA21:AB21)</f>
        <v>3.632</v>
      </c>
      <c r="AC21" s="40">
        <f>SUM('Mês'!$AA21:AC21)</f>
        <v>5.432</v>
      </c>
      <c r="AD21" s="40">
        <f>SUM('Mês'!$AA21:AD21)</f>
        <v>6.675</v>
      </c>
      <c r="AE21" s="40">
        <f>SUM('Mês'!$AA21:AE21)</f>
        <v>9.097</v>
      </c>
      <c r="AF21" s="40">
        <f>SUM('Mês'!$AA21:AF21)</f>
        <v>11.244</v>
      </c>
      <c r="AG21" s="40">
        <f>SUM('Mês'!$AA21:AG21)</f>
        <v>13.451</v>
      </c>
      <c r="AH21" s="40">
        <f>SUM('Mês'!$AA21:AH21)</f>
        <v>16.62</v>
      </c>
      <c r="AI21" s="40">
        <f>SUM('Mês'!$AA21:AI21)</f>
        <v>18.398</v>
      </c>
      <c r="AJ21" s="40">
        <f>SUM('Mês'!$AA21:AJ21)</f>
        <v>20.631</v>
      </c>
      <c r="AK21" s="40">
        <f>SUM('Mês'!$AA21:AK21)</f>
        <v>22.366</v>
      </c>
      <c r="AL21" s="40">
        <f>SUM('Mês'!$AA21:AL21)</f>
        <v>23.354</v>
      </c>
      <c r="AM21" s="40">
        <f>SUM('Mês'!$AM21:AM21)</f>
        <v>0.483</v>
      </c>
      <c r="AN21" s="40">
        <f>SUM('Mês'!$AM21:AN21)</f>
        <v>1.207</v>
      </c>
      <c r="AO21" s="40">
        <f>SUM('Mês'!$AM21:AO21)</f>
        <v>1.904</v>
      </c>
      <c r="AP21" s="40">
        <f>SUM('Mês'!$AM21:AP21)</f>
        <v>3.099</v>
      </c>
      <c r="AQ21" s="40">
        <f>SUM('Mês'!$AM21:AQ21)</f>
        <v>4.238</v>
      </c>
      <c r="AR21" s="40">
        <f>SUM('Mês'!$AM21:AR21)</f>
        <v>5.942</v>
      </c>
      <c r="AS21" s="40">
        <f>SUM('Mês'!$AM21:AS21)</f>
        <v>7.696</v>
      </c>
      <c r="AT21" s="40">
        <f>SUM('Mês'!$AM21:AT21)</f>
        <v>9.515</v>
      </c>
      <c r="AU21" s="40">
        <f>SUM('Mês'!$AM21:AU21)</f>
        <v>11.115</v>
      </c>
      <c r="AV21" s="40">
        <f>SUM('Mês'!$AM21:AV21)</f>
        <v>13.231</v>
      </c>
      <c r="AW21" s="40">
        <f>SUM('Mês'!$AM21:AW21)</f>
        <v>14.662</v>
      </c>
      <c r="AX21" s="40">
        <f>SUM('Mês'!$AM21:AX21)</f>
        <v>16.933</v>
      </c>
      <c r="AY21" s="40">
        <f>SUM('Mês'!$AY21:AY21)</f>
        <v>1.094</v>
      </c>
      <c r="AZ21" s="40">
        <f>SUM('Mês'!$AY21:AZ21)</f>
        <v>2.086</v>
      </c>
      <c r="BA21" s="40">
        <f>SUM('Mês'!$AY21:BA21)</f>
        <v>4.786</v>
      </c>
      <c r="BB21" s="40">
        <f>SUM('Mês'!$AY21:BB21)</f>
        <v>7.461</v>
      </c>
      <c r="BC21" s="40">
        <f>SUM('Mês'!$AY21:BC21)</f>
        <v>8.94</v>
      </c>
      <c r="BD21" s="40">
        <f>SUM('Mês'!$AY21:BD21)</f>
        <v>11.027</v>
      </c>
      <c r="BE21" s="40">
        <f>SUM('Mês'!$AY21:BE21)</f>
        <v>13.306</v>
      </c>
      <c r="BF21" s="40">
        <f>SUM('Mês'!$AY21:BF21)</f>
        <v>16.528</v>
      </c>
      <c r="BG21" s="40">
        <f>SUM('Mês'!$AY21:BG21)</f>
        <v>18.9</v>
      </c>
      <c r="BH21" s="40">
        <f>SUM('Mês'!$AY21:BH21)</f>
        <v>23.484</v>
      </c>
      <c r="BI21" s="40">
        <f>SUM('Mês'!$AY21:BI21)</f>
        <v>25.872</v>
      </c>
      <c r="BJ21" s="40">
        <f>SUM('Mês'!$AY21:BJ21)</f>
        <v>28.649</v>
      </c>
      <c r="BK21" s="40">
        <f>SUM('Mês'!$BK21:BK21)</f>
        <v>3.268</v>
      </c>
      <c r="BL21" s="40">
        <f>SUM('Mês'!$BK21:BL21)</f>
        <v>4.397</v>
      </c>
      <c r="BM21" s="40">
        <f>SUM('Mês'!$BK21:BM21)</f>
        <v>6.177</v>
      </c>
      <c r="BN21" s="40">
        <f>SUM('Mês'!$BK21:BN21)</f>
        <v>7.174</v>
      </c>
      <c r="BO21" s="40">
        <f>SUM('Mês'!$BK21:BO21)</f>
        <v>7.682</v>
      </c>
      <c r="BP21" s="40">
        <f>SUM('Mês'!$BK21:BP21)</f>
        <v>9.108</v>
      </c>
      <c r="BQ21" s="40">
        <f>SUM('Mês'!$BK21:BQ21)</f>
        <v>10.516</v>
      </c>
      <c r="BR21" s="40">
        <f>SUM('Mês'!$BK21:BR21)</f>
        <v>13.307</v>
      </c>
      <c r="BS21" s="40">
        <f>SUM('Mês'!$BK21:BS21)</f>
        <v>15.303</v>
      </c>
      <c r="BT21" s="40">
        <f>SUM('Mês'!$BK21:BT21)</f>
        <v>17.333</v>
      </c>
      <c r="BU21" s="40">
        <f>SUM('Mês'!$BK21:BU21)</f>
        <v>18.562</v>
      </c>
      <c r="BV21" s="40">
        <f>SUM('Mês'!$BK21:BV21)</f>
        <v>19.82</v>
      </c>
      <c r="BW21" s="40">
        <f>SUM('Mês'!$BW21:BW21)</f>
        <v>0.656</v>
      </c>
      <c r="BX21" s="40">
        <f>SUM('Mês'!$BW21:BX21)</f>
        <v>1.574</v>
      </c>
      <c r="BY21" s="40">
        <f>SUM('Mês'!$BW21:BY21)</f>
        <v>3.234</v>
      </c>
      <c r="BZ21" s="40">
        <f>SUM('Mês'!$BW21:BZ21)</f>
        <v>4.409</v>
      </c>
      <c r="CA21" s="40">
        <f>SUM('Mês'!$BW21:CA21)</f>
        <v>6.214</v>
      </c>
      <c r="CB21" s="40">
        <f>SUM('Mês'!$BW21:CB21)</f>
        <v>6.97</v>
      </c>
      <c r="CC21" s="40">
        <f>SUM('Mês'!$BW21:CC21)</f>
        <v>7.925</v>
      </c>
      <c r="CD21" s="40">
        <f>SUM('Mês'!$BW21:CD21)</f>
        <v>10.538</v>
      </c>
      <c r="CE21" s="40">
        <f>SUM('Mês'!$BW21:CE21)</f>
        <v>12.633</v>
      </c>
      <c r="CF21" s="40">
        <f>SUM('Mês'!$BW21:CF21)</f>
        <v>15.164</v>
      </c>
      <c r="CG21" s="40">
        <f>SUM('Mês'!$BW21:CG21)</f>
        <v>16.288</v>
      </c>
      <c r="CH21" s="40">
        <f>SUM('Mês'!$BW21:CH21)</f>
        <v>17.448</v>
      </c>
      <c r="CI21" s="40">
        <f>SUM('Mês'!$CI21:CI21)</f>
        <v>0.731</v>
      </c>
      <c r="CJ21" s="40">
        <f>SUM('Mês'!$CI21:CJ21)</f>
        <v>2.394</v>
      </c>
      <c r="CK21" s="40">
        <f>SUM('Mês'!$CI21:CK21)</f>
        <v>3.933</v>
      </c>
      <c r="CL21" s="40">
        <f>SUM('Mês'!$CI21:CL21)</f>
        <v>5.163</v>
      </c>
      <c r="CM21" s="40">
        <f>SUM('Mês'!$CI21:CM21)</f>
        <v>6.742</v>
      </c>
      <c r="CN21" s="40">
        <f>SUM('Mês'!$CI21:CN21)</f>
        <v>8.779</v>
      </c>
      <c r="CO21" s="40">
        <f>SUM('Mês'!$CI21:CO21)</f>
        <v>10.532</v>
      </c>
      <c r="CP21" s="40">
        <f>SUM('Mês'!$CI21:CP21)</f>
        <v>11.764</v>
      </c>
      <c r="CQ21" s="40">
        <f>SUM('Mês'!$CI21:CQ21)</f>
        <v>13.91</v>
      </c>
      <c r="CR21" s="40">
        <f>SUM('Mês'!$CI21:CR21)</f>
        <v>17.048</v>
      </c>
      <c r="CS21" s="40">
        <f>SUM('Mês'!$CI21:CS21)</f>
        <v>21.622</v>
      </c>
      <c r="CT21" s="40">
        <f>SUM('Mês'!$CI21:CT21)</f>
        <v>23.311</v>
      </c>
      <c r="CU21" s="40">
        <f>SUM('Mês'!$CU21:CU21)</f>
        <v>2.484</v>
      </c>
      <c r="CV21" s="40">
        <f>SUM('Mês'!$CU21:CV21)</f>
        <v>3.245</v>
      </c>
      <c r="CW21" s="40">
        <f>SUM('Mês'!$CU21:CW21)</f>
        <v>4.184</v>
      </c>
      <c r="CX21" s="40">
        <f>SUM('Mês'!$CU21:CX21)</f>
        <v>5.488</v>
      </c>
      <c r="CY21" s="40">
        <f>SUM('Mês'!$CU21:CY21)</f>
        <v>6.922</v>
      </c>
      <c r="CZ21" s="40">
        <f>SUM('Mês'!$CU21:CZ21)</f>
        <v>7.639</v>
      </c>
      <c r="DA21" s="40">
        <f>SUM('Mês'!$CU21:DA21)</f>
        <v>8.907</v>
      </c>
      <c r="DB21" s="40">
        <f>SUM('Mês'!$CU21:DB21)</f>
        <v>9.994</v>
      </c>
      <c r="DC21" s="40">
        <f>SUM('Mês'!CU21:DC21)</f>
        <v>11.472</v>
      </c>
      <c r="DD21" s="40">
        <f>SUM('Mês'!CU21:DD21)</f>
        <v>12.542</v>
      </c>
      <c r="DE21" s="40">
        <f>SUM('Mês'!$CU$21:DE21)</f>
        <v>13.345</v>
      </c>
      <c r="DF21" s="40">
        <f>SUM('Mês'!$CU$21:DF21)</f>
        <v>13.901</v>
      </c>
      <c r="DG21" s="40">
        <f>'Mês'!DG21</f>
        <v>1.268</v>
      </c>
      <c r="DH21" s="40">
        <f>SUM('Mês'!$DG21:DH21)</f>
        <v>1.602</v>
      </c>
      <c r="DI21" s="40">
        <f>SUM('Mês'!$DG21:DI21)</f>
        <v>2.412</v>
      </c>
      <c r="DJ21" s="40">
        <f>SUM('Mês'!DG21:DJ21)</f>
        <v>3.484</v>
      </c>
      <c r="DK21" s="40">
        <f>SUM('Mês'!DG21:DK21)</f>
        <v>5.487</v>
      </c>
      <c r="DL21" s="40">
        <f>SUM('Mês'!DG21:DL21)</f>
        <v>7.623</v>
      </c>
      <c r="DM21" s="40">
        <f>SUM('Mês'!DG21:DM21)</f>
        <v>9.301</v>
      </c>
      <c r="DN21" s="40">
        <f>SUM('Mês'!DG21:DN21)</f>
        <v>11.052</v>
      </c>
      <c r="DO21" s="40">
        <f>SUM('Mês'!DG21:DO21)</f>
        <v>12.592</v>
      </c>
      <c r="DP21" s="40">
        <f>SUM('Mês'!DG21:DP21)</f>
        <v>13.956</v>
      </c>
      <c r="DQ21" s="40">
        <f>SUM('Mês'!DG21:DQ21)</f>
        <v>14.558</v>
      </c>
      <c r="DR21" s="40">
        <f>SUM('Mês'!DG21:DR21)</f>
        <v>15.379</v>
      </c>
      <c r="DS21" s="40">
        <f>SUM('Mês'!DS21)</f>
        <v>0.924</v>
      </c>
      <c r="DT21" s="40">
        <f>SUM('Mês'!DS21:DT21)</f>
        <v>1.902</v>
      </c>
      <c r="DU21" s="40">
        <f>SUM('Mês'!DS21:DU21)</f>
        <v>3.075</v>
      </c>
      <c r="DV21" s="40">
        <f>SUM('Mês'!DS21:DV21)</f>
        <v>3.855</v>
      </c>
      <c r="DW21" s="40">
        <f>SUM('Mês'!DS21:DW21)</f>
        <v>5.623</v>
      </c>
      <c r="DX21" s="40">
        <f>SUM('Mês'!DS21:DX21)</f>
        <v>6.923</v>
      </c>
      <c r="DY21" s="40">
        <f>SUM('Mês'!DS21:DY21)</f>
        <v>7.965</v>
      </c>
      <c r="DZ21" s="40">
        <f>SUM('Mês'!DS21:DZ21)</f>
        <v>9.294</v>
      </c>
      <c r="EA21" s="40">
        <f>SUM('Mês'!$DS21:EA21)</f>
        <v>11.142</v>
      </c>
      <c r="EB21" s="40">
        <f>SUM('Mês'!DS21:EB21)</f>
        <v>12.583</v>
      </c>
      <c r="EC21" s="40">
        <f>SUM('Mês'!$DS21:EC21)</f>
        <v>14.561</v>
      </c>
      <c r="ED21" s="40">
        <f>SUM('Mês'!DS21:ED21)</f>
        <v>16.612</v>
      </c>
      <c r="EE21" s="40">
        <f>'Mês'!EE21</f>
        <v>2.512</v>
      </c>
      <c r="EF21" s="40">
        <f>SUM('Mês'!$EE21:EF21)</f>
        <v>3.925</v>
      </c>
      <c r="EG21" s="40">
        <f>SUM('Mês'!$EE21:EG21)</f>
        <v>5.837</v>
      </c>
      <c r="EH21" s="40">
        <f>SUM('Mês'!$EE21:EH21)</f>
        <v>6.813</v>
      </c>
      <c r="EI21" s="40">
        <f>SUM('Mês'!$EE21:EI21)</f>
        <v>7.506</v>
      </c>
      <c r="EJ21" s="40">
        <f>SUM('Mês'!$EE21:EJ21)</f>
        <v>9.507</v>
      </c>
      <c r="EK21" s="40">
        <f>SUM('Mês'!$EE21:EK21)</f>
        <v>11.239</v>
      </c>
      <c r="EL21" s="40">
        <f>SUM('Mês'!$EE21:EL21)</f>
        <v>12.803</v>
      </c>
      <c r="EM21" s="40">
        <f>SUM('Mês'!$EE21:EM21)</f>
        <v>14.18</v>
      </c>
      <c r="EN21" s="40">
        <f>SUM('Mês'!$EE21:EN21)</f>
        <v>16.263</v>
      </c>
      <c r="EO21" s="40">
        <f>SUM('Mês'!$EE21:EO21)</f>
        <v>18.097</v>
      </c>
      <c r="EP21" s="40">
        <f>SUM('Mês'!$EE21:EP21)</f>
        <v>19.267</v>
      </c>
      <c r="EQ21" s="40">
        <f>'Mês'!EQ21</f>
        <v>1.972</v>
      </c>
      <c r="ER21" s="40">
        <f>SUM('Mês'!EQ21:ER21)</f>
        <v>3.258</v>
      </c>
      <c r="ES21" s="40">
        <f>SUM('Mês'!$EQ21:ES21)</f>
        <v>4.891</v>
      </c>
      <c r="ET21" s="40">
        <f>SUM('Mês'!$EQ21:ET21)</f>
        <v>6.809</v>
      </c>
      <c r="EU21" s="40">
        <f>SUM('Mês'!$EQ21:EU21)</f>
        <v>9.225</v>
      </c>
      <c r="EV21" s="40">
        <f>SUM('Mês'!$EQ21:EV21)</f>
        <v>11.19</v>
      </c>
      <c r="EW21" s="40">
        <f>SUM('Mês'!$EQ21:EW21)</f>
        <v>16.351</v>
      </c>
      <c r="EX21" s="40">
        <f>SUM('Mês'!$EQ21:EX21)</f>
        <v>18.768</v>
      </c>
      <c r="EY21" s="40">
        <f>SUM('Mês'!$EQ21:EY21)</f>
        <v>21.028</v>
      </c>
      <c r="EZ21" s="40">
        <f>SUM('Mês'!$EQ21:EZ21)</f>
        <v>23.994</v>
      </c>
      <c r="FA21" s="40">
        <f>SUM('Mês'!$EQ21:FA21)</f>
        <v>25.277</v>
      </c>
      <c r="FB21" s="40">
        <f>SUM('Mês'!$EQ21:FB21)</f>
        <v>26.575</v>
      </c>
      <c r="FC21" s="40">
        <f>SUM('Mês'!$FC21:FC21)</f>
        <v>1.498</v>
      </c>
      <c r="FD21" s="40">
        <f>SUM('Mês'!$FC21:FD21)</f>
        <v>3.349</v>
      </c>
      <c r="FE21" s="40">
        <f>SUM('Mês'!$FC21:FE21)</f>
        <v>5.308</v>
      </c>
      <c r="FF21" s="40">
        <f>SUM('Mês'!$FC21:FF21)</f>
        <v>8.27</v>
      </c>
      <c r="FG21" s="40">
        <f>SUM('Mês'!$FC21:FG21)</f>
        <v>11.021</v>
      </c>
      <c r="FH21" s="40">
        <f>SUM('Mês'!$FC21:FH21)</f>
        <v>13.048</v>
      </c>
      <c r="FI21" s="40">
        <f>SUM('Mês'!$FC21:FI21)</f>
        <v>15.152</v>
      </c>
      <c r="FJ21" s="40">
        <f>SUM('Mês'!$FC21:FJ21)</f>
        <v>17.868</v>
      </c>
      <c r="FK21" s="40">
        <f>SUM('Mês'!$FC21:FK21)</f>
        <v>20.05</v>
      </c>
      <c r="FL21" s="40">
        <f>SUM('Mês'!$FC21:FL21)</f>
        <v>23.642</v>
      </c>
      <c r="FM21" s="40">
        <f>SUM('Mês'!$FC21:FM21)</f>
        <v>26.431</v>
      </c>
      <c r="FN21" s="40">
        <f>SUM('Mês'!$FC21:FN21)</f>
        <v>29.727</v>
      </c>
      <c r="FO21" s="40">
        <f>SUM('Mês'!$FO21:FO21)</f>
        <v>2.978</v>
      </c>
      <c r="FP21" s="40">
        <f>SUM('Mês'!$FO21:FP21)</f>
        <v>7.282</v>
      </c>
      <c r="FQ21" s="40">
        <f>SUM('Mês'!$FO21:FQ21)</f>
        <v>13.159</v>
      </c>
      <c r="FR21" s="40">
        <f>SUM('Mês'!$FO21:FR21)</f>
        <v>15.606</v>
      </c>
      <c r="FS21" s="40">
        <f>SUM('Mês'!$FO21:FS21)</f>
        <v>18.296</v>
      </c>
      <c r="FT21" s="40">
        <f>SUM('Mês'!$FO21:FT21)</f>
        <v>20.956</v>
      </c>
      <c r="FU21" s="40">
        <f>SUM('Mês'!$FO21:FU21)</f>
        <v>24.054</v>
      </c>
      <c r="FV21" s="40">
        <f>SUM('Mês'!$FO21:FV21)</f>
        <v>30.053</v>
      </c>
      <c r="FW21" s="40">
        <f>SUM('Mês'!$FO21:FW21)</f>
        <v>33.783</v>
      </c>
      <c r="FX21" s="40">
        <f>SUM('Mês'!$FO21:FX21)</f>
        <v>37.597</v>
      </c>
      <c r="FY21" s="40">
        <f>SUM('Mês'!$FO21:FY21)</f>
        <v>40.717</v>
      </c>
      <c r="FZ21" s="40">
        <f>SUM('Mês'!$FO21:FZ21)</f>
        <v>45.399</v>
      </c>
      <c r="GA21" s="40">
        <f>SUM('Mês'!$GA21:GA21)</f>
        <v>4.913</v>
      </c>
      <c r="GB21" s="40">
        <f>SUM('Mês'!$GA21:GB21)</f>
        <v>9.309</v>
      </c>
      <c r="GC21" s="40">
        <f>SUM('Mês'!$GA21:GC21)</f>
        <v>14.909</v>
      </c>
      <c r="GD21" s="40">
        <f>SUM('Mês'!$GA21:GD21)</f>
        <v>20.401</v>
      </c>
      <c r="GE21" s="40">
        <f>SUM('Mês'!$GA21:GE21)</f>
        <v>26.553</v>
      </c>
      <c r="GF21" s="40">
        <f>SUM('Mês'!$GA21:GF21)</f>
        <v>33.112</v>
      </c>
      <c r="GG21" s="40">
        <f>SUM('Mês'!$GA21:GG21)</f>
        <v>39.77</v>
      </c>
      <c r="GH21" s="40">
        <f>SUM('Mês'!$GA21:GH21)</f>
        <v>49.582</v>
      </c>
      <c r="GI21" s="40">
        <f>SUM('Mês'!$GA21:GI21)</f>
        <v>55.912</v>
      </c>
      <c r="GJ21" s="117"/>
    </row>
    <row r="22" ht="13.5" customHeight="1">
      <c r="A22" s="30">
        <f t="shared" si="1"/>
        <v>18</v>
      </c>
      <c r="B22" s="39" t="s">
        <v>17</v>
      </c>
      <c r="C22" s="40">
        <f>'Mês'!C22</f>
        <v>7.434</v>
      </c>
      <c r="D22" s="40">
        <f>SUM('Mês'!C22:D22)</f>
        <v>13.401</v>
      </c>
      <c r="E22" s="40">
        <f>SUM('Mês'!C22:E22)</f>
        <v>18.287</v>
      </c>
      <c r="F22" s="40">
        <f>SUM('Mês'!C22:F22)</f>
        <v>21.663</v>
      </c>
      <c r="G22" s="40">
        <f>SUM('Mês'!C22:G22)</f>
        <v>27.662</v>
      </c>
      <c r="H22" s="40">
        <f>SUM('Mês'!C22:H22)</f>
        <v>35.073</v>
      </c>
      <c r="I22" s="40">
        <f>SUM('Mês'!C22:I22)</f>
        <v>44.646</v>
      </c>
      <c r="J22" s="40">
        <f>SUM('Mês'!C22:J22)</f>
        <v>51.18</v>
      </c>
      <c r="K22" s="40">
        <f>SUM('Mês'!C22:K22)</f>
        <v>57.67</v>
      </c>
      <c r="L22" s="40">
        <f>SUM('Mês'!C22:L22)</f>
        <v>66.506</v>
      </c>
      <c r="M22" s="40">
        <f>SUM('Mês'!C22:M22)</f>
        <v>74.627</v>
      </c>
      <c r="N22" s="40">
        <f>SUM('Mês'!C22:N22)</f>
        <v>83.323</v>
      </c>
      <c r="O22" s="40">
        <f>SUM('Mês'!O22)</f>
        <v>4.907</v>
      </c>
      <c r="P22" s="40">
        <f>SUM('Mês'!O22:P22)</f>
        <v>9.669</v>
      </c>
      <c r="Q22" s="40">
        <f>SUM('Mês'!O22:Q22)</f>
        <v>15.848</v>
      </c>
      <c r="R22" s="40">
        <f>SUM('Mês'!O22:R22)</f>
        <v>21.355</v>
      </c>
      <c r="S22" s="40">
        <f>SUM('Mês'!O22:S22)</f>
        <v>29.801</v>
      </c>
      <c r="T22" s="40">
        <f>SUM('Mês'!O22:T22)</f>
        <v>37.23</v>
      </c>
      <c r="U22" s="40">
        <f>SUM('Mês'!O22:U22)</f>
        <v>44.296</v>
      </c>
      <c r="V22" s="40">
        <f>SUM('Mês'!O22:V22)</f>
        <v>51.828</v>
      </c>
      <c r="W22" s="40">
        <f>SUM('Mês'!O22:W22)</f>
        <v>59.603</v>
      </c>
      <c r="X22" s="40">
        <f>SUM('Mês'!O22:X22)</f>
        <v>68.204</v>
      </c>
      <c r="Y22" s="40">
        <f>SUM('Mês'!O22:Y22)</f>
        <v>72.913</v>
      </c>
      <c r="Z22" s="40">
        <f>SUM('Mês'!O22:Z22)</f>
        <v>77.617</v>
      </c>
      <c r="AA22" s="40">
        <f>SUM('Mês'!$AA22:AA22)</f>
        <v>6.059</v>
      </c>
      <c r="AB22" s="40">
        <f>SUM('Mês'!$AA22:AB22)</f>
        <v>11.629</v>
      </c>
      <c r="AC22" s="40">
        <f>SUM('Mês'!$AA22:AC22)</f>
        <v>16.075</v>
      </c>
      <c r="AD22" s="40">
        <f>SUM('Mês'!$AA22:AD22)</f>
        <v>20.19</v>
      </c>
      <c r="AE22" s="40">
        <f>SUM('Mês'!$AA22:AE22)</f>
        <v>26.119</v>
      </c>
      <c r="AF22" s="40">
        <f>SUM('Mês'!$AA22:AF22)</f>
        <v>31.229</v>
      </c>
      <c r="AG22" s="40">
        <f>SUM('Mês'!$AA22:AG22)</f>
        <v>37.005</v>
      </c>
      <c r="AH22" s="40">
        <f>SUM('Mês'!$AA22:AH22)</f>
        <v>44.083</v>
      </c>
      <c r="AI22" s="40">
        <f>SUM('Mês'!$AA22:AI22)</f>
        <v>51.037</v>
      </c>
      <c r="AJ22" s="40">
        <f>SUM('Mês'!$AA22:AJ22)</f>
        <v>56.68</v>
      </c>
      <c r="AK22" s="40">
        <f>SUM('Mês'!$AA22:AK22)</f>
        <v>62.847</v>
      </c>
      <c r="AL22" s="40">
        <f>SUM('Mês'!$AA22:AL22)</f>
        <v>66.888</v>
      </c>
      <c r="AM22" s="40">
        <f>SUM('Mês'!$AM22:AM22)</f>
        <v>1.736</v>
      </c>
      <c r="AN22" s="40">
        <f>SUM('Mês'!$AM22:AN22)</f>
        <v>4.96</v>
      </c>
      <c r="AO22" s="40">
        <f>SUM('Mês'!$AM22:AO22)</f>
        <v>12.133</v>
      </c>
      <c r="AP22" s="40">
        <f>SUM('Mês'!$AM22:AP22)</f>
        <v>18.842</v>
      </c>
      <c r="AQ22" s="40">
        <f>SUM('Mês'!$AM22:AQ22)</f>
        <v>24.941</v>
      </c>
      <c r="AR22" s="40">
        <f>SUM('Mês'!$AM22:AR22)</f>
        <v>33.863</v>
      </c>
      <c r="AS22" s="40">
        <f>SUM('Mês'!$AM22:AS22)</f>
        <v>45.848</v>
      </c>
      <c r="AT22" s="40">
        <f>SUM('Mês'!$AM22:AT22)</f>
        <v>51.317</v>
      </c>
      <c r="AU22" s="40">
        <f>SUM('Mês'!$AM22:AU22)</f>
        <v>53.948</v>
      </c>
      <c r="AV22" s="40">
        <f>SUM('Mês'!$AM22:AV22)</f>
        <v>56.928</v>
      </c>
      <c r="AW22" s="40">
        <f>SUM('Mês'!$AM22:AW22)</f>
        <v>63.381</v>
      </c>
      <c r="AX22" s="40">
        <f>SUM('Mês'!$AM22:AX22)</f>
        <v>67.848</v>
      </c>
      <c r="AY22" s="40">
        <f>SUM('Mês'!$AY22:AY22)</f>
        <v>2.022</v>
      </c>
      <c r="AZ22" s="40">
        <f>SUM('Mês'!$AY22:AZ22)</f>
        <v>5.38</v>
      </c>
      <c r="BA22" s="40">
        <f>SUM('Mês'!$AY22:BA22)</f>
        <v>11.161</v>
      </c>
      <c r="BB22" s="40">
        <f>SUM('Mês'!$AY22:BB22)</f>
        <v>15.838</v>
      </c>
      <c r="BC22" s="40">
        <f>SUM('Mês'!$AY22:BC22)</f>
        <v>21.712</v>
      </c>
      <c r="BD22" s="40">
        <f>SUM('Mês'!$AY22:BD22)</f>
        <v>27.393</v>
      </c>
      <c r="BE22" s="40">
        <f>SUM('Mês'!$AY22:BE22)</f>
        <v>32.704</v>
      </c>
      <c r="BF22" s="40">
        <f>SUM('Mês'!$AY22:BF22)</f>
        <v>38.651</v>
      </c>
      <c r="BG22" s="40">
        <f>SUM('Mês'!$AY22:BG22)</f>
        <v>46.699</v>
      </c>
      <c r="BH22" s="40">
        <f>SUM('Mês'!$AY22:BH22)</f>
        <v>54.608</v>
      </c>
      <c r="BI22" s="40">
        <f>SUM('Mês'!$AY22:BI22)</f>
        <v>60.249</v>
      </c>
      <c r="BJ22" s="40">
        <f>SUM('Mês'!$AY22:BJ22)</f>
        <v>64.147</v>
      </c>
      <c r="BK22" s="40">
        <f>SUM('Mês'!$BK22:BK22)</f>
        <v>5.027</v>
      </c>
      <c r="BL22" s="40">
        <f>SUM('Mês'!$BK22:BL22)</f>
        <v>9.474</v>
      </c>
      <c r="BM22" s="40">
        <f>SUM('Mês'!$BK22:BM22)</f>
        <v>15.017</v>
      </c>
      <c r="BN22" s="40">
        <f>SUM('Mês'!$BK22:BN22)</f>
        <v>21.591</v>
      </c>
      <c r="BO22" s="40">
        <f>SUM('Mês'!$BK22:BO22)</f>
        <v>26.797</v>
      </c>
      <c r="BP22" s="40">
        <f>SUM('Mês'!$BK22:BP22)</f>
        <v>31.701</v>
      </c>
      <c r="BQ22" s="40">
        <f>SUM('Mês'!$BK22:BQ22)</f>
        <v>37.744</v>
      </c>
      <c r="BR22" s="40">
        <f>SUM('Mês'!$BK22:BR22)</f>
        <v>48.164</v>
      </c>
      <c r="BS22" s="40">
        <f>SUM('Mês'!$BK22:BS22)</f>
        <v>56.755</v>
      </c>
      <c r="BT22" s="40">
        <f>SUM('Mês'!$BK22:BT22)</f>
        <v>60.873</v>
      </c>
      <c r="BU22" s="40">
        <f>SUM('Mês'!$BK22:BU22)</f>
        <v>63.909</v>
      </c>
      <c r="BV22" s="40">
        <f>SUM('Mês'!$BK22:BV22)</f>
        <v>67.225</v>
      </c>
      <c r="BW22" s="40">
        <f>SUM('Mês'!$BW22:BW22)</f>
        <v>7.174</v>
      </c>
      <c r="BX22" s="40">
        <f>SUM('Mês'!$BW22:BX22)</f>
        <v>11.548</v>
      </c>
      <c r="BY22" s="40">
        <f>SUM('Mês'!$BW22:BY22)</f>
        <v>18.156</v>
      </c>
      <c r="BZ22" s="40">
        <f>SUM('Mês'!$BW22:BZ22)</f>
        <v>23.728</v>
      </c>
      <c r="CA22" s="40">
        <f>SUM('Mês'!$BW22:CA22)</f>
        <v>28.175</v>
      </c>
      <c r="CB22" s="40">
        <f>SUM('Mês'!$BW22:CB22)</f>
        <v>34.873</v>
      </c>
      <c r="CC22" s="40">
        <f>SUM('Mês'!$BW22:CC22)</f>
        <v>40.098</v>
      </c>
      <c r="CD22" s="40">
        <f>SUM('Mês'!$BW22:CD22)</f>
        <v>49.754</v>
      </c>
      <c r="CE22" s="40">
        <f>SUM('Mês'!$BW22:CE22)</f>
        <v>57.387</v>
      </c>
      <c r="CF22" s="40">
        <f>SUM('Mês'!$BW22:CF22)</f>
        <v>63.18</v>
      </c>
      <c r="CG22" s="40">
        <f>SUM('Mês'!$BW22:CG22)</f>
        <v>69.232</v>
      </c>
      <c r="CH22" s="40">
        <f>SUM('Mês'!$BW22:CH22)</f>
        <v>74.299</v>
      </c>
      <c r="CI22" s="40">
        <f>SUM('Mês'!$CI22:CI22)</f>
        <v>3.521</v>
      </c>
      <c r="CJ22" s="40">
        <f>SUM('Mês'!$CI22:CJ22)</f>
        <v>9.555</v>
      </c>
      <c r="CK22" s="40">
        <f>SUM('Mês'!$CI22:CK22)</f>
        <v>15.549</v>
      </c>
      <c r="CL22" s="40">
        <f>SUM('Mês'!$CI22:CL22)</f>
        <v>23.254</v>
      </c>
      <c r="CM22" s="40">
        <f>SUM('Mês'!$CI22:CM22)</f>
        <v>30.302</v>
      </c>
      <c r="CN22" s="40">
        <f>SUM('Mês'!$CI22:CN22)</f>
        <v>34.906</v>
      </c>
      <c r="CO22" s="40">
        <f>SUM('Mês'!$CI22:CO22)</f>
        <v>41.514</v>
      </c>
      <c r="CP22" s="40">
        <f>SUM('Mês'!$CI22:CP22)</f>
        <v>52.051</v>
      </c>
      <c r="CQ22" s="40">
        <f>SUM('Mês'!$CI22:CQ22)</f>
        <v>58.48</v>
      </c>
      <c r="CR22" s="40">
        <f>SUM('Mês'!$CI22:CR22)</f>
        <v>65.875</v>
      </c>
      <c r="CS22" s="40">
        <f>SUM('Mês'!$CI22:CS22)</f>
        <v>69.712</v>
      </c>
      <c r="CT22" s="40">
        <f>SUM('Mês'!$CI22:CT22)</f>
        <v>75.247</v>
      </c>
      <c r="CU22" s="40">
        <f>SUM('Mês'!$CU22:CU22)</f>
        <v>7.496</v>
      </c>
      <c r="CV22" s="40">
        <f>SUM('Mês'!$CU22:CV22)</f>
        <v>13.226</v>
      </c>
      <c r="CW22" s="40">
        <f>SUM('Mês'!$CU22:CW22)</f>
        <v>20.902</v>
      </c>
      <c r="CX22" s="40">
        <f>SUM('Mês'!$CU22:CX22)</f>
        <v>26.072</v>
      </c>
      <c r="CY22" s="40">
        <f>SUM('Mês'!$CU22:CY22)</f>
        <v>31.385</v>
      </c>
      <c r="CZ22" s="40">
        <f>SUM('Mês'!$CU22:CZ22)</f>
        <v>36.839</v>
      </c>
      <c r="DA22" s="40">
        <f>SUM('Mês'!$CU22:DA22)</f>
        <v>43.211</v>
      </c>
      <c r="DB22" s="40">
        <f>SUM('Mês'!$CU22:DB22)</f>
        <v>51.966</v>
      </c>
      <c r="DC22" s="40">
        <f>SUM('Mês'!CU22:DC22)</f>
        <v>58.287</v>
      </c>
      <c r="DD22" s="40">
        <f>SUM('Mês'!CU22:DD22)</f>
        <v>68.092</v>
      </c>
      <c r="DE22" s="40">
        <f>SUM('Mês'!$CU$22:DE22)</f>
        <v>74.221</v>
      </c>
      <c r="DF22" s="40">
        <f>SUM('Mês'!$CU$22:DF22)</f>
        <v>78.655</v>
      </c>
      <c r="DG22" s="40">
        <f>'Mês'!DG22</f>
        <v>4.409</v>
      </c>
      <c r="DH22" s="40">
        <f>SUM('Mês'!$DG22:DH22)</f>
        <v>9.59</v>
      </c>
      <c r="DI22" s="40">
        <f>SUM('Mês'!$DG22:DI22)</f>
        <v>13.963</v>
      </c>
      <c r="DJ22" s="40">
        <f>SUM('Mês'!DG22:DJ22)</f>
        <v>19.055</v>
      </c>
      <c r="DK22" s="40">
        <f>SUM('Mês'!DG22:DK22)</f>
        <v>24.806</v>
      </c>
      <c r="DL22" s="40">
        <f>SUM('Mês'!DG22:DL22)</f>
        <v>29.088</v>
      </c>
      <c r="DM22" s="40">
        <f>SUM('Mês'!DG22:DM22)</f>
        <v>36.124</v>
      </c>
      <c r="DN22" s="40">
        <f>SUM('Mês'!DG22:DN22)</f>
        <v>43.468</v>
      </c>
      <c r="DO22" s="40">
        <f>SUM('Mês'!DG22:DO22)</f>
        <v>52.01</v>
      </c>
      <c r="DP22" s="40">
        <f>SUM('Mês'!DG22:DP22)</f>
        <v>60.259</v>
      </c>
      <c r="DQ22" s="40">
        <f>SUM('Mês'!DG22:DQ22)</f>
        <v>65.822</v>
      </c>
      <c r="DR22" s="40">
        <f>SUM('Mês'!DG22:DR22)</f>
        <v>70.368</v>
      </c>
      <c r="DS22" s="40">
        <f>SUM('Mês'!DS22)</f>
        <v>4.478</v>
      </c>
      <c r="DT22" s="40">
        <f>SUM('Mês'!DS22:DT22)</f>
        <v>10.394</v>
      </c>
      <c r="DU22" s="40">
        <f>SUM('Mês'!DS22:DU22)</f>
        <v>17.754</v>
      </c>
      <c r="DV22" s="40">
        <f>SUM('Mês'!DS22:DV22)</f>
        <v>23.603</v>
      </c>
      <c r="DW22" s="40">
        <f>SUM('Mês'!DS22:DW22)</f>
        <v>29.162</v>
      </c>
      <c r="DX22" s="40">
        <f>SUM('Mês'!DS22:DX22)</f>
        <v>36.666</v>
      </c>
      <c r="DY22" s="40">
        <f>SUM('Mês'!DS22:DY22)</f>
        <v>43.429</v>
      </c>
      <c r="DZ22" s="40">
        <f>SUM('Mês'!DS22:DZ22)</f>
        <v>50.958</v>
      </c>
      <c r="EA22" s="40">
        <f>SUM('Mês'!$DS22:EA22)</f>
        <v>58.87</v>
      </c>
      <c r="EB22" s="40">
        <f>SUM('Mês'!DS22:EB22)</f>
        <v>66.28</v>
      </c>
      <c r="EC22" s="40">
        <f>SUM('Mês'!$DS22:EC22)</f>
        <v>70.449</v>
      </c>
      <c r="ED22" s="40">
        <f>SUM('Mês'!DS22:ED22)</f>
        <v>74.363</v>
      </c>
      <c r="EE22" s="40">
        <f>'Mês'!EE22</f>
        <v>6.525</v>
      </c>
      <c r="EF22" s="40">
        <f>SUM('Mês'!$EE22:EF22)</f>
        <v>11.852</v>
      </c>
      <c r="EG22" s="40">
        <f>SUM('Mês'!$EE22:EG22)</f>
        <v>17.304</v>
      </c>
      <c r="EH22" s="40">
        <f>SUM('Mês'!$EE22:EH22)</f>
        <v>23.294</v>
      </c>
      <c r="EI22" s="40">
        <f>SUM('Mês'!$EE22:EI22)</f>
        <v>28.414</v>
      </c>
      <c r="EJ22" s="40">
        <f>SUM('Mês'!$EE22:EJ22)</f>
        <v>32.579</v>
      </c>
      <c r="EK22" s="40">
        <f>SUM('Mês'!$EE22:EK22)</f>
        <v>39.193</v>
      </c>
      <c r="EL22" s="40">
        <f>SUM('Mês'!$EE22:EL22)</f>
        <v>44.886</v>
      </c>
      <c r="EM22" s="40">
        <f>SUM('Mês'!$EE22:EM22)</f>
        <v>49.403</v>
      </c>
      <c r="EN22" s="40">
        <f>SUM('Mês'!$EE22:EN22)</f>
        <v>56.3</v>
      </c>
      <c r="EO22" s="40">
        <f>SUM('Mês'!$EE22:EO22)</f>
        <v>61.659</v>
      </c>
      <c r="EP22" s="40">
        <f>SUM('Mês'!$EE22:EP22)</f>
        <v>65.293</v>
      </c>
      <c r="EQ22" s="40">
        <f>'Mês'!EQ22</f>
        <v>3.454</v>
      </c>
      <c r="ER22" s="40">
        <f>SUM('Mês'!EQ22:ER22)</f>
        <v>8.061</v>
      </c>
      <c r="ES22" s="40">
        <f>SUM('Mês'!$EQ22:ES22)</f>
        <v>10.286</v>
      </c>
      <c r="ET22" s="40">
        <f>SUM('Mês'!$EQ22:ET22)</f>
        <v>14.084</v>
      </c>
      <c r="EU22" s="40">
        <f>SUM('Mês'!$EQ22:EU22)</f>
        <v>18.036</v>
      </c>
      <c r="EV22" s="40">
        <f>SUM('Mês'!$EQ22:EV22)</f>
        <v>23.133</v>
      </c>
      <c r="EW22" s="40">
        <f>SUM('Mês'!$EQ22:EW22)</f>
        <v>29.153</v>
      </c>
      <c r="EX22" s="40">
        <f>SUM('Mês'!$EQ22:EX22)</f>
        <v>35.645</v>
      </c>
      <c r="EY22" s="40">
        <f>SUM('Mês'!$EQ22:EY22)</f>
        <v>42.546</v>
      </c>
      <c r="EZ22" s="40">
        <f>SUM('Mês'!$EQ22:EZ22)</f>
        <v>50.921</v>
      </c>
      <c r="FA22" s="40">
        <f>SUM('Mês'!$EQ22:FA22)</f>
        <v>55.071</v>
      </c>
      <c r="FB22" s="40">
        <f>SUM('Mês'!$EQ22:FB22)</f>
        <v>59.482</v>
      </c>
      <c r="FC22" s="40">
        <f>SUM('Mês'!$FC22:FC22)</f>
        <v>6.505</v>
      </c>
      <c r="FD22" s="40">
        <f>SUM('Mês'!$FC22:FD22)</f>
        <v>10.056</v>
      </c>
      <c r="FE22" s="40">
        <f>SUM('Mês'!$FC22:FE22)</f>
        <v>14.365</v>
      </c>
      <c r="FF22" s="40">
        <f>SUM('Mês'!$FC22:FF22)</f>
        <v>17.644</v>
      </c>
      <c r="FG22" s="40">
        <f>SUM('Mês'!$FC22:FG22)</f>
        <v>20.364</v>
      </c>
      <c r="FH22" s="40">
        <f>SUM('Mês'!$FC22:FH22)</f>
        <v>24.592</v>
      </c>
      <c r="FI22" s="40">
        <f>SUM('Mês'!$FC22:FI22)</f>
        <v>29.957</v>
      </c>
      <c r="FJ22" s="40">
        <f>SUM('Mês'!$FC22:FJ22)</f>
        <v>36.533</v>
      </c>
      <c r="FK22" s="40">
        <f>SUM('Mês'!$FC22:FK22)</f>
        <v>43.995</v>
      </c>
      <c r="FL22" s="40">
        <f>SUM('Mês'!$FC22:FL22)</f>
        <v>49.167</v>
      </c>
      <c r="FM22" s="40">
        <f>SUM('Mês'!$FC22:FM22)</f>
        <v>54.768</v>
      </c>
      <c r="FN22" s="40">
        <f>SUM('Mês'!$FC22:FN22)</f>
        <v>58.494</v>
      </c>
      <c r="FO22" s="40">
        <f>SUM('Mês'!$FO22:FO22)</f>
        <v>5.393</v>
      </c>
      <c r="FP22" s="40">
        <f>SUM('Mês'!$FO22:FP22)</f>
        <v>9.614</v>
      </c>
      <c r="FQ22" s="40">
        <f>SUM('Mês'!$FO22:FQ22)</f>
        <v>15.156</v>
      </c>
      <c r="FR22" s="40">
        <f>SUM('Mês'!$FO22:FR22)</f>
        <v>20.275</v>
      </c>
      <c r="FS22" s="40">
        <f>SUM('Mês'!$FO22:FS22)</f>
        <v>24.556</v>
      </c>
      <c r="FT22" s="40">
        <f>SUM('Mês'!$FO22:FT22)</f>
        <v>29.196</v>
      </c>
      <c r="FU22" s="40">
        <f>SUM('Mês'!$FO22:FU22)</f>
        <v>36.622</v>
      </c>
      <c r="FV22" s="40">
        <f>SUM('Mês'!$FO22:FV22)</f>
        <v>41.527</v>
      </c>
      <c r="FW22" s="40">
        <f>SUM('Mês'!$FO22:FW22)</f>
        <v>47.041</v>
      </c>
      <c r="FX22" s="40">
        <f>SUM('Mês'!$FO22:FX22)</f>
        <v>52.256</v>
      </c>
      <c r="FY22" s="40">
        <f>SUM('Mês'!$FO22:FY22)</f>
        <v>56.68</v>
      </c>
      <c r="FZ22" s="40">
        <f>SUM('Mês'!$FO22:FZ22)</f>
        <v>61.095</v>
      </c>
      <c r="GA22" s="40">
        <f>SUM('Mês'!$GA22:GA22)</f>
        <v>4.239</v>
      </c>
      <c r="GB22" s="40">
        <f>SUM('Mês'!$GA22:GB22)</f>
        <v>8.183</v>
      </c>
      <c r="GC22" s="40">
        <f>SUM('Mês'!$GA22:GC22)</f>
        <v>13.068</v>
      </c>
      <c r="GD22" s="40">
        <f>SUM('Mês'!$GA22:GD22)</f>
        <v>19.533</v>
      </c>
      <c r="GE22" s="40">
        <f>SUM('Mês'!$GA22:GE22)</f>
        <v>24.565</v>
      </c>
      <c r="GF22" s="40">
        <f>SUM('Mês'!$GA22:GF22)</f>
        <v>28.51</v>
      </c>
      <c r="GG22" s="40">
        <f>SUM('Mês'!$GA22:GG22)</f>
        <v>33.773</v>
      </c>
      <c r="GH22" s="40">
        <f>SUM('Mês'!$GA22:GH22)</f>
        <v>38.476</v>
      </c>
      <c r="GI22" s="40">
        <f>SUM('Mês'!$GA22:GI22)</f>
        <v>41.785</v>
      </c>
      <c r="GJ22" s="117"/>
    </row>
    <row r="23" ht="13.5" customHeight="1">
      <c r="A23" s="30">
        <f t="shared" si="1"/>
        <v>19</v>
      </c>
      <c r="B23" s="53" t="s">
        <v>20</v>
      </c>
      <c r="C23" s="54">
        <f>'Mês'!C23</f>
        <v>20.344</v>
      </c>
      <c r="D23" s="54">
        <f>SUM('Mês'!C23:D23)</f>
        <v>36.964</v>
      </c>
      <c r="E23" s="54">
        <f>SUM('Mês'!C23:E23)</f>
        <v>54.494</v>
      </c>
      <c r="F23" s="54">
        <f>SUM('Mês'!C23:F23)</f>
        <v>70.704</v>
      </c>
      <c r="G23" s="54">
        <f>SUM('Mês'!C23:G23)</f>
        <v>90.518</v>
      </c>
      <c r="H23" s="54">
        <f>SUM('Mês'!C23:H23)</f>
        <v>111.947</v>
      </c>
      <c r="I23" s="54">
        <f>SUM('Mês'!C23:I23)</f>
        <v>136.779</v>
      </c>
      <c r="J23" s="54">
        <f>SUM('Mês'!C23:J23)</f>
        <v>158.413</v>
      </c>
      <c r="K23" s="54">
        <f>SUM('Mês'!C23:K23)</f>
        <v>179.035</v>
      </c>
      <c r="L23" s="54">
        <f>SUM('Mês'!C23:L23)</f>
        <v>205.345</v>
      </c>
      <c r="M23" s="54">
        <f>SUM('Mês'!C23:M23)</f>
        <v>229.13</v>
      </c>
      <c r="N23" s="54">
        <f>SUM('Mês'!C23:N23)</f>
        <v>252.79</v>
      </c>
      <c r="O23" s="54">
        <f>SUM('Mês'!O23)</f>
        <v>17.078</v>
      </c>
      <c r="P23" s="54">
        <f>SUM('Mês'!O23:P23)</f>
        <v>34.533</v>
      </c>
      <c r="Q23" s="54">
        <f>SUM('Mês'!O23:Q23)</f>
        <v>54.788</v>
      </c>
      <c r="R23" s="54">
        <f>SUM('Mês'!O23:R23)</f>
        <v>75.948</v>
      </c>
      <c r="S23" s="54">
        <f>SUM('Mês'!O23:S23)</f>
        <v>98.771</v>
      </c>
      <c r="T23" s="54">
        <f>SUM('Mês'!O23:T23)</f>
        <v>119.626</v>
      </c>
      <c r="U23" s="54">
        <f>SUM('Mês'!O23:U23)</f>
        <v>139.582</v>
      </c>
      <c r="V23" s="54">
        <f>SUM('Mês'!O23:V23)</f>
        <v>163.179</v>
      </c>
      <c r="W23" s="54">
        <f>SUM('Mês'!O23:W23)</f>
        <v>187.096</v>
      </c>
      <c r="X23" s="54">
        <f>SUM('Mês'!O23:X23)</f>
        <v>215.167</v>
      </c>
      <c r="Y23" s="54">
        <f>SUM('Mês'!O23:Y23)</f>
        <v>235.284</v>
      </c>
      <c r="Z23" s="54">
        <f>SUM('Mês'!O23:Z23)</f>
        <v>253.595</v>
      </c>
      <c r="AA23" s="54">
        <f>SUM('Mês'!$AA23:AA23)</f>
        <v>19.466</v>
      </c>
      <c r="AB23" s="54">
        <f>SUM('Mês'!$AA23:AB23)</f>
        <v>38.393</v>
      </c>
      <c r="AC23" s="54">
        <f>SUM('Mês'!$AA23:AC23)</f>
        <v>56.601</v>
      </c>
      <c r="AD23" s="54">
        <f>SUM('Mês'!$AA23:AD23)</f>
        <v>73.439</v>
      </c>
      <c r="AE23" s="54">
        <f>SUM('Mês'!$AA23:AE23)</f>
        <v>93.992</v>
      </c>
      <c r="AF23" s="54">
        <f>SUM('Mês'!$AA23:AF23)</f>
        <v>112.423</v>
      </c>
      <c r="AG23" s="54">
        <f>SUM('Mês'!$AA23:AG23)</f>
        <v>131.301</v>
      </c>
      <c r="AH23" s="54">
        <f>SUM('Mês'!$AA23:AH23)</f>
        <v>154.736</v>
      </c>
      <c r="AI23" s="54">
        <f>SUM('Mês'!$AA23:AI23)</f>
        <v>176.441</v>
      </c>
      <c r="AJ23" s="54">
        <f>SUM('Mês'!$AA23:AJ23)</f>
        <v>200.306</v>
      </c>
      <c r="AK23" s="54">
        <f>SUM('Mês'!$AA23:AK23)</f>
        <v>221.539</v>
      </c>
      <c r="AL23" s="54">
        <f>SUM('Mês'!$AA23:AL23)</f>
        <v>235.812</v>
      </c>
      <c r="AM23" s="54">
        <f>SUM('Mês'!$AM23:AM23)</f>
        <v>9.729</v>
      </c>
      <c r="AN23" s="54">
        <f>SUM('Mês'!$AM23:AN23)</f>
        <v>24.387</v>
      </c>
      <c r="AO23" s="54">
        <f>SUM('Mês'!$AM23:AO23)</f>
        <v>46.245</v>
      </c>
      <c r="AP23" s="54">
        <f>SUM('Mês'!$AM23:AP23)</f>
        <v>66.047</v>
      </c>
      <c r="AQ23" s="54">
        <f>SUM('Mês'!$AM23:AQ23)</f>
        <v>85.679</v>
      </c>
      <c r="AR23" s="54">
        <f>SUM('Mês'!$AM23:AR23)</f>
        <v>108.714</v>
      </c>
      <c r="AS23" s="54">
        <f>SUM('Mês'!$AM23:AS23)</f>
        <v>133.988</v>
      </c>
      <c r="AT23" s="54">
        <f>SUM('Mês'!$AM23:AT23)</f>
        <v>154.966</v>
      </c>
      <c r="AU23" s="54">
        <f>SUM('Mês'!$AM23:AU23)</f>
        <v>171.657</v>
      </c>
      <c r="AV23" s="54">
        <f>SUM('Mês'!$AM23:AV23)</f>
        <v>191.964</v>
      </c>
      <c r="AW23" s="54">
        <f>SUM('Mês'!$AM23:AW23)</f>
        <v>213.539</v>
      </c>
      <c r="AX23" s="54">
        <f>SUM('Mês'!$AM23:AX23)</f>
        <v>233.689</v>
      </c>
      <c r="AY23" s="54">
        <f>SUM('Mês'!$AY23:AY23)</f>
        <v>14.275</v>
      </c>
      <c r="AZ23" s="54">
        <f>SUM('Mês'!$AY23:AZ23)</f>
        <v>30.142</v>
      </c>
      <c r="BA23" s="54">
        <f>SUM('Mês'!$AY23:BA23)</f>
        <v>53.654</v>
      </c>
      <c r="BB23" s="54">
        <f>SUM('Mês'!$AY23:BB23)</f>
        <v>74.676</v>
      </c>
      <c r="BC23" s="54">
        <f>SUM('Mês'!$AY23:BC23)</f>
        <v>94.919</v>
      </c>
      <c r="BD23" s="54">
        <f>SUM('Mês'!$AY23:BD23)</f>
        <v>117.585</v>
      </c>
      <c r="BE23" s="54">
        <f>SUM('Mês'!$AY23:BE23)</f>
        <v>139.049</v>
      </c>
      <c r="BF23" s="54">
        <f>SUM('Mês'!$AY23:BF23)</f>
        <v>163.4</v>
      </c>
      <c r="BG23" s="54">
        <f>SUM('Mês'!$AY23:BG23)</f>
        <v>188.29</v>
      </c>
      <c r="BH23" s="54">
        <f>SUM('Mês'!$AY23:BH23)</f>
        <v>217.332</v>
      </c>
      <c r="BI23" s="54">
        <f>SUM('Mês'!$AY23:BI23)</f>
        <v>241.118</v>
      </c>
      <c r="BJ23" s="54">
        <f>SUM('Mês'!$AY23:BJ23)</f>
        <v>262.475</v>
      </c>
      <c r="BK23" s="54">
        <f>SUM('Mês'!$BK23:BK23)</f>
        <v>22.301</v>
      </c>
      <c r="BL23" s="54">
        <f>SUM('Mês'!$BK23:BL23)</f>
        <v>40.44</v>
      </c>
      <c r="BM23" s="54">
        <f>SUM('Mês'!$BK23:BM23)</f>
        <v>61.859</v>
      </c>
      <c r="BN23" s="54">
        <f>SUM('Mês'!$BK23:BN23)</f>
        <v>83.978</v>
      </c>
      <c r="BO23" s="54">
        <f>SUM('Mês'!$BK23:BO23)</f>
        <v>103.57</v>
      </c>
      <c r="BP23" s="54">
        <f>SUM('Mês'!$BK23:BP23)</f>
        <v>123.156</v>
      </c>
      <c r="BQ23" s="54">
        <f>SUM('Mês'!$BK23:BQ23)</f>
        <v>145.923</v>
      </c>
      <c r="BR23" s="54">
        <f>SUM('Mês'!$BK23:BR23)</f>
        <v>175.178</v>
      </c>
      <c r="BS23" s="54">
        <f>SUM('Mês'!$BK23:BS23)</f>
        <v>200.84</v>
      </c>
      <c r="BT23" s="54">
        <f>SUM('Mês'!$BK23:BT23)</f>
        <v>224.254</v>
      </c>
      <c r="BU23" s="54">
        <f>SUM('Mês'!$BK23:BU23)</f>
        <v>244.725</v>
      </c>
      <c r="BV23" s="54">
        <f>SUM('Mês'!$BK23:BV23)</f>
        <v>262.194</v>
      </c>
      <c r="BW23" s="54">
        <f>SUM('Mês'!$BW23:BW23)</f>
        <v>20.665</v>
      </c>
      <c r="BX23" s="54">
        <f>SUM('Mês'!$BW23:BX23)</f>
        <v>40.293</v>
      </c>
      <c r="BY23" s="54">
        <f>SUM('Mês'!$BW23:BY23)</f>
        <v>63.524</v>
      </c>
      <c r="BZ23" s="54">
        <f>SUM('Mês'!$BW23:BZ23)</f>
        <v>83.922</v>
      </c>
      <c r="CA23" s="54">
        <f>SUM('Mês'!$BW23:CA23)</f>
        <v>104.893</v>
      </c>
      <c r="CB23" s="54">
        <f>SUM('Mês'!$BW23:CB23)</f>
        <v>126.287</v>
      </c>
      <c r="CC23" s="54">
        <f>SUM('Mês'!$BW23:CC23)</f>
        <v>145.88</v>
      </c>
      <c r="CD23" s="54">
        <f>SUM('Mês'!$BW23:CD23)</f>
        <v>174.807</v>
      </c>
      <c r="CE23" s="54">
        <f>SUM('Mês'!$BW23:CE23)</f>
        <v>200.817</v>
      </c>
      <c r="CF23" s="54">
        <f>SUM('Mês'!$BW23:CF23)</f>
        <v>228.574</v>
      </c>
      <c r="CG23" s="54">
        <f>SUM('Mês'!$BW23:CG23)</f>
        <v>251.476</v>
      </c>
      <c r="CH23" s="54">
        <f>SUM('Mês'!$BW23:CH23)</f>
        <v>272.314</v>
      </c>
      <c r="CI23" s="54">
        <f>SUM('Mês'!$CI23:CI23)</f>
        <v>16.981</v>
      </c>
      <c r="CJ23" s="54">
        <f>SUM('Mês'!$CI23:CJ23)</f>
        <v>39.224</v>
      </c>
      <c r="CK23" s="54">
        <f>SUM('Mês'!$CI23:CK23)</f>
        <v>61.747</v>
      </c>
      <c r="CL23" s="54">
        <f>SUM('Mês'!$CI23:CL23)</f>
        <v>86.215</v>
      </c>
      <c r="CM23" s="54">
        <f>SUM('Mês'!$CI23:CM23)</f>
        <v>110.204</v>
      </c>
      <c r="CN23" s="54">
        <f>SUM('Mês'!$CI23:CN23)</f>
        <v>131.479</v>
      </c>
      <c r="CO23" s="54">
        <f>SUM('Mês'!$CI23:CO23)</f>
        <v>156.116</v>
      </c>
      <c r="CP23" s="54">
        <f>SUM('Mês'!$CI23:CP23)</f>
        <v>183.972</v>
      </c>
      <c r="CQ23" s="54">
        <f>SUM('Mês'!$CI23:CQ23)</f>
        <v>207.595</v>
      </c>
      <c r="CR23" s="54">
        <f>SUM('Mês'!$CI23:CR23)</f>
        <v>238.374</v>
      </c>
      <c r="CS23" s="54">
        <f>SUM('Mês'!$CI23:CS23)</f>
        <v>264.946</v>
      </c>
      <c r="CT23" s="54">
        <f>SUM('Mês'!$CI23:CT23)</f>
        <v>289.605</v>
      </c>
      <c r="CU23" s="54">
        <f>SUM('Mês'!$CU23:CU23)</f>
        <v>24.779</v>
      </c>
      <c r="CV23" s="54">
        <f>SUM('Mês'!$CU23:CV23)</f>
        <v>44.917</v>
      </c>
      <c r="CW23" s="54">
        <f>SUM('Mês'!$CU23:CW23)</f>
        <v>70.17</v>
      </c>
      <c r="CX23" s="54">
        <f>SUM('Mês'!$CU23:CX23)</f>
        <v>90.167</v>
      </c>
      <c r="CY23" s="54">
        <f>SUM('Mês'!$CU23:CY23)</f>
        <v>113.369</v>
      </c>
      <c r="CZ23" s="54">
        <f>SUM('Mês'!$CU23:CZ23)</f>
        <v>134.052</v>
      </c>
      <c r="DA23" s="54">
        <f>SUM('Mês'!$CU23:DA23)</f>
        <v>157.514</v>
      </c>
      <c r="DB23" s="54">
        <f>SUM('Mês'!$CU23:DB23)</f>
        <v>186.026</v>
      </c>
      <c r="DC23" s="54">
        <f>SUM('Mês'!CU23:DC23)</f>
        <v>213.054</v>
      </c>
      <c r="DD23" s="54">
        <f>SUM('Mês'!CU23:DD23)</f>
        <v>242.775</v>
      </c>
      <c r="DE23" s="54">
        <f>SUM('Mês'!$CU$23:DE23)</f>
        <v>267.445</v>
      </c>
      <c r="DF23" s="54">
        <f>SUM('Mês'!$CU$23:DF23)</f>
        <v>287.969</v>
      </c>
      <c r="DG23" s="54">
        <f>'Mês'!DG23</f>
        <v>21.531</v>
      </c>
      <c r="DH23" s="54">
        <f>SUM('Mês'!$DG23:DH23)</f>
        <v>42.079</v>
      </c>
      <c r="DI23" s="54">
        <f>SUM('Mês'!$DG23:DI23)</f>
        <v>63.339</v>
      </c>
      <c r="DJ23" s="54">
        <f>SUM('Mês'!DG23:DJ23)</f>
        <v>86.03</v>
      </c>
      <c r="DK23" s="54">
        <f>SUM('Mês'!DG23:DK23)</f>
        <v>109.393</v>
      </c>
      <c r="DL23" s="54">
        <f>SUM('Mês'!DG23:DL23)</f>
        <v>131.867</v>
      </c>
      <c r="DM23" s="54">
        <f>SUM('Mês'!DG23:DM23)</f>
        <v>158.793</v>
      </c>
      <c r="DN23" s="54">
        <f>SUM('Mês'!DG23:DN23)</f>
        <v>187.418</v>
      </c>
      <c r="DO23" s="54">
        <f>SUM('Mês'!DG23:DO23)</f>
        <v>217.651</v>
      </c>
      <c r="DP23" s="54">
        <f>SUM('Mês'!DG23:DP23)</f>
        <v>247.33</v>
      </c>
      <c r="DQ23" s="54">
        <f>SUM('Mês'!DG23:DQ23)</f>
        <v>270.935</v>
      </c>
      <c r="DR23" s="54">
        <f>SUM('Mês'!DG23:DR23)</f>
        <v>292.197</v>
      </c>
      <c r="DS23" s="54">
        <f>SUM('Mês'!DS23)</f>
        <v>21.652</v>
      </c>
      <c r="DT23" s="54">
        <f>SUM('Mês'!DS23:DT23)</f>
        <v>43.064</v>
      </c>
      <c r="DU23" s="54">
        <f>SUM('Mês'!DS23:DU23)</f>
        <v>69.483</v>
      </c>
      <c r="DV23" s="54">
        <f>SUM('Mês'!DS23:DV23)</f>
        <v>95.373</v>
      </c>
      <c r="DW23" s="54">
        <f>SUM('Mês'!DS23:DW23)</f>
        <v>120.338</v>
      </c>
      <c r="DX23" s="54">
        <f>SUM('Mês'!DS23:DX23)</f>
        <v>147.352</v>
      </c>
      <c r="DY23" s="54">
        <f>SUM('Mês'!DS23:DY23)</f>
        <v>173.502</v>
      </c>
      <c r="DZ23" s="54">
        <f t="shared" ref="DZ23:EA23" si="5">DZ17+DZ22</f>
        <v>201.585</v>
      </c>
      <c r="EA23" s="54">
        <f t="shared" si="5"/>
        <v>232.589</v>
      </c>
      <c r="EB23" s="54">
        <f>SUM('Mês'!DS23:EB23)</f>
        <v>261.851</v>
      </c>
      <c r="EC23" s="54">
        <f>SUM('Mês'!$DS23:EC23)</f>
        <v>285.743</v>
      </c>
      <c r="ED23" s="54">
        <f>SUM('Mês'!DS23:ED23)</f>
        <v>310.278</v>
      </c>
      <c r="EE23" s="54">
        <f>'Mês'!EE23</f>
        <v>27.188</v>
      </c>
      <c r="EF23" s="54">
        <f>SUM('Mês'!$EE23:EF23)</f>
        <v>50.134</v>
      </c>
      <c r="EG23" s="54">
        <f>SUM('Mês'!$EE23:EG23)</f>
        <v>76.446</v>
      </c>
      <c r="EH23" s="54">
        <f>SUM('Mês'!$EE23:EH23)</f>
        <v>101.404</v>
      </c>
      <c r="EI23" s="54">
        <f>SUM('Mês'!$EE23:EI23)</f>
        <v>123.824</v>
      </c>
      <c r="EJ23" s="54">
        <f>SUM('Mês'!$EE23:EJ23)</f>
        <v>145.976</v>
      </c>
      <c r="EK23" s="54">
        <f>SUM('Mês'!$EE23:EK23)</f>
        <v>172.793</v>
      </c>
      <c r="EL23" s="54">
        <f>SUM('Mês'!$EE23:EL23)</f>
        <v>197.802</v>
      </c>
      <c r="EM23" s="54">
        <f>SUM('Mês'!$EE23:EM23)</f>
        <v>225.124</v>
      </c>
      <c r="EN23" s="54">
        <f>SUM('Mês'!$EE23:EN23)</f>
        <v>257.101</v>
      </c>
      <c r="EO23" s="54">
        <f>SUM('Mês'!$EE23:EO23)</f>
        <v>284.817</v>
      </c>
      <c r="EP23" s="54">
        <f>SUM('Mês'!$EE23:EP23)</f>
        <v>307.115</v>
      </c>
      <c r="EQ23" s="54">
        <f>'Mês'!EQ23</f>
        <v>24.834</v>
      </c>
      <c r="ER23" s="54">
        <f>SUM('Mês'!EQ23:ER23)</f>
        <v>47.154</v>
      </c>
      <c r="ES23" s="54">
        <f>SUM('Mês'!$EQ23:ES23)</f>
        <v>69.113</v>
      </c>
      <c r="ET23" s="54">
        <f>SUM('Mês'!$EQ23:ET23)</f>
        <v>93.596</v>
      </c>
      <c r="EU23" s="54">
        <f>SUM('Mês'!$EQ23:EU23)</f>
        <v>114.019</v>
      </c>
      <c r="EV23" s="54">
        <f>SUM('Mês'!$EQ23:EV23)</f>
        <v>138.114</v>
      </c>
      <c r="EW23" s="54">
        <f>SUM('Mês'!$EQ23:EW23)</f>
        <v>170.529</v>
      </c>
      <c r="EX23" s="54">
        <f>SUM('Mês'!$EQ23:EX23)</f>
        <v>201.055</v>
      </c>
      <c r="EY23" s="54">
        <f>SUM('Mês'!$EQ23:EY23)</f>
        <v>234.153</v>
      </c>
      <c r="EZ23" s="54">
        <f>SUM('Mês'!$EQ23:EZ23)</f>
        <v>270.134</v>
      </c>
      <c r="FA23" s="54">
        <f>SUM('Mês'!$EQ23:FA23)</f>
        <v>296.946</v>
      </c>
      <c r="FB23" s="54">
        <f>SUM('Mês'!$EQ23:FB23)</f>
        <v>322.655</v>
      </c>
      <c r="FC23" s="54">
        <f>SUM('Mês'!$FC23:FC23)</f>
        <v>27.271</v>
      </c>
      <c r="FD23" s="54">
        <f>SUM('Mês'!$FC23:FD23)</f>
        <v>51.063</v>
      </c>
      <c r="FE23" s="54">
        <f>SUM('Mês'!$FC23:FE23)</f>
        <v>77.578</v>
      </c>
      <c r="FF23" s="54">
        <f>SUM('Mês'!$FC23:FF23)</f>
        <v>102.872</v>
      </c>
      <c r="FG23" s="54">
        <f>SUM('Mês'!$FC23:FG23)</f>
        <v>128.881</v>
      </c>
      <c r="FH23" s="54">
        <f>SUM('Mês'!$FC23:FH23)</f>
        <v>155.849</v>
      </c>
      <c r="FI23" s="54">
        <f>SUM('Mês'!$FC23:FI23)</f>
        <v>182.812</v>
      </c>
      <c r="FJ23" s="54">
        <f>SUM('Mês'!$FC23:FJ23)</f>
        <v>214.477</v>
      </c>
      <c r="FK23" s="54">
        <f>SUM('Mês'!$FC23:FK23)</f>
        <v>245.813</v>
      </c>
      <c r="FL23" s="54">
        <f>SUM('Mês'!$FC23:FL23)</f>
        <v>278.808</v>
      </c>
      <c r="FM23" s="54">
        <f>SUM('Mês'!$FC23:FM23)</f>
        <v>309.691</v>
      </c>
      <c r="FN23" s="54">
        <f>SUM('Mês'!$FC23:FN23)</f>
        <v>334.448</v>
      </c>
      <c r="FO23" s="54">
        <f>SUM('Mês'!$FO23:FO23)</f>
        <v>26.464</v>
      </c>
      <c r="FP23" s="54">
        <f>SUM('Mês'!$FO23:FP23)</f>
        <v>53.598</v>
      </c>
      <c r="FQ23" s="54">
        <f>SUM('Mês'!$FO23:FQ23)</f>
        <v>87.231</v>
      </c>
      <c r="FR23" s="54">
        <f>SUM('Mês'!$FO23:FR23)</f>
        <v>111.276</v>
      </c>
      <c r="FS23" s="54">
        <f>SUM('Mês'!$FO23:FS23)</f>
        <v>136.05</v>
      </c>
      <c r="FT23" s="54">
        <f>SUM('Mês'!$FO23:FT23)</f>
        <v>159.471</v>
      </c>
      <c r="FU23" s="54">
        <f>SUM('Mês'!$FO23:FU23)</f>
        <v>189.753</v>
      </c>
      <c r="FV23" s="54">
        <f>SUM('Mês'!$FO23:FV23)</f>
        <v>220.97</v>
      </c>
      <c r="FW23" s="54">
        <f>SUM('Mês'!$FO23:FW23)</f>
        <v>250.646</v>
      </c>
      <c r="FX23" s="54">
        <f>SUM('Mês'!$FO23:FX23)</f>
        <v>283.631</v>
      </c>
      <c r="FY23" s="54">
        <f>SUM('Mês'!$FO23:FY23)</f>
        <v>311.567</v>
      </c>
      <c r="FZ23" s="54">
        <f>SUM('Mês'!$FO23:FZ23)</f>
        <v>342.393</v>
      </c>
      <c r="GA23" s="54">
        <f>SUM('Mês'!$GA23:GA23)</f>
        <v>28.85</v>
      </c>
      <c r="GB23" s="54">
        <f>SUM('Mês'!$GA23:GB23)</f>
        <v>57.024</v>
      </c>
      <c r="GC23" s="54">
        <f>SUM('Mês'!$GA23:GC23)</f>
        <v>89.756</v>
      </c>
      <c r="GD23" s="54">
        <f>SUM('Mês'!$GA23:GD23)</f>
        <v>122.956</v>
      </c>
      <c r="GE23" s="54">
        <f>SUM('Mês'!$GA23:GE23)</f>
        <v>155.794</v>
      </c>
      <c r="GF23" s="54">
        <f>SUM('Mês'!$GA23:GF23)</f>
        <v>184.502</v>
      </c>
      <c r="GG23" s="54">
        <f>SUM('Mês'!$GA23:GG23)</f>
        <v>213.862</v>
      </c>
      <c r="GH23" s="54">
        <f>SUM('Mês'!$GA23:GH23)</f>
        <v>248.468</v>
      </c>
      <c r="GI23" s="54">
        <f>SUM('Mês'!$GA23:GI23)</f>
        <v>278.091</v>
      </c>
      <c r="GJ23" s="118"/>
    </row>
    <row r="24" ht="4.5" customHeight="1">
      <c r="A24" s="30">
        <f t="shared" si="1"/>
        <v>20</v>
      </c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118"/>
    </row>
    <row r="25" ht="13.5" customHeight="1">
      <c r="A25" s="30">
        <f t="shared" si="1"/>
        <v>21</v>
      </c>
      <c r="B25" s="67" t="s">
        <v>21</v>
      </c>
      <c r="C25" s="68">
        <f>'Mês'!C25</f>
        <v>28.778</v>
      </c>
      <c r="D25" s="68">
        <f>SUM('Mês'!C25:D25)</f>
        <v>56.322</v>
      </c>
      <c r="E25" s="68">
        <f>SUM('Mês'!C25:E25)</f>
        <v>88.225</v>
      </c>
      <c r="F25" s="68">
        <f>SUM('Mês'!C25:F25)</f>
        <v>118.814</v>
      </c>
      <c r="G25" s="68">
        <f>SUM('Mês'!C25:G25)</f>
        <v>153.949</v>
      </c>
      <c r="H25" s="68">
        <f>SUM('Mês'!C25:H25)</f>
        <v>187.627</v>
      </c>
      <c r="I25" s="68">
        <f>SUM('Mês'!C25:I25)</f>
        <v>223.183</v>
      </c>
      <c r="J25" s="68">
        <f>SUM('Mês'!C25:J25)</f>
        <v>264.052</v>
      </c>
      <c r="K25" s="68">
        <f>SUM('Mês'!C25:K25)</f>
        <v>300.138</v>
      </c>
      <c r="L25" s="68">
        <f>SUM('Mês'!C25:L25)</f>
        <v>337.716</v>
      </c>
      <c r="M25" s="68">
        <f>SUM('Mês'!C25:M25)</f>
        <v>371.884</v>
      </c>
      <c r="N25" s="68">
        <f>SUM('Mês'!C25:N25)</f>
        <v>409.15</v>
      </c>
      <c r="O25" s="68">
        <f>SUM('Mês'!O25)</f>
        <v>32.885</v>
      </c>
      <c r="P25" s="68">
        <f>SUM('Mês'!O25:P25)</f>
        <v>63.326</v>
      </c>
      <c r="Q25" s="68">
        <f>SUM('Mês'!O25:Q25)</f>
        <v>97.962</v>
      </c>
      <c r="R25" s="68">
        <f>SUM('Mês'!O25:R25)</f>
        <v>133.541</v>
      </c>
      <c r="S25" s="68">
        <f>SUM('Mês'!O25:S25)</f>
        <v>172.673</v>
      </c>
      <c r="T25" s="68">
        <f>SUM('Mês'!O25:T25)</f>
        <v>209.073</v>
      </c>
      <c r="U25" s="68">
        <f>SUM('Mês'!O25:U25)</f>
        <v>249.699</v>
      </c>
      <c r="V25" s="68">
        <f>SUM('Mês'!O25:V25)</f>
        <v>289.264</v>
      </c>
      <c r="W25" s="68">
        <f>SUM('Mês'!O25:W25)</f>
        <v>325.517</v>
      </c>
      <c r="X25" s="68">
        <f>SUM('Mês'!O25:X25)</f>
        <v>370.682</v>
      </c>
      <c r="Y25" s="68">
        <f>SUM('Mês'!O25:Y25)</f>
        <v>409.949</v>
      </c>
      <c r="Z25" s="68">
        <f>SUM('Mês'!O25:Z25)</f>
        <v>447.73</v>
      </c>
      <c r="AA25" s="68">
        <f>SUM('Mês'!$AA25:AA25)</f>
        <v>33.625</v>
      </c>
      <c r="AB25" s="68">
        <f>SUM('Mês'!$AA25:AB25)</f>
        <v>68.504</v>
      </c>
      <c r="AC25" s="68">
        <f>SUM('Mês'!$AA25:AC25)</f>
        <v>105.187</v>
      </c>
      <c r="AD25" s="68">
        <f>SUM('Mês'!$AA25:AD25)</f>
        <v>139.29</v>
      </c>
      <c r="AE25" s="68">
        <f>SUM('Mês'!$AA25:AE25)</f>
        <v>175.625</v>
      </c>
      <c r="AF25" s="68">
        <f>SUM('Mês'!$AA25:AF25)</f>
        <v>214.499</v>
      </c>
      <c r="AG25" s="68">
        <f>SUM('Mês'!$AA25:AG25)</f>
        <v>250.704</v>
      </c>
      <c r="AH25" s="68">
        <f>SUM('Mês'!$AA25:AH25)</f>
        <v>292.066</v>
      </c>
      <c r="AI25" s="68">
        <f>SUM('Mês'!$AA25:AI25)</f>
        <v>334.307</v>
      </c>
      <c r="AJ25" s="68">
        <f>SUM('Mês'!$AA25:AJ25)</f>
        <v>381.735</v>
      </c>
      <c r="AK25" s="68">
        <f>SUM('Mês'!$AA25:AK25)</f>
        <v>421.411</v>
      </c>
      <c r="AL25" s="68">
        <f>SUM('Mês'!$AA25:AL25)</f>
        <v>456.925</v>
      </c>
      <c r="AM25" s="68">
        <f>SUM('Mês'!$AM25:AM25)</f>
        <v>28.532</v>
      </c>
      <c r="AN25" s="68">
        <f>SUM('Mês'!$AM25:AN25)</f>
        <v>59.67</v>
      </c>
      <c r="AO25" s="68">
        <f>SUM('Mês'!$AM25:AO25)</f>
        <v>97.803</v>
      </c>
      <c r="AP25" s="68">
        <f>SUM('Mês'!$AM25:AP25)</f>
        <v>133.514</v>
      </c>
      <c r="AQ25" s="68">
        <f>SUM('Mês'!$AM25:AQ25)</f>
        <v>171.424</v>
      </c>
      <c r="AR25" s="68">
        <f>SUM('Mês'!$AM25:AR25)</f>
        <v>212.619</v>
      </c>
      <c r="AS25" s="68">
        <f>SUM('Mês'!$AM25:AS25)</f>
        <v>252.223</v>
      </c>
      <c r="AT25" s="68">
        <f>SUM('Mês'!$AM25:AT25)</f>
        <v>293.748</v>
      </c>
      <c r="AU25" s="68">
        <f>SUM('Mês'!$AM25:AU25)</f>
        <v>332.335</v>
      </c>
      <c r="AV25" s="68">
        <f>SUM('Mês'!$AM25:AV25)</f>
        <v>377.009</v>
      </c>
      <c r="AW25" s="68">
        <f>SUM('Mês'!$AM25:AW25)</f>
        <v>413.487</v>
      </c>
      <c r="AX25" s="68">
        <f>SUM('Mês'!$AM25:AX25)</f>
        <v>451.994</v>
      </c>
      <c r="AY25" s="68">
        <f>SUM('Mês'!$AY25:AY25)</f>
        <v>32.701</v>
      </c>
      <c r="AZ25" s="68">
        <f>SUM('Mês'!$AY25:AZ25)</f>
        <v>63.919</v>
      </c>
      <c r="BA25" s="68">
        <f>SUM('Mês'!$AY25:BA25)</f>
        <v>104.023</v>
      </c>
      <c r="BB25" s="68">
        <f>SUM('Mês'!$AY25:BB25)</f>
        <v>139.296</v>
      </c>
      <c r="BC25" s="68">
        <f>SUM('Mês'!$AY25:BC25)</f>
        <v>176.485</v>
      </c>
      <c r="BD25" s="68">
        <f>SUM('Mês'!$AY25:BD25)</f>
        <v>218.779</v>
      </c>
      <c r="BE25" s="68">
        <f>SUM('Mês'!$AY25:BE25)</f>
        <v>259.062</v>
      </c>
      <c r="BF25" s="68">
        <f>SUM('Mês'!$AY25:BF25)</f>
        <v>303.308</v>
      </c>
      <c r="BG25" s="68">
        <f>SUM('Mês'!$AY25:BG25)</f>
        <v>345.202</v>
      </c>
      <c r="BH25" s="68">
        <f>SUM('Mês'!$AY25:BH25)</f>
        <v>388.104</v>
      </c>
      <c r="BI25" s="68">
        <f>SUM('Mês'!$AY25:BI25)</f>
        <v>431.778</v>
      </c>
      <c r="BJ25" s="68">
        <f>SUM('Mês'!$AY25:BJ25)</f>
        <v>471.816</v>
      </c>
      <c r="BK25" s="68">
        <f>SUM('Mês'!$BK25:BK25)</f>
        <v>35.783</v>
      </c>
      <c r="BL25" s="68">
        <f>SUM('Mês'!$BK25:BL25)</f>
        <v>71.461</v>
      </c>
      <c r="BM25" s="68">
        <f>SUM('Mês'!$BK25:BM25)</f>
        <v>110.707</v>
      </c>
      <c r="BN25" s="68">
        <f>SUM('Mês'!$BK25:BN25)</f>
        <v>151.762</v>
      </c>
      <c r="BO25" s="68">
        <f>SUM('Mês'!$BK25:BO25)</f>
        <v>192.966</v>
      </c>
      <c r="BP25" s="68">
        <f>SUM('Mês'!$BK25:BP25)</f>
        <v>234.112</v>
      </c>
      <c r="BQ25" s="68">
        <f>SUM('Mês'!$BK25:BQ25)</f>
        <v>282.092</v>
      </c>
      <c r="BR25" s="68">
        <f>SUM('Mês'!$BK25:BR25)</f>
        <v>325.251</v>
      </c>
      <c r="BS25" s="68">
        <f>SUM('Mês'!$BK25:BS25)</f>
        <v>372.06</v>
      </c>
      <c r="BT25" s="68">
        <f>SUM('Mês'!$BK25:BT25)</f>
        <v>419.648</v>
      </c>
      <c r="BU25" s="68">
        <f>SUM('Mês'!$BK25:BU25)</f>
        <v>460.518</v>
      </c>
      <c r="BV25" s="68">
        <f>SUM('Mês'!$BK25:BV25)</f>
        <v>501.699</v>
      </c>
      <c r="BW25" s="68">
        <f>SUM('Mês'!$BW25:BW25)</f>
        <v>38.058</v>
      </c>
      <c r="BX25" s="68">
        <f>SUM('Mês'!$BW25:BX25)</f>
        <v>78.199</v>
      </c>
      <c r="BY25" s="68">
        <f>SUM('Mês'!$BW25:BY25)</f>
        <v>119.196</v>
      </c>
      <c r="BZ25" s="68">
        <f>SUM('Mês'!$BW25:BZ25)</f>
        <v>157.904</v>
      </c>
      <c r="CA25" s="68">
        <f>SUM('Mês'!$BW25:CA25)</f>
        <v>198.255</v>
      </c>
      <c r="CB25" s="68">
        <f>SUM('Mês'!$BW25:CB25)</f>
        <v>239.544</v>
      </c>
      <c r="CC25" s="68">
        <f>SUM('Mês'!$BW25:CC25)</f>
        <v>282.589</v>
      </c>
      <c r="CD25" s="68">
        <f>SUM('Mês'!$BW25:CD25)</f>
        <v>330.61</v>
      </c>
      <c r="CE25" s="68">
        <f>SUM('Mês'!$BW25:CE25)</f>
        <v>374.659</v>
      </c>
      <c r="CF25" s="68">
        <f>SUM('Mês'!$BW25:CF25)</f>
        <v>428.113</v>
      </c>
      <c r="CG25" s="68">
        <f>SUM('Mês'!$BW25:CG25)</f>
        <v>469.661</v>
      </c>
      <c r="CH25" s="68">
        <f>SUM('Mês'!$BW25:CH25)</f>
        <v>510.169</v>
      </c>
      <c r="CI25" s="68">
        <f>SUM('Mês'!$CI25:CI25)</f>
        <v>35.469</v>
      </c>
      <c r="CJ25" s="68">
        <f>SUM('Mês'!$CI25:CJ25)</f>
        <v>74.067</v>
      </c>
      <c r="CK25" s="68">
        <f>SUM('Mês'!$CI25:CK25)</f>
        <v>115.531</v>
      </c>
      <c r="CL25" s="68">
        <f>SUM('Mês'!$CI25:CL25)</f>
        <v>157.594</v>
      </c>
      <c r="CM25" s="68">
        <f>SUM('Mês'!$CI25:CM25)</f>
        <v>203.475</v>
      </c>
      <c r="CN25" s="68">
        <f>SUM('Mês'!$CI25:CN25)</f>
        <v>247.797</v>
      </c>
      <c r="CO25" s="68">
        <f>SUM('Mês'!$CI25:CO25)</f>
        <v>292.139</v>
      </c>
      <c r="CP25" s="68">
        <f>SUM('Mês'!$CI25:CP25)</f>
        <v>339.224</v>
      </c>
      <c r="CQ25" s="68">
        <f>SUM('Mês'!$CI25:CQ25)</f>
        <v>385.066</v>
      </c>
      <c r="CR25" s="68">
        <f>SUM('Mês'!$CI25:CR25)</f>
        <v>439.419</v>
      </c>
      <c r="CS25" s="68">
        <f>SUM('Mês'!$CI25:CS25)</f>
        <v>485.836</v>
      </c>
      <c r="CT25" s="68">
        <f>SUM('Mês'!$CI25:CT25)</f>
        <v>534.905</v>
      </c>
      <c r="CU25" s="68">
        <f>SUM('Mês'!$CU25:CU25)</f>
        <v>39.441</v>
      </c>
      <c r="CV25" s="68">
        <f>SUM('Mês'!$CU25:CV25)</f>
        <v>76.958</v>
      </c>
      <c r="CW25" s="68">
        <f>SUM('Mês'!$CU25:CW25)</f>
        <v>119.544</v>
      </c>
      <c r="CX25" s="68">
        <f>SUM('Mês'!$CU25:CX25)</f>
        <v>160.799</v>
      </c>
      <c r="CY25" s="68">
        <f>SUM('Mês'!$CU25:CY25)</f>
        <v>202.56</v>
      </c>
      <c r="CZ25" s="68">
        <f>SUM('Mês'!$CU25:CZ25)</f>
        <v>241.384</v>
      </c>
      <c r="DA25" s="68">
        <f>SUM('Mês'!$CU25:DA25)</f>
        <v>286.555</v>
      </c>
      <c r="DB25" s="68">
        <f>SUM('Mês'!$CU25:DB25)</f>
        <v>332.253</v>
      </c>
      <c r="DC25" s="68">
        <f>SUM('Mês'!CU25:DC25)</f>
        <v>386.175</v>
      </c>
      <c r="DD25" s="68">
        <f>SUM('Mês'!CU25:DD25)</f>
        <v>437.254</v>
      </c>
      <c r="DE25" s="68">
        <f>SUM('Mês'!$CU$23:DE25)</f>
        <v>748.176</v>
      </c>
      <c r="DF25" s="68">
        <f>SUM('Mês'!$CU$23:DF25)</f>
        <v>812.423</v>
      </c>
      <c r="DG25" s="68">
        <f>'Mês'!DG25</f>
        <v>38.47</v>
      </c>
      <c r="DH25" s="68">
        <f>SUM('Mês'!$DG25:DH25)</f>
        <v>76.011</v>
      </c>
      <c r="DI25" s="68">
        <f>SUM('Mês'!$DG25:DI25)</f>
        <v>120.674</v>
      </c>
      <c r="DJ25" s="68">
        <f>SUM('Mês'!DG25:DJ25)</f>
        <v>163.167</v>
      </c>
      <c r="DK25" s="68">
        <f>SUM('Mês'!DG25:DK25)</f>
        <v>206.242</v>
      </c>
      <c r="DL25" s="68">
        <f>SUM('Mês'!DG25:DL25)</f>
        <v>252.06</v>
      </c>
      <c r="DM25" s="68">
        <f>SUM('Mês'!DG25:DM25)</f>
        <v>297.247</v>
      </c>
      <c r="DN25" s="68">
        <f>SUM('Mês'!DG25:DN25)</f>
        <v>351.458</v>
      </c>
      <c r="DO25" s="68">
        <f>SUM('Mês'!DG25:DO25)</f>
        <v>401.588</v>
      </c>
      <c r="DP25" s="68">
        <f>SUM('Mês'!DG25:DP25)</f>
        <v>453.89</v>
      </c>
      <c r="DQ25" s="68">
        <f>SUM('Mês'!DG25:DQ25)</f>
        <v>498.924</v>
      </c>
      <c r="DR25" s="68">
        <f>SUM('Mês'!DG25:DR25)</f>
        <v>544.501</v>
      </c>
      <c r="DS25" s="68">
        <f>SUM('Mês'!DS25)</f>
        <v>42.784</v>
      </c>
      <c r="DT25" s="68">
        <f>SUM('Mês'!DS25:DT25)</f>
        <v>82.07</v>
      </c>
      <c r="DU25" s="68">
        <f>SUM('Mês'!DS25:DU25)</f>
        <v>129.139</v>
      </c>
      <c r="DV25" s="68">
        <f>SUM('Mês'!DS25:DV25)</f>
        <v>177.895</v>
      </c>
      <c r="DW25" s="68">
        <f>SUM('Mês'!DS25:DW25)</f>
        <v>224.383</v>
      </c>
      <c r="DX25" s="68">
        <f>SUM('Mês'!DS25:DX25)</f>
        <v>272.407</v>
      </c>
      <c r="DY25" s="68">
        <f>SUM('Mês'!DS25:DY25)</f>
        <v>320.365</v>
      </c>
      <c r="DZ25" s="68">
        <f t="shared" ref="DZ25:EA25" si="6">DZ19+DZ24</f>
        <v>35.014</v>
      </c>
      <c r="EA25" s="68">
        <f t="shared" si="6"/>
        <v>41.891</v>
      </c>
      <c r="EB25" s="68">
        <f>SUM('Mês'!DS25:EB25)</f>
        <v>472.292</v>
      </c>
      <c r="EC25" s="68">
        <f>SUM('Mês'!$DS25:EC25)</f>
        <v>516.701</v>
      </c>
      <c r="ED25" s="68">
        <f>SUM('Mês'!DS25:ED25)</f>
        <v>566.044</v>
      </c>
      <c r="EE25" s="68">
        <f>'Mês'!EE25</f>
        <v>45.046</v>
      </c>
      <c r="EF25" s="68">
        <f>SUM('Mês'!$EE25:EF25)</f>
        <v>86.229</v>
      </c>
      <c r="EG25" s="68">
        <f>SUM('Mês'!$EE25:EG25)</f>
        <v>134.897</v>
      </c>
      <c r="EH25" s="68">
        <f>SUM('Mês'!$EE25:EH25)</f>
        <v>179.908</v>
      </c>
      <c r="EI25" s="68">
        <f>SUM('Mês'!$EE25:EI25)</f>
        <v>227.145</v>
      </c>
      <c r="EJ25" s="68">
        <f>SUM('Mês'!$EE25:EJ25)</f>
        <v>272.901</v>
      </c>
      <c r="EK25" s="68">
        <f>SUM('Mês'!$EE25:EK25)</f>
        <v>324.018</v>
      </c>
      <c r="EL25" s="68">
        <f>SUM('Mês'!$EE25:EL25)</f>
        <v>374.376</v>
      </c>
      <c r="EM25" s="68">
        <f>SUM('Mês'!$EE25:EM25)</f>
        <v>426.995</v>
      </c>
      <c r="EN25" s="68">
        <f>SUM('Mês'!$EE25:EN25)</f>
        <v>482.254</v>
      </c>
      <c r="EO25" s="68">
        <f>SUM('Mês'!$EE25:EO25)</f>
        <v>533.505</v>
      </c>
      <c r="EP25" s="68">
        <f>SUM('Mês'!$EE25:EP25)</f>
        <v>579.802</v>
      </c>
      <c r="EQ25" s="68">
        <f>'Mês'!EQ25</f>
        <v>50.338</v>
      </c>
      <c r="ER25" s="68">
        <f>SUM('Mês'!EQ25:ER25)</f>
        <v>93.091</v>
      </c>
      <c r="ES25" s="68">
        <f>SUM('Mês'!$EQ25:ES25)</f>
        <v>141.367</v>
      </c>
      <c r="ET25" s="68">
        <f>SUM('Mês'!$EQ25:ET25)</f>
        <v>186.574</v>
      </c>
      <c r="EU25" s="68">
        <f>SUM('Mês'!$EQ25:EU25)</f>
        <v>225.784</v>
      </c>
      <c r="EV25" s="68">
        <f>SUM('Mês'!$EQ25:EV25)</f>
        <v>269.063</v>
      </c>
      <c r="EW25" s="68">
        <f>SUM('Mês'!$EQ25:EW25)</f>
        <v>324.641</v>
      </c>
      <c r="EX25" s="68">
        <f>SUM('Mês'!$EQ25:EX25)</f>
        <v>380.681</v>
      </c>
      <c r="EY25" s="68">
        <f>SUM('Mês'!$EQ25:EY25)</f>
        <v>432.912</v>
      </c>
      <c r="EZ25" s="68">
        <f>SUM('Mês'!$EQ25:EZ25)</f>
        <v>491.802</v>
      </c>
      <c r="FA25" s="68">
        <f>SUM('Mês'!$EQ25:FA25)</f>
        <v>543.467</v>
      </c>
      <c r="FB25" s="68">
        <f>SUM('Mês'!$EQ25:FB25)</f>
        <v>595.281</v>
      </c>
      <c r="FC25" s="68">
        <f>SUM('Mês'!$FC25:FC25)</f>
        <v>48.077</v>
      </c>
      <c r="FD25" s="68">
        <f>SUM('Mês'!$FC25:FD25)</f>
        <v>95.467</v>
      </c>
      <c r="FE25" s="68">
        <f>SUM('Mês'!$FC25:FE25)</f>
        <v>146.553</v>
      </c>
      <c r="FF25" s="68">
        <f>SUM('Mês'!$FC25:FF25)</f>
        <v>194.914</v>
      </c>
      <c r="FG25" s="68">
        <f>SUM('Mês'!$FC25:FG25)</f>
        <v>244.367</v>
      </c>
      <c r="FH25" s="68">
        <f>SUM('Mês'!$FC25:FH25)</f>
        <v>295.056</v>
      </c>
      <c r="FI25" s="68">
        <f>SUM('Mês'!$FC25:FI25)</f>
        <v>345.573</v>
      </c>
      <c r="FJ25" s="68">
        <f>SUM('Mês'!$FC25:FJ25)</f>
        <v>401.7</v>
      </c>
      <c r="FK25" s="68">
        <f>SUM('Mês'!$FC25:FK25)</f>
        <v>455.367</v>
      </c>
      <c r="FL25" s="68">
        <f>SUM('Mês'!$FC25:FL25)</f>
        <v>512.414</v>
      </c>
      <c r="FM25" s="68">
        <f>SUM('Mês'!$FC25:FM25)</f>
        <v>563.996</v>
      </c>
      <c r="FN25" s="68">
        <f>SUM('Mês'!$FC25:FN25)</f>
        <v>611.08</v>
      </c>
      <c r="FO25" s="68">
        <f>SUM('Mês'!$FO25:FO25)</f>
        <v>45.635</v>
      </c>
      <c r="FP25" s="68">
        <f>SUM('Mês'!$FO25:FP25)</f>
        <v>91.911</v>
      </c>
      <c r="FQ25" s="68">
        <f>SUM('Mês'!$FO25:FQ25)</f>
        <v>143.337</v>
      </c>
      <c r="FR25" s="68">
        <f>SUM('Mês'!$FO25:FR25)</f>
        <v>184.9</v>
      </c>
      <c r="FS25" s="68">
        <f>SUM('Mês'!$FO25:FS25)</f>
        <v>231.05</v>
      </c>
      <c r="FT25" s="68">
        <f>SUM('Mês'!$FO25:FT25)</f>
        <v>274.534</v>
      </c>
      <c r="FU25" s="68">
        <f>SUM('Mês'!$FO25:FU25)</f>
        <v>326.374</v>
      </c>
      <c r="FV25" s="68">
        <f>SUM('Mês'!$FO25:FV25)</f>
        <v>376.4</v>
      </c>
      <c r="FW25" s="68">
        <f>SUM('Mês'!$FO25:FW25)</f>
        <v>427.61</v>
      </c>
      <c r="FX25" s="68">
        <f>SUM('Mês'!$FO25:FX25)</f>
        <v>479.553</v>
      </c>
      <c r="FY25" s="68">
        <f>SUM('Mês'!$FO25:FY25)</f>
        <v>530.618</v>
      </c>
      <c r="FZ25" s="68">
        <f>SUM('Mês'!$FO25:FZ25)</f>
        <v>581.778</v>
      </c>
      <c r="GA25" s="68">
        <f>SUM('Mês'!$GA25:GA25)</f>
        <v>50.526</v>
      </c>
      <c r="GB25" s="68">
        <f>SUM('Mês'!$GA25:GB25)</f>
        <v>95.725</v>
      </c>
      <c r="GC25" s="68">
        <f>SUM('Mês'!$GA25:GC25)</f>
        <v>150.04</v>
      </c>
      <c r="GD25" s="68">
        <f>SUM('Mês'!$GA25:GD25)</f>
        <v>201.517</v>
      </c>
      <c r="GE25" s="68">
        <f>SUM('Mês'!$GA25:GE25)</f>
        <v>253.083</v>
      </c>
      <c r="GF25" s="68">
        <f>SUM('Mês'!$GA25:GF25)</f>
        <v>298.048</v>
      </c>
      <c r="GG25" s="68">
        <f>SUM('Mês'!$GA25:GG25)</f>
        <v>342.234</v>
      </c>
      <c r="GH25" s="68">
        <f>SUM('Mês'!$GA25:GH25)</f>
        <v>390.691</v>
      </c>
      <c r="GI25" s="68">
        <f>SUM('Mês'!$GA25:GI25)</f>
        <v>434.759</v>
      </c>
      <c r="GJ25" s="117"/>
    </row>
    <row r="26" ht="13.5" customHeight="1">
      <c r="A26" s="30">
        <f t="shared" si="1"/>
        <v>22</v>
      </c>
      <c r="B26" s="43" t="s">
        <v>22</v>
      </c>
      <c r="C26" s="44">
        <f>'Mês'!C26</f>
        <v>19.68</v>
      </c>
      <c r="D26" s="44">
        <f>SUM('Mês'!C26:D26)</f>
        <v>39.552</v>
      </c>
      <c r="E26" s="44">
        <f>SUM('Mês'!C26:E26)</f>
        <v>62.466</v>
      </c>
      <c r="F26" s="44">
        <f>SUM('Mês'!C26:F26)</f>
        <v>84.15</v>
      </c>
      <c r="G26" s="44">
        <f>SUM('Mês'!C26:G26)</f>
        <v>110.633</v>
      </c>
      <c r="H26" s="44">
        <f>SUM('Mês'!C26:H26)</f>
        <v>135.313</v>
      </c>
      <c r="I26" s="44">
        <f>SUM('Mês'!C26:I26)</f>
        <v>161.956</v>
      </c>
      <c r="J26" s="44">
        <f>SUM('Mês'!C26:J26)</f>
        <v>192.057</v>
      </c>
      <c r="K26" s="44">
        <f>SUM('Mês'!C26:K26)</f>
        <v>218.728</v>
      </c>
      <c r="L26" s="44">
        <f>SUM('Mês'!C26:L26)</f>
        <v>246.514</v>
      </c>
      <c r="M26" s="44">
        <f>SUM('Mês'!C26:M26)</f>
        <v>271.38</v>
      </c>
      <c r="N26" s="44">
        <f>SUM('Mês'!C26:N26)</f>
        <v>299.218</v>
      </c>
      <c r="O26" s="44">
        <f>SUM('Mês'!O26)</f>
        <v>23.089</v>
      </c>
      <c r="P26" s="44">
        <f>SUM('Mês'!O26:P26)</f>
        <v>44.979</v>
      </c>
      <c r="Q26" s="44">
        <f>SUM('Mês'!O26:Q26)</f>
        <v>70.393</v>
      </c>
      <c r="R26" s="44">
        <f>SUM('Mês'!O26:R26)</f>
        <v>95.734</v>
      </c>
      <c r="S26" s="44">
        <f>SUM('Mês'!O26:S26)</f>
        <v>124.652</v>
      </c>
      <c r="T26" s="44">
        <f>SUM('Mês'!O26:T26)</f>
        <v>151.233</v>
      </c>
      <c r="U26" s="44">
        <f>SUM('Mês'!O26:U26)</f>
        <v>181.152</v>
      </c>
      <c r="V26" s="44">
        <f>SUM('Mês'!O26:V26)</f>
        <v>208.992</v>
      </c>
      <c r="W26" s="44">
        <f>SUM('Mês'!O26:W26)</f>
        <v>233.767</v>
      </c>
      <c r="X26" s="44">
        <f>SUM('Mês'!O26:X26)</f>
        <v>265.919</v>
      </c>
      <c r="Y26" s="44">
        <f>SUM('Mês'!O26:Y26)</f>
        <v>291.991</v>
      </c>
      <c r="Z26" s="44">
        <f>SUM('Mês'!O26:Z26)</f>
        <v>317.667</v>
      </c>
      <c r="AA26" s="44">
        <f>SUM('Mês'!$AA26:AA26)</f>
        <v>22.201</v>
      </c>
      <c r="AB26" s="44">
        <f>SUM('Mês'!$AA26:AB26)</f>
        <v>45.109</v>
      </c>
      <c r="AC26" s="44">
        <f>SUM('Mês'!$AA26:AC26)</f>
        <v>69.569</v>
      </c>
      <c r="AD26" s="44">
        <f>SUM('Mês'!$AA26:AD26)</f>
        <v>91.222</v>
      </c>
      <c r="AE26" s="44">
        <f>SUM('Mês'!$AA26:AE26)</f>
        <v>115.926</v>
      </c>
      <c r="AF26" s="44">
        <f>SUM('Mês'!$AA26:AF26)</f>
        <v>142.578</v>
      </c>
      <c r="AG26" s="44">
        <f>SUM('Mês'!$AA26:AG26)</f>
        <v>166.753</v>
      </c>
      <c r="AH26" s="44">
        <f>SUM('Mês'!$AA26:AH26)</f>
        <v>194.727</v>
      </c>
      <c r="AI26" s="44">
        <f>SUM('Mês'!$AA26:AI26)</f>
        <v>221.682</v>
      </c>
      <c r="AJ26" s="44">
        <f>SUM('Mês'!$AA26:AJ26)</f>
        <v>252.246</v>
      </c>
      <c r="AK26" s="44">
        <f>SUM('Mês'!$AA26:AK26)</f>
        <v>278.286</v>
      </c>
      <c r="AL26" s="44">
        <f>SUM('Mês'!$AA26:AL26)</f>
        <v>301.571</v>
      </c>
      <c r="AM26" s="44">
        <f>SUM('Mês'!$AM26:AM26)</f>
        <v>18.302</v>
      </c>
      <c r="AN26" s="44">
        <f>SUM('Mês'!$AM26:AN26)</f>
        <v>39.681</v>
      </c>
      <c r="AO26" s="44">
        <f>SUM('Mês'!$AM26:AO26)</f>
        <v>68.15</v>
      </c>
      <c r="AP26" s="44">
        <f>SUM('Mês'!$AM26:AP26)</f>
        <v>93.966</v>
      </c>
      <c r="AQ26" s="44">
        <f>SUM('Mês'!$AM26:AQ26)</f>
        <v>123.291</v>
      </c>
      <c r="AR26" s="44">
        <f>SUM('Mês'!$AM26:AR26)</f>
        <v>155.02</v>
      </c>
      <c r="AS26" s="44">
        <f>SUM('Mês'!$AM26:AS26)</f>
        <v>183.759</v>
      </c>
      <c r="AT26" s="44">
        <f>SUM('Mês'!$AM26:AT26)</f>
        <v>212.988</v>
      </c>
      <c r="AU26" s="44">
        <f>SUM('Mês'!$AM26:AU26)</f>
        <v>240.188</v>
      </c>
      <c r="AV26" s="44">
        <f>SUM('Mês'!$AM26:AV26)</f>
        <v>271.733</v>
      </c>
      <c r="AW26" s="44">
        <f>SUM('Mês'!$AM26:AW26)</f>
        <v>295.624</v>
      </c>
      <c r="AX26" s="44">
        <f>SUM('Mês'!$AM26:AX26)</f>
        <v>321.355</v>
      </c>
      <c r="AY26" s="44">
        <f>SUM('Mês'!$AY26:AY26)</f>
        <v>20.289</v>
      </c>
      <c r="AZ26" s="44">
        <f>SUM('Mês'!$AY26:AZ26)</f>
        <v>39.399</v>
      </c>
      <c r="BA26" s="44">
        <f>SUM('Mês'!$AY26:BA26)</f>
        <v>64.183</v>
      </c>
      <c r="BB26" s="44">
        <f>SUM('Mês'!$AY26:BB26)</f>
        <v>85.614</v>
      </c>
      <c r="BC26" s="44">
        <f>SUM('Mês'!$AY26:BC26)</f>
        <v>108.241</v>
      </c>
      <c r="BD26" s="44">
        <f>SUM('Mês'!$AY26:BD26)</f>
        <v>134.909</v>
      </c>
      <c r="BE26" s="44">
        <f>SUM('Mês'!$AY26:BE26)</f>
        <v>159.713</v>
      </c>
      <c r="BF26" s="44">
        <f>SUM('Mês'!$AY26:BF26)</f>
        <v>187.51</v>
      </c>
      <c r="BG26" s="44">
        <f>SUM('Mês'!$AY26:BG26)</f>
        <v>212.685</v>
      </c>
      <c r="BH26" s="44">
        <f>SUM('Mês'!$AY26:BH26)</f>
        <v>239.369</v>
      </c>
      <c r="BI26" s="44">
        <f>SUM('Mês'!$AY26:BI26)</f>
        <v>265.763</v>
      </c>
      <c r="BJ26" s="44">
        <f>SUM('Mês'!$AY26:BJ26)</f>
        <v>290.646</v>
      </c>
      <c r="BK26" s="44">
        <f>SUM('Mês'!$BK26:BK26)</f>
        <v>20.318</v>
      </c>
      <c r="BL26" s="44">
        <f>SUM('Mês'!$BK26:BL26)</f>
        <v>41.311</v>
      </c>
      <c r="BM26" s="44">
        <f>SUM('Mês'!$BK26:BM26)</f>
        <v>64.787</v>
      </c>
      <c r="BN26" s="44">
        <f>SUM('Mês'!$BK26:BN26)</f>
        <v>88.969</v>
      </c>
      <c r="BO26" s="44">
        <f>SUM('Mês'!$BK26:BO26)</f>
        <v>113.271</v>
      </c>
      <c r="BP26" s="44">
        <f>SUM('Mês'!$BK26:BP26)</f>
        <v>138.612</v>
      </c>
      <c r="BQ26" s="44">
        <f>SUM('Mês'!$BK26:BQ26)</f>
        <v>168.476</v>
      </c>
      <c r="BR26" s="44">
        <f>SUM('Mês'!$BK26:BR26)</f>
        <v>194.973</v>
      </c>
      <c r="BS26" s="44">
        <f>SUM('Mês'!$BK26:BS26)</f>
        <v>223.89</v>
      </c>
      <c r="BT26" s="44">
        <f>SUM('Mês'!$BK26:BT26)</f>
        <v>254.108</v>
      </c>
      <c r="BU26" s="44">
        <f>SUM('Mês'!$BK26:BU26)</f>
        <v>279.155</v>
      </c>
      <c r="BV26" s="44">
        <f>SUM('Mês'!$BK26:BV26)</f>
        <v>303.946</v>
      </c>
      <c r="BW26" s="44">
        <f>SUM('Mês'!$BW26:BW26)</f>
        <v>21.934</v>
      </c>
      <c r="BX26" s="44">
        <f>SUM('Mês'!$BW26:BX26)</f>
        <v>46.078</v>
      </c>
      <c r="BY26" s="44">
        <f>SUM('Mês'!$BW26:BY26)</f>
        <v>71.414</v>
      </c>
      <c r="BZ26" s="44">
        <f>SUM('Mês'!$BW26:BZ26)</f>
        <v>94.451</v>
      </c>
      <c r="CA26" s="44">
        <f>SUM('Mês'!$BW26:CA26)</f>
        <v>118.688</v>
      </c>
      <c r="CB26" s="44">
        <f>SUM('Mês'!$BW26:CB26)</f>
        <v>142.718</v>
      </c>
      <c r="CC26" s="44">
        <f>SUM('Mês'!$BW26:CC26)</f>
        <v>168.762</v>
      </c>
      <c r="CD26" s="44">
        <f>SUM('Mês'!$BW26:CD26)</f>
        <v>197.554</v>
      </c>
      <c r="CE26" s="44">
        <f>SUM('Mês'!$BW26:CE26)</f>
        <v>223.854</v>
      </c>
      <c r="CF26" s="44">
        <f>SUM('Mês'!$BW26:CF26)</f>
        <v>257.571</v>
      </c>
      <c r="CG26" s="44">
        <f>SUM('Mês'!$BW26:CG26)</f>
        <v>281.549</v>
      </c>
      <c r="CH26" s="44">
        <f>SUM('Mês'!$BW26:CH26)</f>
        <v>304.913</v>
      </c>
      <c r="CI26" s="44">
        <f>SUM('Mês'!$CI26:CI26)</f>
        <v>18.618</v>
      </c>
      <c r="CJ26" s="44">
        <f>SUM('Mês'!$CI26:CJ26)</f>
        <v>40.606</v>
      </c>
      <c r="CK26" s="44">
        <f>SUM('Mês'!$CI26:CK26)</f>
        <v>63.736</v>
      </c>
      <c r="CL26" s="44">
        <f>SUM('Mês'!$CI26:CL26)</f>
        <v>85.681</v>
      </c>
      <c r="CM26" s="44">
        <f>SUM('Mês'!$CI26:CM26)</f>
        <v>111.052</v>
      </c>
      <c r="CN26" s="44">
        <f>SUM('Mês'!$CI26:CN26)</f>
        <v>135.632</v>
      </c>
      <c r="CO26" s="44">
        <f>SUM('Mês'!$CI26:CO26)</f>
        <v>159.747</v>
      </c>
      <c r="CP26" s="44">
        <f>SUM('Mês'!$CI26:CP26)</f>
        <v>186.414</v>
      </c>
      <c r="CQ26" s="44">
        <f>SUM('Mês'!$CI26:CQ26)</f>
        <v>213.844</v>
      </c>
      <c r="CR26" s="44">
        <f>SUM('Mês'!$CI26:CR26)</f>
        <v>245.772</v>
      </c>
      <c r="CS26" s="44">
        <f>SUM('Mês'!$CI26:CS26)</f>
        <v>272.667</v>
      </c>
      <c r="CT26" s="44">
        <f>SUM('Mês'!$CI26:CT26)</f>
        <v>300.829</v>
      </c>
      <c r="CU26" s="44">
        <f>SUM('Mês'!$CU26:CU26)</f>
        <v>20.195</v>
      </c>
      <c r="CV26" s="44">
        <f>SUM('Mês'!$CU26:CV26)</f>
        <v>42.549</v>
      </c>
      <c r="CW26" s="44">
        <f>SUM('Mês'!$CU26:CW26)</f>
        <v>65.32</v>
      </c>
      <c r="CX26" s="44">
        <f>SUM('Mês'!$CU26:CX26)</f>
        <v>87.603</v>
      </c>
      <c r="CY26" s="44">
        <f>SUM('Mês'!$CU26:CY26)</f>
        <v>109.065</v>
      </c>
      <c r="CZ26" s="44">
        <f>SUM('Mês'!$CU26:CZ26)</f>
        <v>130.087</v>
      </c>
      <c r="DA26" s="44">
        <f>SUM('Mês'!$CU26:DA26)</f>
        <v>155.227</v>
      </c>
      <c r="DB26" s="44">
        <f>SUM('Mês'!$CU26:DB26)</f>
        <v>179.792</v>
      </c>
      <c r="DC26" s="44">
        <f>SUM('Mês'!CU26:DC26)</f>
        <v>211.37</v>
      </c>
      <c r="DD26" s="44">
        <f>SUM('Mês'!CU26:DD26)</f>
        <v>241.234</v>
      </c>
      <c r="DE26" s="44">
        <f>SUM('Mês'!$CU$23:DE26)</f>
        <v>1013.419</v>
      </c>
      <c r="DF26" s="44">
        <f>SUM('Mês'!$CU$23:DF26)</f>
        <v>1101.228</v>
      </c>
      <c r="DG26" s="44">
        <f>'Mês'!DG26</f>
        <v>18.177</v>
      </c>
      <c r="DH26" s="44">
        <f>SUM('Mês'!$DG26:DH26)</f>
        <v>37.778</v>
      </c>
      <c r="DI26" s="44">
        <f>SUM('Mês'!$DG26:DI26)</f>
        <v>62.926</v>
      </c>
      <c r="DJ26" s="44">
        <f>SUM('Mês'!DG26:DJ26)</f>
        <v>85.772</v>
      </c>
      <c r="DK26" s="44">
        <f>SUM('Mês'!DG26:DK26)</f>
        <v>110.465</v>
      </c>
      <c r="DL26" s="44">
        <f>SUM('Mês'!DG26:DL26)</f>
        <v>137.708</v>
      </c>
      <c r="DM26" s="44">
        <f>SUM('Mês'!DG26:DM26)</f>
        <v>162.348</v>
      </c>
      <c r="DN26" s="44">
        <f>SUM('Mês'!DG26:DN26)</f>
        <v>194.76</v>
      </c>
      <c r="DO26" s="44">
        <f>SUM('Mês'!DG26:DO26)</f>
        <v>226.568</v>
      </c>
      <c r="DP26" s="44">
        <f>SUM('Mês'!DG26:DP26)</f>
        <v>259.066</v>
      </c>
      <c r="DQ26" s="44">
        <f>SUM('Mês'!DG26:DQ26)</f>
        <v>287.629</v>
      </c>
      <c r="DR26" s="44">
        <f>SUM('Mês'!DG26:DR26)</f>
        <v>316.535</v>
      </c>
      <c r="DS26" s="44">
        <f>SUM('Mês'!DS26)</f>
        <v>25.591</v>
      </c>
      <c r="DT26" s="44">
        <f>SUM('Mês'!DS26:DT26)</f>
        <v>50.092</v>
      </c>
      <c r="DU26" s="44">
        <f>SUM('Mês'!DS26:DU26)</f>
        <v>80.546</v>
      </c>
      <c r="DV26" s="44">
        <f>SUM('Mês'!DS26:DV26)</f>
        <v>109.678</v>
      </c>
      <c r="DW26" s="44">
        <f>SUM('Mês'!DS26:DW26)</f>
        <v>139.113</v>
      </c>
      <c r="DX26" s="44">
        <f>SUM('Mês'!DS26:DX26)</f>
        <v>169.126</v>
      </c>
      <c r="DY26" s="44">
        <f>SUM('Mês'!DS26:DY26)</f>
        <v>197.632</v>
      </c>
      <c r="DZ26" s="44">
        <f t="shared" ref="DZ26:EA26" si="7">DZ20+DZ25</f>
        <v>71.332</v>
      </c>
      <c r="EA26" s="44">
        <f t="shared" si="7"/>
        <v>82.752</v>
      </c>
      <c r="EB26" s="44">
        <f>SUM('Mês'!DS26:EB26)</f>
        <v>286.21</v>
      </c>
      <c r="EC26" s="44">
        <f>SUM('Mês'!$DS26:EC26)</f>
        <v>312.068</v>
      </c>
      <c r="ED26" s="44">
        <f>SUM('Mês'!DS26:ED26)</f>
        <v>341.629</v>
      </c>
      <c r="EE26" s="44">
        <f>'Mês'!EE26</f>
        <v>24.08</v>
      </c>
      <c r="EF26" s="44">
        <f>SUM('Mês'!$EE26:EF26)</f>
        <v>47.926</v>
      </c>
      <c r="EG26" s="44">
        <f>SUM('Mês'!$EE26:EG26)</f>
        <v>76.217</v>
      </c>
      <c r="EH26" s="44">
        <f>SUM('Mês'!$EE26:EH26)</f>
        <v>100.082</v>
      </c>
      <c r="EI26" s="44">
        <f>SUM('Mês'!$EE26:EI26)</f>
        <v>127.029</v>
      </c>
      <c r="EJ26" s="44">
        <f>SUM('Mês'!$EE26:EJ26)</f>
        <v>153.996</v>
      </c>
      <c r="EK26" s="44">
        <f>SUM('Mês'!$EE26:EK26)</f>
        <v>184.231</v>
      </c>
      <c r="EL26" s="44">
        <f>SUM('Mês'!$EE26:EL26)</f>
        <v>213.286</v>
      </c>
      <c r="EM26" s="44">
        <f>SUM('Mês'!$EE26:EM26)</f>
        <v>243.205</v>
      </c>
      <c r="EN26" s="44">
        <f>SUM('Mês'!$EE26:EN26)</f>
        <v>273.949</v>
      </c>
      <c r="EO26" s="44">
        <f>SUM('Mês'!$EE26:EO26)</f>
        <v>304.374</v>
      </c>
      <c r="EP26" s="44">
        <f>SUM('Mês'!$EE26:EP26)</f>
        <v>330.121</v>
      </c>
      <c r="EQ26" s="44">
        <f>'Mês'!EQ26</f>
        <v>28.273</v>
      </c>
      <c r="ER26" s="44">
        <f>SUM('Mês'!EQ26:ER26)</f>
        <v>52.624</v>
      </c>
      <c r="ES26" s="44">
        <f>SUM('Mês'!$EQ26:ES26)</f>
        <v>78.297</v>
      </c>
      <c r="ET26" s="44">
        <f>SUM('Mês'!$EQ26:ET26)</f>
        <v>101.513</v>
      </c>
      <c r="EU26" s="44">
        <f>SUM('Mês'!$EQ26:EU26)</f>
        <v>122.037</v>
      </c>
      <c r="EV26" s="44">
        <f>SUM('Mês'!$EQ26:EV26)</f>
        <v>145.355</v>
      </c>
      <c r="EW26" s="44">
        <f>SUM('Mês'!$EQ26:EW26)</f>
        <v>176.644</v>
      </c>
      <c r="EX26" s="44">
        <f>SUM('Mês'!$EQ26:EX26)</f>
        <v>206.496</v>
      </c>
      <c r="EY26" s="44">
        <f>SUM('Mês'!$EQ26:EY26)</f>
        <v>234.771</v>
      </c>
      <c r="EZ26" s="44">
        <f>SUM('Mês'!$EQ26:EZ26)</f>
        <v>270.225</v>
      </c>
      <c r="FA26" s="44">
        <f>SUM('Mês'!$EQ26:FA26)</f>
        <v>299.028</v>
      </c>
      <c r="FB26" s="44">
        <f>SUM('Mês'!$EQ26:FB26)</f>
        <v>330.51</v>
      </c>
      <c r="FC26" s="44">
        <f>SUM('Mês'!$FC26:FC26)</f>
        <v>26.62</v>
      </c>
      <c r="FD26" s="44">
        <f>SUM('Mês'!$FC26:FD26)</f>
        <v>53.461</v>
      </c>
      <c r="FE26" s="44">
        <f>SUM('Mês'!$FC26:FE26)</f>
        <v>80.821</v>
      </c>
      <c r="FF26" s="44">
        <f>SUM('Mês'!$FC26:FF26)</f>
        <v>106.556</v>
      </c>
      <c r="FG26" s="44">
        <f>SUM('Mês'!$FC26:FG26)</f>
        <v>132.367</v>
      </c>
      <c r="FH26" s="44">
        <f>SUM('Mês'!$FC26:FH26)</f>
        <v>158.79</v>
      </c>
      <c r="FI26" s="44">
        <f>SUM('Mês'!$FC26:FI26)</f>
        <v>186.736</v>
      </c>
      <c r="FJ26" s="44">
        <f>SUM('Mês'!$FC26:FJ26)</f>
        <v>216.574</v>
      </c>
      <c r="FK26" s="44">
        <f>SUM('Mês'!$FC26:FK26)</f>
        <v>246.822</v>
      </c>
      <c r="FL26" s="44">
        <f>SUM('Mês'!$FC26:FL26)</f>
        <v>278.702</v>
      </c>
      <c r="FM26" s="44">
        <f>SUM('Mês'!$FC26:FM26)</f>
        <v>304.715</v>
      </c>
      <c r="FN26" s="44">
        <f>SUM('Mês'!$FC26:FN26)</f>
        <v>332.171</v>
      </c>
      <c r="FO26" s="44">
        <f>SUM('Mês'!$FO26:FO26)</f>
        <v>23.903</v>
      </c>
      <c r="FP26" s="44">
        <f>SUM('Mês'!$FO26:FP26)</f>
        <v>49.231</v>
      </c>
      <c r="FQ26" s="44">
        <f>SUM('Mês'!$FO26:FQ26)</f>
        <v>77.919</v>
      </c>
      <c r="FR26" s="44">
        <f>SUM('Mês'!$FO26:FR26)</f>
        <v>100.697</v>
      </c>
      <c r="FS26" s="44">
        <f>SUM('Mês'!$FO26:FS26)</f>
        <v>126.169</v>
      </c>
      <c r="FT26" s="44">
        <f>SUM('Mês'!$FO26:FT26)</f>
        <v>152.817</v>
      </c>
      <c r="FU26" s="44">
        <f>SUM('Mês'!$FO26:FU26)</f>
        <v>183.663</v>
      </c>
      <c r="FV26" s="44">
        <f>SUM('Mês'!$FO26:FV26)</f>
        <v>212.354</v>
      </c>
      <c r="FW26" s="44">
        <f>SUM('Mês'!$FO26:FW26)</f>
        <v>241.332</v>
      </c>
      <c r="FX26" s="44">
        <f>SUM('Mês'!$FO26:FX26)</f>
        <v>269.78</v>
      </c>
      <c r="FY26" s="44">
        <f>SUM('Mês'!$FO26:FY26)</f>
        <v>297.698</v>
      </c>
      <c r="FZ26" s="44">
        <f>SUM('Mês'!$FO26:FZ26)</f>
        <v>325.921</v>
      </c>
      <c r="GA26" s="44">
        <f>SUM('Mês'!$GA26:GA26)</f>
        <v>26.222</v>
      </c>
      <c r="GB26" s="44">
        <f>SUM('Mês'!$GA26:GB26)</f>
        <v>48.371</v>
      </c>
      <c r="GC26" s="44">
        <f>SUM('Mês'!$GA26:GC26)</f>
        <v>75.128</v>
      </c>
      <c r="GD26" s="44">
        <f>SUM('Mês'!$GA26:GD26)</f>
        <v>103.308</v>
      </c>
      <c r="GE26" s="44">
        <f>SUM('Mês'!$GA26:GE26)</f>
        <v>130.172</v>
      </c>
      <c r="GF26" s="44">
        <f>SUM('Mês'!$GA26:GF26)</f>
        <v>153.39</v>
      </c>
      <c r="GG26" s="44">
        <f>SUM('Mês'!$GA26:GG26)</f>
        <v>177.636</v>
      </c>
      <c r="GH26" s="44">
        <f>SUM('Mês'!$GA26:GH26)</f>
        <v>203.216</v>
      </c>
      <c r="GI26" s="44">
        <f>SUM('Mês'!$GA26:GI26)</f>
        <v>226.777</v>
      </c>
      <c r="GJ26" s="117"/>
    </row>
    <row r="27" ht="13.5" customHeight="1">
      <c r="A27" s="30">
        <f t="shared" si="1"/>
        <v>23</v>
      </c>
      <c r="B27" s="43" t="s">
        <v>23</v>
      </c>
      <c r="C27" s="44">
        <f>'Mês'!C27</f>
        <v>5.455</v>
      </c>
      <c r="D27" s="44">
        <f>SUM('Mês'!C27:D27)</f>
        <v>10.301</v>
      </c>
      <c r="E27" s="44">
        <f>SUM('Mês'!C27:E27)</f>
        <v>15.527</v>
      </c>
      <c r="F27" s="44">
        <f>SUM('Mês'!C27:F27)</f>
        <v>20.808</v>
      </c>
      <c r="G27" s="44">
        <f>SUM('Mês'!C27:G27)</f>
        <v>25.9</v>
      </c>
      <c r="H27" s="44">
        <f>SUM('Mês'!C27:H27)</f>
        <v>30.972</v>
      </c>
      <c r="I27" s="44">
        <f>SUM('Mês'!C27:I27)</f>
        <v>35.376</v>
      </c>
      <c r="J27" s="44">
        <f>SUM('Mês'!C27:J27)</f>
        <v>41.677</v>
      </c>
      <c r="K27" s="44">
        <f>SUM('Mês'!C27:K27)</f>
        <v>47.511</v>
      </c>
      <c r="L27" s="44">
        <f>SUM('Mês'!C27:L27)</f>
        <v>53.146</v>
      </c>
      <c r="M27" s="44">
        <f>SUM('Mês'!C27:M27)</f>
        <v>58.805</v>
      </c>
      <c r="N27" s="44">
        <f>SUM('Mês'!C27:N27)</f>
        <v>64.011</v>
      </c>
      <c r="O27" s="44">
        <f>SUM('Mês'!O27)</f>
        <v>6.193</v>
      </c>
      <c r="P27" s="44">
        <f>SUM('Mês'!O27:P27)</f>
        <v>11.67</v>
      </c>
      <c r="Q27" s="44">
        <f>SUM('Mês'!O27:Q27)</f>
        <v>17.668</v>
      </c>
      <c r="R27" s="44">
        <f>SUM('Mês'!O27:R27)</f>
        <v>23.803</v>
      </c>
      <c r="S27" s="44">
        <f>SUM('Mês'!O27:S27)</f>
        <v>29.934</v>
      </c>
      <c r="T27" s="44">
        <f>SUM('Mês'!O27:T27)</f>
        <v>35.679</v>
      </c>
      <c r="U27" s="44">
        <f>SUM('Mês'!O27:U27)</f>
        <v>42.41</v>
      </c>
      <c r="V27" s="44">
        <f>SUM('Mês'!O27:V27)</f>
        <v>50.258</v>
      </c>
      <c r="W27" s="44">
        <f>SUM('Mês'!O27:W27)</f>
        <v>56.789</v>
      </c>
      <c r="X27" s="44">
        <f>SUM('Mês'!O27:X27)</f>
        <v>64.883</v>
      </c>
      <c r="Y27" s="44">
        <f>SUM('Mês'!O27:Y27)</f>
        <v>72.711</v>
      </c>
      <c r="Z27" s="44">
        <f>SUM('Mês'!O27:Z27)</f>
        <v>80.575</v>
      </c>
      <c r="AA27" s="44">
        <f>SUM('Mês'!$AA27:AA27)</f>
        <v>7.696</v>
      </c>
      <c r="AB27" s="44">
        <f>SUM('Mês'!$AA27:AB27)</f>
        <v>16.289</v>
      </c>
      <c r="AC27" s="44">
        <f>SUM('Mês'!$AA27:AC27)</f>
        <v>24.1</v>
      </c>
      <c r="AD27" s="44">
        <f>SUM('Mês'!$AA27:AD27)</f>
        <v>31.435</v>
      </c>
      <c r="AE27" s="44">
        <f>SUM('Mês'!$AA27:AE27)</f>
        <v>38.521</v>
      </c>
      <c r="AF27" s="44">
        <f>SUM('Mês'!$AA27:AF27)</f>
        <v>46.204</v>
      </c>
      <c r="AG27" s="44">
        <f>SUM('Mês'!$AA27:AG27)</f>
        <v>53.209</v>
      </c>
      <c r="AH27" s="44">
        <f>SUM('Mês'!$AA27:AH27)</f>
        <v>62.366</v>
      </c>
      <c r="AI27" s="44">
        <f>SUM('Mês'!$AA27:AI27)</f>
        <v>71.846</v>
      </c>
      <c r="AJ27" s="44">
        <f>SUM('Mês'!$AA27:AJ27)</f>
        <v>82.678</v>
      </c>
      <c r="AK27" s="44">
        <f>SUM('Mês'!$AA27:AK27)</f>
        <v>92.275</v>
      </c>
      <c r="AL27" s="44">
        <f>SUM('Mês'!$AA27:AL27)</f>
        <v>99.809</v>
      </c>
      <c r="AM27" s="44">
        <f>SUM('Mês'!$AM27:AM27)</f>
        <v>6.971</v>
      </c>
      <c r="AN27" s="44">
        <f>SUM('Mês'!$AM27:AN27)</f>
        <v>12.848</v>
      </c>
      <c r="AO27" s="44">
        <f>SUM('Mês'!$AM27:AO27)</f>
        <v>18.353</v>
      </c>
      <c r="AP27" s="44">
        <f>SUM('Mês'!$AM27:AP27)</f>
        <v>23.224</v>
      </c>
      <c r="AQ27" s="44">
        <f>SUM('Mês'!$AM27:AQ27)</f>
        <v>27.924</v>
      </c>
      <c r="AR27" s="44">
        <f>SUM('Mês'!$AM27:AR27)</f>
        <v>33.071</v>
      </c>
      <c r="AS27" s="44">
        <f>SUM('Mês'!$AM27:AS27)</f>
        <v>38.943</v>
      </c>
      <c r="AT27" s="44">
        <f>SUM('Mês'!$AM27:AT27)</f>
        <v>46.552</v>
      </c>
      <c r="AU27" s="44">
        <f>SUM('Mês'!$AM27:AU27)</f>
        <v>53.575</v>
      </c>
      <c r="AV27" s="44">
        <f>SUM('Mês'!$AM27:AV27)</f>
        <v>61.521</v>
      </c>
      <c r="AW27" s="44">
        <f>SUM('Mês'!$AM27:AW27)</f>
        <v>68.895</v>
      </c>
      <c r="AX27" s="44">
        <f>SUM('Mês'!$AM27:AX27)</f>
        <v>76.899</v>
      </c>
      <c r="AY27" s="44">
        <f>SUM('Mês'!$AY27:AY27)</f>
        <v>8.282</v>
      </c>
      <c r="AZ27" s="44">
        <f>SUM('Mês'!$AY27:AZ27)</f>
        <v>15.368</v>
      </c>
      <c r="BA27" s="44">
        <f>SUM('Mês'!$AY27:BA27)</f>
        <v>24.839</v>
      </c>
      <c r="BB27" s="44">
        <f>SUM('Mês'!$AY27:BB27)</f>
        <v>32.44</v>
      </c>
      <c r="BC27" s="44">
        <f>SUM('Mês'!$AY27:BC27)</f>
        <v>41.973</v>
      </c>
      <c r="BD27" s="44">
        <f>SUM('Mês'!$AY27:BD27)</f>
        <v>51.389</v>
      </c>
      <c r="BE27" s="44">
        <f>SUM('Mês'!$AY27:BE27)</f>
        <v>61.256</v>
      </c>
      <c r="BF27" s="44">
        <f>SUM('Mês'!$AY27:BF27)</f>
        <v>71.584</v>
      </c>
      <c r="BG27" s="44">
        <f>SUM('Mês'!$AY27:BG27)</f>
        <v>83.041</v>
      </c>
      <c r="BH27" s="44">
        <f>SUM('Mês'!$AY27:BH27)</f>
        <v>93.882</v>
      </c>
      <c r="BI27" s="44">
        <f>SUM('Mês'!$AY27:BI27)</f>
        <v>105.986</v>
      </c>
      <c r="BJ27" s="44">
        <f>SUM('Mês'!$AY27:BJ27)</f>
        <v>114.593</v>
      </c>
      <c r="BK27" s="44">
        <f>SUM('Mês'!$BK27:BK27)</f>
        <v>10.363</v>
      </c>
      <c r="BL27" s="44">
        <f>SUM('Mês'!$BK27:BL27)</f>
        <v>19.43</v>
      </c>
      <c r="BM27" s="44">
        <f>SUM('Mês'!$BK27:BM27)</f>
        <v>29.264</v>
      </c>
      <c r="BN27" s="44">
        <f>SUM('Mês'!$BK27:BN27)</f>
        <v>39.653</v>
      </c>
      <c r="BO27" s="44">
        <f>SUM('Mês'!$BK27:BO27)</f>
        <v>48.981</v>
      </c>
      <c r="BP27" s="44">
        <f>SUM('Mês'!$BK27:BP27)</f>
        <v>59.145</v>
      </c>
      <c r="BQ27" s="44">
        <f>SUM('Mês'!$BK27:BQ27)</f>
        <v>70.599</v>
      </c>
      <c r="BR27" s="44">
        <f>SUM('Mês'!$BK27:BR27)</f>
        <v>81.901</v>
      </c>
      <c r="BS27" s="44">
        <f>SUM('Mês'!$BK27:BS27)</f>
        <v>93.648</v>
      </c>
      <c r="BT27" s="44">
        <f>SUM('Mês'!$BK27:BT27)</f>
        <v>105.153</v>
      </c>
      <c r="BU27" s="44">
        <f>SUM('Mês'!$BK27:BU27)</f>
        <v>114.971</v>
      </c>
      <c r="BV27" s="44">
        <f>SUM('Mês'!$BK27:BV27)</f>
        <v>125.713</v>
      </c>
      <c r="BW27" s="44">
        <f>SUM('Mês'!$BW27:BW27)</f>
        <v>11.272</v>
      </c>
      <c r="BX27" s="44">
        <f>SUM('Mês'!$BW27:BX27)</f>
        <v>22.611</v>
      </c>
      <c r="BY27" s="44">
        <f>SUM('Mês'!$BW27:BY27)</f>
        <v>32.502</v>
      </c>
      <c r="BZ27" s="44">
        <f>SUM('Mês'!$BW27:BZ27)</f>
        <v>42.623</v>
      </c>
      <c r="CA27" s="44">
        <f>SUM('Mês'!$BW27:CA27)</f>
        <v>52.527</v>
      </c>
      <c r="CB27" s="44">
        <f>SUM('Mês'!$BW27:CB27)</f>
        <v>63.427</v>
      </c>
      <c r="CC27" s="44">
        <f>SUM('Mês'!$BW27:CC27)</f>
        <v>74.312</v>
      </c>
      <c r="CD27" s="44">
        <f>SUM('Mês'!$BW27:CD27)</f>
        <v>87.084</v>
      </c>
      <c r="CE27" s="44">
        <f>SUM('Mês'!$BW27:CE27)</f>
        <v>98.915</v>
      </c>
      <c r="CF27" s="44">
        <f>SUM('Mês'!$BW27:CF27)</f>
        <v>111.233</v>
      </c>
      <c r="CG27" s="44">
        <f>SUM('Mês'!$BW27:CG27)</f>
        <v>122.838</v>
      </c>
      <c r="CH27" s="44">
        <f>SUM('Mês'!$BW27:CH27)</f>
        <v>133.654</v>
      </c>
      <c r="CI27" s="44">
        <f>SUM('Mês'!$CI27:CI27)</f>
        <v>11.665</v>
      </c>
      <c r="CJ27" s="44">
        <f>SUM('Mês'!$CI27:CJ27)</f>
        <v>22.915</v>
      </c>
      <c r="CK27" s="44">
        <f>SUM('Mês'!$CI27:CK27)</f>
        <v>33.814</v>
      </c>
      <c r="CL27" s="44">
        <f>SUM('Mês'!$CI27:CL27)</f>
        <v>46.211</v>
      </c>
      <c r="CM27" s="44">
        <f>SUM('Mês'!$CI27:CM27)</f>
        <v>59.776</v>
      </c>
      <c r="CN27" s="44">
        <f>SUM('Mês'!$CI27:CN27)</f>
        <v>71.938</v>
      </c>
      <c r="CO27" s="44">
        <f>SUM('Mês'!$CI27:CO27)</f>
        <v>85.053</v>
      </c>
      <c r="CP27" s="44">
        <f>SUM('Mês'!$CI27:CP27)</f>
        <v>99.83</v>
      </c>
      <c r="CQ27" s="44">
        <f>SUM('Mês'!$CI27:CQ27)</f>
        <v>112.38</v>
      </c>
      <c r="CR27" s="44">
        <f>SUM('Mês'!$CI27:CR27)</f>
        <v>127.43</v>
      </c>
      <c r="CS27" s="44">
        <f>SUM('Mês'!$CI27:CS27)</f>
        <v>139.749</v>
      </c>
      <c r="CT27" s="44">
        <f>SUM('Mês'!$CI27:CT27)</f>
        <v>153.248</v>
      </c>
      <c r="CU27" s="44">
        <f>SUM('Mês'!$CU27:CU27)</f>
        <v>13.266</v>
      </c>
      <c r="CV27" s="44">
        <f>SUM('Mês'!$CU27:CV27)</f>
        <v>23.33</v>
      </c>
      <c r="CW27" s="44">
        <f>SUM('Mês'!$CU27:CW27)</f>
        <v>35.605</v>
      </c>
      <c r="CX27" s="44">
        <f>SUM('Mês'!$CU27:CX27)</f>
        <v>47.743</v>
      </c>
      <c r="CY27" s="44">
        <f>SUM('Mês'!$CU27:CY27)</f>
        <v>59.461</v>
      </c>
      <c r="CZ27" s="44">
        <f>SUM('Mês'!$CU27:CZ27)</f>
        <v>71.542</v>
      </c>
      <c r="DA27" s="44">
        <f>SUM('Mês'!$CU27:DA27)</f>
        <v>85.149</v>
      </c>
      <c r="DB27" s="44">
        <f>SUM('Mês'!$CU27:DB27)</f>
        <v>97.317</v>
      </c>
      <c r="DC27" s="44">
        <f>SUM('Mês'!CU27:DC27)</f>
        <v>111.198</v>
      </c>
      <c r="DD27" s="44">
        <f>SUM('Mês'!CU27:DD27)</f>
        <v>124.353</v>
      </c>
      <c r="DE27" s="44">
        <f>SUM('Mês'!$CU$23:DE27)</f>
        <v>1149.854</v>
      </c>
      <c r="DF27" s="44">
        <f>SUM('Mês'!$CU$23:DF27)</f>
        <v>1250.106</v>
      </c>
      <c r="DG27" s="44">
        <f>'Mês'!DG27</f>
        <v>13.041</v>
      </c>
      <c r="DH27" s="44">
        <f>SUM('Mês'!$DG27:DH27)</f>
        <v>24.482</v>
      </c>
      <c r="DI27" s="44">
        <f>SUM('Mês'!$DG27:DI27)</f>
        <v>36.706</v>
      </c>
      <c r="DJ27" s="44">
        <f>SUM('Mês'!DG27:DJ27)</f>
        <v>48.174</v>
      </c>
      <c r="DK27" s="44">
        <f>SUM('Mês'!DG27:DK27)</f>
        <v>59.039</v>
      </c>
      <c r="DL27" s="44">
        <f>SUM('Mês'!DG27:DL27)</f>
        <v>70.16</v>
      </c>
      <c r="DM27" s="44">
        <f>SUM('Mês'!DG27:DM27)</f>
        <v>82.214</v>
      </c>
      <c r="DN27" s="44">
        <f>SUM('Mês'!DG27:DN27)</f>
        <v>94.808</v>
      </c>
      <c r="DO27" s="44">
        <f>SUM('Mês'!DG27:DO27)</f>
        <v>105.356</v>
      </c>
      <c r="DP27" s="44">
        <f>SUM('Mês'!DG27:DP27)</f>
        <v>116.383</v>
      </c>
      <c r="DQ27" s="44">
        <f>SUM('Mês'!DG27:DQ27)</f>
        <v>124.71</v>
      </c>
      <c r="DR27" s="44">
        <f>SUM('Mês'!DG27:DR27)</f>
        <v>132.793</v>
      </c>
      <c r="DS27" s="44">
        <f>SUM('Mês'!DS27)</f>
        <v>9.937</v>
      </c>
      <c r="DT27" s="44">
        <f>SUM('Mês'!DS27:DT27)</f>
        <v>16.934</v>
      </c>
      <c r="DU27" s="44">
        <f>SUM('Mês'!DS27:DU27)</f>
        <v>25.976</v>
      </c>
      <c r="DV27" s="44">
        <f>SUM('Mês'!DS27:DV27)</f>
        <v>36.065</v>
      </c>
      <c r="DW27" s="44">
        <f>SUM('Mês'!DS27:DW27)</f>
        <v>45.11</v>
      </c>
      <c r="DX27" s="44">
        <f>SUM('Mês'!DS27:DX27)</f>
        <v>54.968</v>
      </c>
      <c r="DY27" s="44">
        <f>SUM('Mês'!DS27:DY27)</f>
        <v>64.731</v>
      </c>
      <c r="DZ27" s="44">
        <f t="shared" ref="DZ27:EA27" si="8">DZ21+DZ26</f>
        <v>80.626</v>
      </c>
      <c r="EA27" s="44">
        <f t="shared" si="8"/>
        <v>93.894</v>
      </c>
      <c r="EB27" s="44">
        <f>SUM('Mês'!DS27:EB27)</f>
        <v>101.646</v>
      </c>
      <c r="EC27" s="44">
        <f>SUM('Mês'!$DS27:EC27)</f>
        <v>112.104</v>
      </c>
      <c r="ED27" s="44">
        <f>SUM('Mês'!DS27:ED27)</f>
        <v>123.197</v>
      </c>
      <c r="EE27" s="44">
        <f>'Mês'!EE27</f>
        <v>11.671</v>
      </c>
      <c r="EF27" s="44">
        <f>SUM('Mês'!$EE27:EF27)</f>
        <v>21.099</v>
      </c>
      <c r="EG27" s="44">
        <f>SUM('Mês'!$EE27:EG27)</f>
        <v>32.422</v>
      </c>
      <c r="EH27" s="44">
        <f>SUM('Mês'!$EE27:EH27)</f>
        <v>43.6</v>
      </c>
      <c r="EI27" s="44">
        <f>SUM('Mês'!$EE27:EI27)</f>
        <v>54.264</v>
      </c>
      <c r="EJ27" s="44">
        <f>SUM('Mês'!$EE27:EJ27)</f>
        <v>63.305</v>
      </c>
      <c r="EK27" s="44">
        <f>SUM('Mês'!$EE27:EK27)</f>
        <v>73.535</v>
      </c>
      <c r="EL27" s="44">
        <f>SUM('Mês'!$EE27:EL27)</f>
        <v>85.766</v>
      </c>
      <c r="EM27" s="44">
        <f>SUM('Mês'!$EE27:EM27)</f>
        <v>98.647</v>
      </c>
      <c r="EN27" s="44">
        <f>SUM('Mês'!$EE27:EN27)</f>
        <v>111.505</v>
      </c>
      <c r="EO27" s="44">
        <f>SUM('Mês'!$EE27:EO27)</f>
        <v>122.241</v>
      </c>
      <c r="EP27" s="44">
        <f>SUM('Mês'!$EE27:EP27)</f>
        <v>132.463</v>
      </c>
      <c r="EQ27" s="44">
        <f>'Mês'!EQ27</f>
        <v>13.185</v>
      </c>
      <c r="ER27" s="44">
        <f>SUM('Mês'!EQ27:ER27)</f>
        <v>24.098</v>
      </c>
      <c r="ES27" s="44">
        <f>SUM('Mês'!$EQ27:ES27)</f>
        <v>35.892</v>
      </c>
      <c r="ET27" s="44">
        <f>SUM('Mês'!$EQ27:ET27)</f>
        <v>46.963</v>
      </c>
      <c r="EU27" s="44">
        <f>SUM('Mês'!$EQ27:EU27)</f>
        <v>57.968</v>
      </c>
      <c r="EV27" s="44">
        <f>SUM('Mês'!$EQ27:EV27)</f>
        <v>69.103</v>
      </c>
      <c r="EW27" s="44">
        <f>SUM('Mês'!$EQ27:EW27)</f>
        <v>82.252</v>
      </c>
      <c r="EX27" s="44">
        <f>SUM('Mês'!$EQ27:EX27)</f>
        <v>95.878</v>
      </c>
      <c r="EY27" s="44">
        <f>SUM('Mês'!$EQ27:EY27)</f>
        <v>108.187</v>
      </c>
      <c r="EZ27" s="44">
        <f>SUM('Mês'!$EQ27:EZ27)</f>
        <v>120.085</v>
      </c>
      <c r="FA27" s="44">
        <f>SUM('Mês'!$EQ27:FA27)</f>
        <v>131.639</v>
      </c>
      <c r="FB27" s="44">
        <f>SUM('Mês'!$EQ27:FB27)</f>
        <v>141.7</v>
      </c>
      <c r="FC27" s="44">
        <f>SUM('Mês'!$FC27:FC27)</f>
        <v>12.05</v>
      </c>
      <c r="FD27" s="44">
        <f>SUM('Mês'!$FC27:FD27)</f>
        <v>22.606</v>
      </c>
      <c r="FE27" s="44">
        <f>SUM('Mês'!$FC27:FE27)</f>
        <v>33.945</v>
      </c>
      <c r="FF27" s="44">
        <f>SUM('Mês'!$FC27:FF27)</f>
        <v>45.573</v>
      </c>
      <c r="FG27" s="44">
        <f>SUM('Mês'!$FC27:FG27)</f>
        <v>56.588</v>
      </c>
      <c r="FH27" s="44">
        <f>SUM('Mês'!$FC27:FH27)</f>
        <v>69.893</v>
      </c>
      <c r="FI27" s="44">
        <f>SUM('Mês'!$FC27:FI27)</f>
        <v>83.779</v>
      </c>
      <c r="FJ27" s="44">
        <f>SUM('Mês'!$FC27:FJ27)</f>
        <v>98.091</v>
      </c>
      <c r="FK27" s="44">
        <f>SUM('Mês'!$FC27:FK27)</f>
        <v>111.188</v>
      </c>
      <c r="FL27" s="44">
        <f>SUM('Mês'!$FC27:FL27)</f>
        <v>124.925</v>
      </c>
      <c r="FM27" s="44">
        <f>SUM('Mês'!$FC27:FM27)</f>
        <v>138.434</v>
      </c>
      <c r="FN27" s="44">
        <f>SUM('Mês'!$FC27:FN27)</f>
        <v>149.302</v>
      </c>
      <c r="FO27" s="44">
        <f>SUM('Mês'!$FO27:FO27)</f>
        <v>13.242</v>
      </c>
      <c r="FP27" s="44">
        <f>SUM('Mês'!$FO27:FP27)</f>
        <v>25.159</v>
      </c>
      <c r="FQ27" s="44">
        <f>SUM('Mês'!$FO27:FQ27)</f>
        <v>37.36</v>
      </c>
      <c r="FR27" s="44">
        <f>SUM('Mês'!$FO27:FR27)</f>
        <v>48.144</v>
      </c>
      <c r="FS27" s="44">
        <f>SUM('Mês'!$FO27:FS27)</f>
        <v>58.677</v>
      </c>
      <c r="FT27" s="44">
        <f>SUM('Mês'!$FO27:FT27)</f>
        <v>65.745</v>
      </c>
      <c r="FU27" s="44">
        <f>SUM('Mês'!$FO27:FU27)</f>
        <v>75.082</v>
      </c>
      <c r="FV27" s="44">
        <f>SUM('Mês'!$FO27:FV27)</f>
        <v>84.685</v>
      </c>
      <c r="FW27" s="44">
        <f>SUM('Mês'!$FO27:FW27)</f>
        <v>96.36</v>
      </c>
      <c r="FX27" s="44">
        <f>SUM('Mês'!$FO27:FX27)</f>
        <v>108.198</v>
      </c>
      <c r="FY27" s="44">
        <f>SUM('Mês'!$FO27:FY27)</f>
        <v>121.55</v>
      </c>
      <c r="FZ27" s="44">
        <f>SUM('Mês'!$FO27:FZ27)</f>
        <v>135.358</v>
      </c>
      <c r="GA27" s="44">
        <f>SUM('Mês'!$GA27:GA27)</f>
        <v>14.652</v>
      </c>
      <c r="GB27" s="44">
        <f>SUM('Mês'!$GA27:GB27)</f>
        <v>27.47</v>
      </c>
      <c r="GC27" s="44">
        <f>SUM('Mês'!$GA27:GC27)</f>
        <v>44.66</v>
      </c>
      <c r="GD27" s="44">
        <f>SUM('Mês'!$GA27:GD27)</f>
        <v>57.129</v>
      </c>
      <c r="GE27" s="44">
        <f>SUM('Mês'!$GA27:GE27)</f>
        <v>70.753</v>
      </c>
      <c r="GF27" s="44">
        <f>SUM('Mês'!$GA27:GF27)</f>
        <v>83.489</v>
      </c>
      <c r="GG27" s="44">
        <f>SUM('Mês'!$GA27:GG27)</f>
        <v>93.579</v>
      </c>
      <c r="GH27" s="44">
        <f>SUM('Mês'!$GA27:GH27)</f>
        <v>104.17</v>
      </c>
      <c r="GI27" s="44">
        <f>SUM('Mês'!$GA27:GI27)</f>
        <v>115.955</v>
      </c>
      <c r="GJ27" s="117"/>
    </row>
    <row r="28" ht="13.5" customHeight="1">
      <c r="A28" s="30">
        <f t="shared" si="1"/>
        <v>24</v>
      </c>
      <c r="B28" s="43" t="s">
        <v>24</v>
      </c>
      <c r="C28" s="44">
        <f>'Mês'!C28</f>
        <v>3.643</v>
      </c>
      <c r="D28" s="44">
        <f>SUM('Mês'!C28:D28)</f>
        <v>6.469</v>
      </c>
      <c r="E28" s="44">
        <f>SUM('Mês'!C28:E28)</f>
        <v>10.232</v>
      </c>
      <c r="F28" s="44">
        <f>SUM('Mês'!C28:F28)</f>
        <v>13.856</v>
      </c>
      <c r="G28" s="44">
        <f>SUM('Mês'!C28:G28)</f>
        <v>17.416</v>
      </c>
      <c r="H28" s="44">
        <f>SUM('Mês'!C28:H28)</f>
        <v>21.342</v>
      </c>
      <c r="I28" s="44">
        <f>SUM('Mês'!C28:I28)</f>
        <v>25.851</v>
      </c>
      <c r="J28" s="44">
        <f>SUM('Mês'!C28:J28)</f>
        <v>30.318</v>
      </c>
      <c r="K28" s="44">
        <f>SUM('Mês'!C28:K28)</f>
        <v>33.899</v>
      </c>
      <c r="L28" s="44">
        <f>SUM('Mês'!C28:L28)</f>
        <v>38.056</v>
      </c>
      <c r="M28" s="44">
        <f>SUM('Mês'!C28:M28)</f>
        <v>41.699</v>
      </c>
      <c r="N28" s="44">
        <f>SUM('Mês'!C28:N28)</f>
        <v>45.921</v>
      </c>
      <c r="O28" s="44">
        <f>SUM('Mês'!O28)</f>
        <v>3.603</v>
      </c>
      <c r="P28" s="44">
        <f>SUM('Mês'!O28:P28)</f>
        <v>6.677</v>
      </c>
      <c r="Q28" s="44">
        <f>SUM('Mês'!O28:Q28)</f>
        <v>9.901</v>
      </c>
      <c r="R28" s="44">
        <f>SUM('Mês'!O28:R28)</f>
        <v>14.004</v>
      </c>
      <c r="S28" s="44">
        <f>SUM('Mês'!O28:S28)</f>
        <v>18.087</v>
      </c>
      <c r="T28" s="44">
        <f>SUM('Mês'!O28:T28)</f>
        <v>22.161</v>
      </c>
      <c r="U28" s="44">
        <f>SUM('Mês'!O28:U28)</f>
        <v>26.137</v>
      </c>
      <c r="V28" s="44">
        <f>SUM('Mês'!O28:V28)</f>
        <v>30.014</v>
      </c>
      <c r="W28" s="44">
        <f>SUM('Mês'!O28:W28)</f>
        <v>34.961</v>
      </c>
      <c r="X28" s="44">
        <f>SUM('Mês'!O28:X28)</f>
        <v>39.88</v>
      </c>
      <c r="Y28" s="44">
        <f>SUM('Mês'!O28:Y28)</f>
        <v>45.247</v>
      </c>
      <c r="Z28" s="44">
        <f>SUM('Mês'!O28:Z28)</f>
        <v>49.488</v>
      </c>
      <c r="AA28" s="44">
        <f>SUM('Mês'!$AA28:AA28)</f>
        <v>3.728</v>
      </c>
      <c r="AB28" s="44">
        <f>SUM('Mês'!$AA28:AB28)</f>
        <v>7.106</v>
      </c>
      <c r="AC28" s="44">
        <f>SUM('Mês'!$AA28:AC28)</f>
        <v>11.518</v>
      </c>
      <c r="AD28" s="44">
        <f>SUM('Mês'!$AA28:AD28)</f>
        <v>16.633</v>
      </c>
      <c r="AE28" s="44">
        <f>SUM('Mês'!$AA28:AE28)</f>
        <v>21.178</v>
      </c>
      <c r="AF28" s="44">
        <f>SUM('Mês'!$AA28:AF28)</f>
        <v>25.717</v>
      </c>
      <c r="AG28" s="44">
        <f>SUM('Mês'!$AA28:AG28)</f>
        <v>30.742</v>
      </c>
      <c r="AH28" s="44">
        <f>SUM('Mês'!$AA28:AH28)</f>
        <v>34.973</v>
      </c>
      <c r="AI28" s="44">
        <f>SUM('Mês'!$AA28:AI28)</f>
        <v>40.779</v>
      </c>
      <c r="AJ28" s="44">
        <f>SUM('Mês'!$AA28:AJ28)</f>
        <v>46.811</v>
      </c>
      <c r="AK28" s="44">
        <f>SUM('Mês'!$AA28:AK28)</f>
        <v>50.85</v>
      </c>
      <c r="AL28" s="44">
        <f>SUM('Mês'!$AA28:AL28)</f>
        <v>55.545</v>
      </c>
      <c r="AM28" s="44">
        <f>SUM('Mês'!$AM28:AM28)</f>
        <v>3.259</v>
      </c>
      <c r="AN28" s="44">
        <f>SUM('Mês'!$AM28:AN28)</f>
        <v>7.141</v>
      </c>
      <c r="AO28" s="44">
        <f>SUM('Mês'!$AM28:AO28)</f>
        <v>11.3</v>
      </c>
      <c r="AP28" s="44">
        <f>SUM('Mês'!$AM28:AP28)</f>
        <v>16.324</v>
      </c>
      <c r="AQ28" s="44">
        <f>SUM('Mês'!$AM28:AQ28)</f>
        <v>20.209</v>
      </c>
      <c r="AR28" s="44">
        <f>SUM('Mês'!$AM28:AR28)</f>
        <v>24.528</v>
      </c>
      <c r="AS28" s="44">
        <f>SUM('Mês'!$AM28:AS28)</f>
        <v>29.521</v>
      </c>
      <c r="AT28" s="44">
        <f>SUM('Mês'!$AM28:AT28)</f>
        <v>34.208</v>
      </c>
      <c r="AU28" s="44">
        <f>SUM('Mês'!$AM28:AU28)</f>
        <v>38.572</v>
      </c>
      <c r="AV28" s="44">
        <f>SUM('Mês'!$AM28:AV28)</f>
        <v>43.755</v>
      </c>
      <c r="AW28" s="44">
        <f>SUM('Mês'!$AM28:AW28)</f>
        <v>48.968</v>
      </c>
      <c r="AX28" s="44">
        <f>SUM('Mês'!$AM28:AX28)</f>
        <v>53.74</v>
      </c>
      <c r="AY28" s="44">
        <f>SUM('Mês'!$AY28:AY28)</f>
        <v>4.13</v>
      </c>
      <c r="AZ28" s="44">
        <f>SUM('Mês'!$AY28:AZ28)</f>
        <v>9.152</v>
      </c>
      <c r="BA28" s="44">
        <f>SUM('Mês'!$AY28:BA28)</f>
        <v>15.001</v>
      </c>
      <c r="BB28" s="44">
        <f>SUM('Mês'!$AY28:BB28)</f>
        <v>21.242</v>
      </c>
      <c r="BC28" s="44">
        <f>SUM('Mês'!$AY28:BC28)</f>
        <v>26.271</v>
      </c>
      <c r="BD28" s="44">
        <f>SUM('Mês'!$AY28:BD28)</f>
        <v>32.481</v>
      </c>
      <c r="BE28" s="44">
        <f>SUM('Mês'!$AY28:BE28)</f>
        <v>38.093</v>
      </c>
      <c r="BF28" s="44">
        <f>SUM('Mês'!$AY28:BF28)</f>
        <v>44.214</v>
      </c>
      <c r="BG28" s="44">
        <f>SUM('Mês'!$AY28:BG28)</f>
        <v>49.476</v>
      </c>
      <c r="BH28" s="44">
        <f>SUM('Mês'!$AY28:BH28)</f>
        <v>54.853</v>
      </c>
      <c r="BI28" s="44">
        <f>SUM('Mês'!$AY28:BI28)</f>
        <v>60.029</v>
      </c>
      <c r="BJ28" s="44">
        <f>SUM('Mês'!$AY28:BJ28)</f>
        <v>66.577</v>
      </c>
      <c r="BK28" s="44">
        <f>SUM('Mês'!$BK28:BK28)</f>
        <v>5.102</v>
      </c>
      <c r="BL28" s="44">
        <f>SUM('Mês'!$BK28:BL28)</f>
        <v>10.72</v>
      </c>
      <c r="BM28" s="44">
        <f>SUM('Mês'!$BK28:BM28)</f>
        <v>16.656</v>
      </c>
      <c r="BN28" s="44">
        <f>SUM('Mês'!$BK28:BN28)</f>
        <v>23.14</v>
      </c>
      <c r="BO28" s="44">
        <f>SUM('Mês'!$BK28:BO28)</f>
        <v>30.714</v>
      </c>
      <c r="BP28" s="44">
        <f>SUM('Mês'!$BK28:BP28)</f>
        <v>36.355</v>
      </c>
      <c r="BQ28" s="44">
        <f>SUM('Mês'!$BK28:BQ28)</f>
        <v>43.017</v>
      </c>
      <c r="BR28" s="44">
        <f>SUM('Mês'!$BK28:BR28)</f>
        <v>48.377</v>
      </c>
      <c r="BS28" s="44">
        <f>SUM('Mês'!$BK28:BS28)</f>
        <v>54.522</v>
      </c>
      <c r="BT28" s="44">
        <f>SUM('Mês'!$BK28:BT28)</f>
        <v>60.387</v>
      </c>
      <c r="BU28" s="44">
        <f>SUM('Mês'!$BK28:BU28)</f>
        <v>66.392</v>
      </c>
      <c r="BV28" s="44">
        <f>SUM('Mês'!$BK28:BV28)</f>
        <v>72.04</v>
      </c>
      <c r="BW28" s="44">
        <f>SUM('Mês'!$BW28:BW28)</f>
        <v>4.852</v>
      </c>
      <c r="BX28" s="44">
        <f>SUM('Mês'!$BW28:BX28)</f>
        <v>9.51</v>
      </c>
      <c r="BY28" s="44">
        <f>SUM('Mês'!$BW28:BY28)</f>
        <v>15.28</v>
      </c>
      <c r="BZ28" s="44">
        <f>SUM('Mês'!$BW28:BZ28)</f>
        <v>20.83</v>
      </c>
      <c r="CA28" s="44">
        <f>SUM('Mês'!$BW28:CA28)</f>
        <v>27.04</v>
      </c>
      <c r="CB28" s="44">
        <f>SUM('Mês'!$BW28:CB28)</f>
        <v>33.399</v>
      </c>
      <c r="CC28" s="44">
        <f>SUM('Mês'!$BW28:CC28)</f>
        <v>39.515</v>
      </c>
      <c r="CD28" s="44">
        <f>SUM('Mês'!$BW28:CD28)</f>
        <v>45.972</v>
      </c>
      <c r="CE28" s="44">
        <f>SUM('Mês'!$BW28:CE28)</f>
        <v>51.89</v>
      </c>
      <c r="CF28" s="44">
        <f>SUM('Mês'!$BW28:CF28)</f>
        <v>59.309</v>
      </c>
      <c r="CG28" s="44">
        <f>SUM('Mês'!$BW28:CG28)</f>
        <v>65.274</v>
      </c>
      <c r="CH28" s="44">
        <f>SUM('Mês'!$BW28:CH28)</f>
        <v>71.602</v>
      </c>
      <c r="CI28" s="44">
        <f>SUM('Mês'!$CI28:CI28)</f>
        <v>5.186</v>
      </c>
      <c r="CJ28" s="44">
        <f>SUM('Mês'!$CI28:CJ28)</f>
        <v>10.546</v>
      </c>
      <c r="CK28" s="44">
        <f>SUM('Mês'!$CI28:CK28)</f>
        <v>17.981</v>
      </c>
      <c r="CL28" s="44">
        <f>SUM('Mês'!$CI28:CL28)</f>
        <v>25.702</v>
      </c>
      <c r="CM28" s="44">
        <f>SUM('Mês'!$CI28:CM28)</f>
        <v>32.647</v>
      </c>
      <c r="CN28" s="44">
        <f>SUM('Mês'!$CI28:CN28)</f>
        <v>40.227</v>
      </c>
      <c r="CO28" s="44">
        <f>SUM('Mês'!$CI28:CO28)</f>
        <v>47.339</v>
      </c>
      <c r="CP28" s="44">
        <f>SUM('Mês'!$CI28:CP28)</f>
        <v>52.98</v>
      </c>
      <c r="CQ28" s="44">
        <f>SUM('Mês'!$CI28:CQ28)</f>
        <v>58.842</v>
      </c>
      <c r="CR28" s="44">
        <f>SUM('Mês'!$CI28:CR28)</f>
        <v>66.217</v>
      </c>
      <c r="CS28" s="44">
        <f>SUM('Mês'!$CI28:CS28)</f>
        <v>73.42</v>
      </c>
      <c r="CT28" s="44">
        <f>SUM('Mês'!$CI28:CT28)</f>
        <v>80.828</v>
      </c>
      <c r="CU28" s="44">
        <f>SUM('Mês'!$CU28:CU28)</f>
        <v>5.98</v>
      </c>
      <c r="CV28" s="44">
        <f>SUM('Mês'!$CU28:CV28)</f>
        <v>11.079</v>
      </c>
      <c r="CW28" s="44">
        <f>SUM('Mês'!$CU28:CW28)</f>
        <v>18.619</v>
      </c>
      <c r="CX28" s="44">
        <f>SUM('Mês'!$CU28:CX28)</f>
        <v>25.453</v>
      </c>
      <c r="CY28" s="44">
        <f>SUM('Mês'!$CU28:CY28)</f>
        <v>34.034</v>
      </c>
      <c r="CZ28" s="44">
        <f>SUM('Mês'!$CU28:CZ28)</f>
        <v>39.755</v>
      </c>
      <c r="DA28" s="44">
        <f>SUM('Mês'!$CU28:DA28)</f>
        <v>46.179</v>
      </c>
      <c r="DB28" s="44">
        <f>SUM('Mês'!$CU28:DB28)</f>
        <v>55.144</v>
      </c>
      <c r="DC28" s="44">
        <f>SUM('Mês'!CU28:DC28)</f>
        <v>63.607</v>
      </c>
      <c r="DD28" s="44">
        <f>SUM('Mês'!CU28:DD28)</f>
        <v>71.667</v>
      </c>
      <c r="DE28" s="44">
        <f>SUM('Mês'!$CU$23:DE28)</f>
        <v>1228.907</v>
      </c>
      <c r="DF28" s="44">
        <f>SUM('Mês'!$CU$23:DF28)</f>
        <v>1336.877</v>
      </c>
      <c r="DG28" s="44">
        <f>'Mês'!DG28</f>
        <v>7.252</v>
      </c>
      <c r="DH28" s="44">
        <f>SUM('Mês'!$DG28:DH28)</f>
        <v>13.751</v>
      </c>
      <c r="DI28" s="44">
        <f>SUM('Mês'!$DG28:DI28)</f>
        <v>21.042</v>
      </c>
      <c r="DJ28" s="44">
        <f>SUM('Mês'!DG28:DJ28)</f>
        <v>29.221</v>
      </c>
      <c r="DK28" s="44">
        <f>SUM('Mês'!DG28:DK28)</f>
        <v>36.738</v>
      </c>
      <c r="DL28" s="44">
        <f>SUM('Mês'!DG28:DL28)</f>
        <v>44.192</v>
      </c>
      <c r="DM28" s="44">
        <f>SUM('Mês'!DG28:DM28)</f>
        <v>52.685</v>
      </c>
      <c r="DN28" s="44">
        <f>SUM('Mês'!DG28:DN28)</f>
        <v>61.89</v>
      </c>
      <c r="DO28" s="44">
        <f>SUM('Mês'!DG28:DO28)</f>
        <v>69.664</v>
      </c>
      <c r="DP28" s="44">
        <f>SUM('Mês'!DG28:DP28)</f>
        <v>78.441</v>
      </c>
      <c r="DQ28" s="44">
        <f>SUM('Mês'!DG28:DQ28)</f>
        <v>86.585</v>
      </c>
      <c r="DR28" s="44">
        <f>SUM('Mês'!DG28:DR28)</f>
        <v>95.173</v>
      </c>
      <c r="DS28" s="44">
        <f>SUM('Mês'!DS28)</f>
        <v>7.256</v>
      </c>
      <c r="DT28" s="44">
        <f>SUM('Mês'!DS28:DT28)</f>
        <v>15.044</v>
      </c>
      <c r="DU28" s="44">
        <f>SUM('Mês'!DS28:DU28)</f>
        <v>22.617</v>
      </c>
      <c r="DV28" s="44">
        <f>SUM('Mês'!DS28:DV28)</f>
        <v>32.152</v>
      </c>
      <c r="DW28" s="44">
        <f>SUM('Mês'!DS28:DW28)</f>
        <v>40.16</v>
      </c>
      <c r="DX28" s="44">
        <f>SUM('Mês'!DS28:DX28)</f>
        <v>48.313</v>
      </c>
      <c r="DY28" s="44">
        <f>SUM('Mês'!DS28:DY28)</f>
        <v>58.002</v>
      </c>
      <c r="DZ28" s="44">
        <f t="shared" ref="DZ28:EA28" si="9">DZ22+DZ27</f>
        <v>131.584</v>
      </c>
      <c r="EA28" s="44">
        <f t="shared" si="9"/>
        <v>152.764</v>
      </c>
      <c r="EB28" s="44">
        <f>SUM('Mês'!DS28:EB28)</f>
        <v>84.436</v>
      </c>
      <c r="EC28" s="44">
        <f>SUM('Mês'!$DS28:EC28)</f>
        <v>92.529</v>
      </c>
      <c r="ED28" s="44">
        <f>SUM('Mês'!DS28:ED28)</f>
        <v>101.218</v>
      </c>
      <c r="EE28" s="44">
        <f>'Mês'!EE28</f>
        <v>9.295</v>
      </c>
      <c r="EF28" s="44">
        <f>SUM('Mês'!$EE28:EF28)</f>
        <v>17.204</v>
      </c>
      <c r="EG28" s="44">
        <f>SUM('Mês'!$EE28:EG28)</f>
        <v>26.258</v>
      </c>
      <c r="EH28" s="44">
        <f>SUM('Mês'!$EE28:EH28)</f>
        <v>36.226</v>
      </c>
      <c r="EI28" s="44">
        <f>SUM('Mês'!$EE28:EI28)</f>
        <v>45.852</v>
      </c>
      <c r="EJ28" s="44">
        <f>SUM('Mês'!$EE28:EJ28)</f>
        <v>55.6</v>
      </c>
      <c r="EK28" s="44">
        <f>SUM('Mês'!$EE28:EK28)</f>
        <v>66.252</v>
      </c>
      <c r="EL28" s="44">
        <f>SUM('Mês'!$EE28:EL28)</f>
        <v>75.324</v>
      </c>
      <c r="EM28" s="44">
        <f>SUM('Mês'!$EE28:EM28)</f>
        <v>85.143</v>
      </c>
      <c r="EN28" s="44">
        <f>SUM('Mês'!$EE28:EN28)</f>
        <v>96.8</v>
      </c>
      <c r="EO28" s="44">
        <f>SUM('Mês'!$EE28:EO28)</f>
        <v>106.89</v>
      </c>
      <c r="EP28" s="44">
        <f>SUM('Mês'!$EE28:EP28)</f>
        <v>117.218</v>
      </c>
      <c r="EQ28" s="44">
        <f>'Mês'!EQ28</f>
        <v>8.88</v>
      </c>
      <c r="ER28" s="44">
        <f>SUM('Mês'!EQ28:ER28)</f>
        <v>16.369</v>
      </c>
      <c r="ES28" s="44">
        <f>SUM('Mês'!$EQ28:ES28)</f>
        <v>27.178</v>
      </c>
      <c r="ET28" s="44">
        <f>SUM('Mês'!$EQ28:ET28)</f>
        <v>38.098</v>
      </c>
      <c r="EU28" s="44">
        <f>SUM('Mês'!$EQ28:EU28)</f>
        <v>45.779</v>
      </c>
      <c r="EV28" s="44">
        <f>SUM('Mês'!$EQ28:EV28)</f>
        <v>54.605</v>
      </c>
      <c r="EW28" s="44">
        <f>SUM('Mês'!$EQ28:EW28)</f>
        <v>65.745</v>
      </c>
      <c r="EX28" s="44">
        <f>SUM('Mês'!$EQ28:EX28)</f>
        <v>78.307</v>
      </c>
      <c r="EY28" s="44">
        <f>SUM('Mês'!$EQ28:EY28)</f>
        <v>89.954</v>
      </c>
      <c r="EZ28" s="44">
        <f>SUM('Mês'!$EQ28:EZ28)</f>
        <v>101.492</v>
      </c>
      <c r="FA28" s="44">
        <f>SUM('Mês'!$EQ28:FA28)</f>
        <v>112.8</v>
      </c>
      <c r="FB28" s="44">
        <f>SUM('Mês'!$EQ28:FB28)</f>
        <v>123.071</v>
      </c>
      <c r="FC28" s="44">
        <f>SUM('Mês'!$FC28:FC28)</f>
        <v>9.407</v>
      </c>
      <c r="FD28" s="44">
        <f>SUM('Mês'!$FC28:FD28)</f>
        <v>19.4</v>
      </c>
      <c r="FE28" s="44">
        <f>SUM('Mês'!$FC28:FE28)</f>
        <v>31.787</v>
      </c>
      <c r="FF28" s="44">
        <f>SUM('Mês'!$FC28:FF28)</f>
        <v>42.785</v>
      </c>
      <c r="FG28" s="44">
        <f>SUM('Mês'!$FC28:FG28)</f>
        <v>55.412</v>
      </c>
      <c r="FH28" s="44">
        <f>SUM('Mês'!$FC28:FH28)</f>
        <v>66.373</v>
      </c>
      <c r="FI28" s="44">
        <f>SUM('Mês'!$FC28:FI28)</f>
        <v>75.058</v>
      </c>
      <c r="FJ28" s="44">
        <f>SUM('Mês'!$FC28:FJ28)</f>
        <v>87.035</v>
      </c>
      <c r="FK28" s="44">
        <f>SUM('Mês'!$FC28:FK28)</f>
        <v>97.357</v>
      </c>
      <c r="FL28" s="44">
        <f>SUM('Mês'!$FC28:FL28)</f>
        <v>108.787</v>
      </c>
      <c r="FM28" s="44">
        <f>SUM('Mês'!$FC28:FM28)</f>
        <v>120.847</v>
      </c>
      <c r="FN28" s="44">
        <f>SUM('Mês'!$FC28:FN28)</f>
        <v>129.607</v>
      </c>
      <c r="FO28" s="44">
        <f>SUM('Mês'!$FO28:FO28)</f>
        <v>8.49</v>
      </c>
      <c r="FP28" s="44">
        <f>SUM('Mês'!$FO28:FP28)</f>
        <v>17.521</v>
      </c>
      <c r="FQ28" s="44">
        <f>SUM('Mês'!$FO28:FQ28)</f>
        <v>28.058</v>
      </c>
      <c r="FR28" s="44">
        <f>SUM('Mês'!$FO28:FR28)</f>
        <v>36.059</v>
      </c>
      <c r="FS28" s="44">
        <f>SUM('Mês'!$FO28:FS28)</f>
        <v>46.204</v>
      </c>
      <c r="FT28" s="44">
        <f>SUM('Mês'!$FO28:FT28)</f>
        <v>55.972</v>
      </c>
      <c r="FU28" s="44">
        <f>SUM('Mês'!$FO28:FU28)</f>
        <v>67.629</v>
      </c>
      <c r="FV28" s="44">
        <f>SUM('Mês'!$FO28:FV28)</f>
        <v>79.361</v>
      </c>
      <c r="FW28" s="44">
        <f>SUM('Mês'!$FO28:FW28)</f>
        <v>89.918</v>
      </c>
      <c r="FX28" s="44">
        <f>SUM('Mês'!$FO28:FX28)</f>
        <v>101.575</v>
      </c>
      <c r="FY28" s="44">
        <f>SUM('Mês'!$FO28:FY28)</f>
        <v>111.37</v>
      </c>
      <c r="FZ28" s="44">
        <f>SUM('Mês'!$FO28:FZ28)</f>
        <v>120.499</v>
      </c>
      <c r="GA28" s="44">
        <f>SUM('Mês'!$GA28:GA28)</f>
        <v>9.652</v>
      </c>
      <c r="GB28" s="44">
        <f>SUM('Mês'!$GA28:GB28)</f>
        <v>19.884</v>
      </c>
      <c r="GC28" s="44">
        <f>SUM('Mês'!$GA28:GC28)</f>
        <v>30.252</v>
      </c>
      <c r="GD28" s="44">
        <f>SUM('Mês'!$GA28:GD28)</f>
        <v>41.08</v>
      </c>
      <c r="GE28" s="44">
        <f>SUM('Mês'!$GA28:GE28)</f>
        <v>52.158</v>
      </c>
      <c r="GF28" s="44">
        <f>SUM('Mês'!$GA28:GF28)</f>
        <v>61.169</v>
      </c>
      <c r="GG28" s="44">
        <f>SUM('Mês'!$GA28:GG28)</f>
        <v>71.019</v>
      </c>
      <c r="GH28" s="44">
        <f>SUM('Mês'!$GA28:GH28)</f>
        <v>83.305</v>
      </c>
      <c r="GI28" s="44">
        <f>SUM('Mês'!$GA28:GI28)</f>
        <v>92.027</v>
      </c>
      <c r="GJ28" s="117"/>
    </row>
    <row r="29" ht="13.5" customHeight="1">
      <c r="A29" s="30">
        <f t="shared" si="1"/>
        <v>25</v>
      </c>
      <c r="B29" s="67" t="s">
        <v>25</v>
      </c>
      <c r="C29" s="68">
        <f>'Mês'!C29</f>
        <v>10.861</v>
      </c>
      <c r="D29" s="68">
        <f>SUM('Mês'!C29:D29)</f>
        <v>19.772</v>
      </c>
      <c r="E29" s="68">
        <f>SUM('Mês'!C29:E29)</f>
        <v>33.756</v>
      </c>
      <c r="F29" s="68">
        <f>SUM('Mês'!C29:F29)</f>
        <v>47.546</v>
      </c>
      <c r="G29" s="68">
        <f>SUM('Mês'!C29:G29)</f>
        <v>59.356</v>
      </c>
      <c r="H29" s="68">
        <f>SUM('Mês'!C29:H29)</f>
        <v>72.986</v>
      </c>
      <c r="I29" s="68">
        <f>SUM('Mês'!C29:I29)</f>
        <v>87.621</v>
      </c>
      <c r="J29" s="68">
        <f>SUM('Mês'!C29:J29)</f>
        <v>97.551</v>
      </c>
      <c r="K29" s="68">
        <f>SUM('Mês'!C29:K29)</f>
        <v>109.097</v>
      </c>
      <c r="L29" s="68">
        <f>SUM('Mês'!C29:L29)</f>
        <v>119.044</v>
      </c>
      <c r="M29" s="68">
        <f>SUM('Mês'!C29:M29)</f>
        <v>128.486</v>
      </c>
      <c r="N29" s="68">
        <f>SUM('Mês'!C29:N29)</f>
        <v>137.215</v>
      </c>
      <c r="O29" s="68">
        <f>SUM('Mês'!O29)</f>
        <v>7.571</v>
      </c>
      <c r="P29" s="68">
        <f>SUM('Mês'!O29:P29)</f>
        <v>14.947</v>
      </c>
      <c r="Q29" s="68">
        <f>SUM('Mês'!O29:Q29)</f>
        <v>24.206</v>
      </c>
      <c r="R29" s="68">
        <f>SUM('Mês'!O29:R29)</f>
        <v>32.489</v>
      </c>
      <c r="S29" s="68">
        <f>SUM('Mês'!O29:S29)</f>
        <v>40.734</v>
      </c>
      <c r="T29" s="68">
        <f>SUM('Mês'!O29:T29)</f>
        <v>50.928</v>
      </c>
      <c r="U29" s="68">
        <f>SUM('Mês'!O29:U29)</f>
        <v>61.923</v>
      </c>
      <c r="V29" s="68">
        <f>SUM('Mês'!O29:V29)</f>
        <v>72.196</v>
      </c>
      <c r="W29" s="68">
        <f>SUM('Mês'!O29:W29)</f>
        <v>84.729</v>
      </c>
      <c r="X29" s="68">
        <f>SUM('Mês'!O29:X29)</f>
        <v>96.669</v>
      </c>
      <c r="Y29" s="68">
        <f>SUM('Mês'!O29:Y29)</f>
        <v>107.424</v>
      </c>
      <c r="Z29" s="68">
        <f>SUM('Mês'!O29:Z29)</f>
        <v>118.177</v>
      </c>
      <c r="AA29" s="68">
        <f>SUM('Mês'!$AA29:AA29)</f>
        <v>7.597</v>
      </c>
      <c r="AB29" s="68">
        <f>SUM('Mês'!$AA29:AB29)</f>
        <v>15.899</v>
      </c>
      <c r="AC29" s="68">
        <f>SUM('Mês'!$AA29:AC29)</f>
        <v>26.075</v>
      </c>
      <c r="AD29" s="68">
        <f>SUM('Mês'!$AA29:AD29)</f>
        <v>32.677</v>
      </c>
      <c r="AE29" s="68">
        <f>SUM('Mês'!$AA29:AE29)</f>
        <v>43.041</v>
      </c>
      <c r="AF29" s="68">
        <f>SUM('Mês'!$AA29:AF29)</f>
        <v>52.263</v>
      </c>
      <c r="AG29" s="68">
        <f>SUM('Mês'!$AA29:AG29)</f>
        <v>61.068</v>
      </c>
      <c r="AH29" s="68">
        <f>SUM('Mês'!$AA29:AH29)</f>
        <v>70.905</v>
      </c>
      <c r="AI29" s="68">
        <f>SUM('Mês'!$AA29:AI29)</f>
        <v>81.056</v>
      </c>
      <c r="AJ29" s="68">
        <f>SUM('Mês'!$AA29:AJ29)</f>
        <v>89.273</v>
      </c>
      <c r="AK29" s="68">
        <f>SUM('Mês'!$AA29:AK29)</f>
        <v>98.607</v>
      </c>
      <c r="AL29" s="68">
        <f>SUM('Mês'!$AA29:AL29)</f>
        <v>106.296</v>
      </c>
      <c r="AM29" s="68">
        <f>SUM('Mês'!$AM29:AM29)</f>
        <v>5.079</v>
      </c>
      <c r="AN29" s="68">
        <f>SUM('Mês'!$AM29:AN29)</f>
        <v>12.596</v>
      </c>
      <c r="AO29" s="68">
        <f>SUM('Mês'!$AM29:AO29)</f>
        <v>21.663</v>
      </c>
      <c r="AP29" s="68">
        <f>SUM('Mês'!$AM29:AP29)</f>
        <v>32.191</v>
      </c>
      <c r="AQ29" s="68">
        <f>SUM('Mês'!$AM29:AQ29)</f>
        <v>43.622</v>
      </c>
      <c r="AR29" s="68">
        <f>SUM('Mês'!$AM29:AR29)</f>
        <v>55.876</v>
      </c>
      <c r="AS29" s="68">
        <f>SUM('Mês'!$AM29:AS29)</f>
        <v>70.161</v>
      </c>
      <c r="AT29" s="68">
        <f>SUM('Mês'!$AM29:AT29)</f>
        <v>82.799</v>
      </c>
      <c r="AU29" s="68">
        <f>SUM('Mês'!$AM29:AU29)</f>
        <v>95.951</v>
      </c>
      <c r="AV29" s="68">
        <f>SUM('Mês'!$AM29:AV29)</f>
        <v>111.832</v>
      </c>
      <c r="AW29" s="68">
        <f>SUM('Mês'!$AM29:AW29)</f>
        <v>124.26</v>
      </c>
      <c r="AX29" s="68">
        <f>SUM('Mês'!$AM29:AX29)</f>
        <v>137.281</v>
      </c>
      <c r="AY29" s="68">
        <f>SUM('Mês'!$AY29:AY29)</f>
        <v>14.82</v>
      </c>
      <c r="AZ29" s="68">
        <f>SUM('Mês'!$AY29:AZ29)</f>
        <v>26.071</v>
      </c>
      <c r="BA29" s="68">
        <f>SUM('Mês'!$AY29:BA29)</f>
        <v>41.084</v>
      </c>
      <c r="BB29" s="68">
        <f>SUM('Mês'!$AY29:BB29)</f>
        <v>59.097</v>
      </c>
      <c r="BC29" s="68">
        <f>SUM('Mês'!$AY29:BC29)</f>
        <v>78.4</v>
      </c>
      <c r="BD29" s="68">
        <f>SUM('Mês'!$AY29:BD29)</f>
        <v>96.652</v>
      </c>
      <c r="BE29" s="68">
        <f>SUM('Mês'!$AY29:BE29)</f>
        <v>112.279</v>
      </c>
      <c r="BF29" s="68">
        <f>SUM('Mês'!$AY29:BF29)</f>
        <v>128.204</v>
      </c>
      <c r="BG29" s="68">
        <f>SUM('Mês'!$AY29:BG29)</f>
        <v>145.573</v>
      </c>
      <c r="BH29" s="68">
        <f>SUM('Mês'!$AY29:BH29)</f>
        <v>162.386</v>
      </c>
      <c r="BI29" s="68">
        <f>SUM('Mês'!$AY29:BI29)</f>
        <v>174.386</v>
      </c>
      <c r="BJ29" s="68">
        <f>SUM('Mês'!$AY29:BJ29)</f>
        <v>188.27</v>
      </c>
      <c r="BK29" s="68">
        <f>SUM('Mês'!$BK29:BK29)</f>
        <v>11.981</v>
      </c>
      <c r="BL29" s="68">
        <f>SUM('Mês'!$BK29:BL29)</f>
        <v>20.364</v>
      </c>
      <c r="BM29" s="68">
        <f>SUM('Mês'!$BK29:BM29)</f>
        <v>31.062</v>
      </c>
      <c r="BN29" s="68">
        <f>SUM('Mês'!$BK29:BN29)</f>
        <v>40.931</v>
      </c>
      <c r="BO29" s="68">
        <f>SUM('Mês'!$BK29:BO29)</f>
        <v>52.709</v>
      </c>
      <c r="BP29" s="68">
        <f>SUM('Mês'!$BK29:BP29)</f>
        <v>63.492</v>
      </c>
      <c r="BQ29" s="68">
        <f>SUM('Mês'!$BK29:BQ29)</f>
        <v>72.217</v>
      </c>
      <c r="BR29" s="68">
        <f>SUM('Mês'!$BK29:BR29)</f>
        <v>83.26</v>
      </c>
      <c r="BS29" s="68">
        <f>SUM('Mês'!$BK29:BS29)</f>
        <v>93.938</v>
      </c>
      <c r="BT29" s="68">
        <f>SUM('Mês'!$BK29:BT29)</f>
        <v>103.021</v>
      </c>
      <c r="BU29" s="68">
        <f>SUM('Mês'!$BK29:BU29)</f>
        <v>110.592</v>
      </c>
      <c r="BV29" s="68">
        <f>SUM('Mês'!$BK29:BV29)</f>
        <v>117.467</v>
      </c>
      <c r="BW29" s="68">
        <f>SUM('Mês'!$BW29:BW29)</f>
        <v>7.514</v>
      </c>
      <c r="BX29" s="68">
        <f>SUM('Mês'!$BW29:BX29)</f>
        <v>14.312</v>
      </c>
      <c r="BY29" s="68">
        <f>SUM('Mês'!$BW29:BY29)</f>
        <v>23.164</v>
      </c>
      <c r="BZ29" s="68">
        <f>SUM('Mês'!$BW29:BZ29)</f>
        <v>31.903</v>
      </c>
      <c r="CA29" s="68">
        <f>SUM('Mês'!$BW29:CA29)</f>
        <v>39.515</v>
      </c>
      <c r="CB29" s="68">
        <f>SUM('Mês'!$BW29:CB29)</f>
        <v>55.7</v>
      </c>
      <c r="CC29" s="68">
        <f>SUM('Mês'!$BW29:CC29)</f>
        <v>68.854</v>
      </c>
      <c r="CD29" s="68">
        <f>SUM('Mês'!$BW29:CD29)</f>
        <v>80.244</v>
      </c>
      <c r="CE29" s="68">
        <f>SUM('Mês'!$BW29:CE29)</f>
        <v>87.72</v>
      </c>
      <c r="CF29" s="68">
        <f>SUM('Mês'!$BW29:CF29)</f>
        <v>97.521</v>
      </c>
      <c r="CG29" s="68">
        <f>SUM('Mês'!$BW29:CG29)</f>
        <v>103.975</v>
      </c>
      <c r="CH29" s="68">
        <f>SUM('Mês'!$BW29:CH29)</f>
        <v>110.107</v>
      </c>
      <c r="CI29" s="68">
        <f>SUM('Mês'!$CI29:CI29)</f>
        <v>5.178</v>
      </c>
      <c r="CJ29" s="68">
        <f>SUM('Mês'!$CI29:CJ29)</f>
        <v>13.36</v>
      </c>
      <c r="CK29" s="68">
        <f>SUM('Mês'!$CI29:CK29)</f>
        <v>20.286</v>
      </c>
      <c r="CL29" s="68">
        <f>SUM('Mês'!$CI29:CL29)</f>
        <v>26.626</v>
      </c>
      <c r="CM29" s="68">
        <f>SUM('Mês'!$CI29:CM29)</f>
        <v>33.989</v>
      </c>
      <c r="CN29" s="68">
        <f>SUM('Mês'!$CI29:CN29)</f>
        <v>46.969</v>
      </c>
      <c r="CO29" s="68">
        <f>SUM('Mês'!$CI29:CO29)</f>
        <v>59.217</v>
      </c>
      <c r="CP29" s="68">
        <f>SUM('Mês'!$CI29:CP29)</f>
        <v>68.691</v>
      </c>
      <c r="CQ29" s="68">
        <f>SUM('Mês'!$CI29:CQ29)</f>
        <v>76.548</v>
      </c>
      <c r="CR29" s="68">
        <f>SUM('Mês'!$CI29:CR29)</f>
        <v>88.906</v>
      </c>
      <c r="CS29" s="68">
        <f>SUM('Mês'!$CI29:CS29)</f>
        <v>102.25</v>
      </c>
      <c r="CT29" s="68">
        <f>SUM('Mês'!$CI29:CT29)</f>
        <v>113.407</v>
      </c>
      <c r="CU29" s="68">
        <f>SUM('Mês'!$CU29:CU29)</f>
        <v>13.439</v>
      </c>
      <c r="CV29" s="68">
        <f>SUM('Mês'!$CU29:CV29)</f>
        <v>31.261</v>
      </c>
      <c r="CW29" s="68">
        <f>SUM('Mês'!$CU29:CW29)</f>
        <v>58.299</v>
      </c>
      <c r="CX29" s="68">
        <f>SUM('Mês'!$CU29:CX29)</f>
        <v>81.837</v>
      </c>
      <c r="CY29" s="68">
        <f>SUM('Mês'!$CU29:CY29)</f>
        <v>102.512</v>
      </c>
      <c r="CZ29" s="68">
        <f>SUM('Mês'!$CU29:CZ29)</f>
        <v>117.236</v>
      </c>
      <c r="DA29" s="68">
        <f>SUM('Mês'!$CU29:DA29)</f>
        <v>131.207</v>
      </c>
      <c r="DB29" s="68">
        <f>SUM('Mês'!$CU29:DB29)</f>
        <v>139.511</v>
      </c>
      <c r="DC29" s="68">
        <f>SUM('Mês'!CU29:DC29)</f>
        <v>148.706</v>
      </c>
      <c r="DD29" s="68">
        <f>SUM('Mês'!CU29:DD29)</f>
        <v>161.48</v>
      </c>
      <c r="DE29" s="68">
        <f>SUM('Mês'!$CU$23:DE29)</f>
        <v>1400.602</v>
      </c>
      <c r="DF29" s="68">
        <f>SUM('Mês'!$CU$23:DF29)</f>
        <v>1516.208</v>
      </c>
      <c r="DG29" s="68">
        <f>'Mês'!DG29</f>
        <v>10.029</v>
      </c>
      <c r="DH29" s="68">
        <f>SUM('Mês'!$DG29:DH29)</f>
        <v>29.452</v>
      </c>
      <c r="DI29" s="68">
        <f>SUM('Mês'!$DG29:DI29)</f>
        <v>48.987</v>
      </c>
      <c r="DJ29" s="68">
        <f>SUM('Mês'!DG29:DJ29)</f>
        <v>67.489</v>
      </c>
      <c r="DK29" s="68">
        <f>SUM('Mês'!DG29:DK29)</f>
        <v>84.667</v>
      </c>
      <c r="DL29" s="68">
        <f>SUM('Mês'!DG29:DL29)</f>
        <v>101.319</v>
      </c>
      <c r="DM29" s="68">
        <f>SUM('Mês'!DG29:DM29)</f>
        <v>120.117</v>
      </c>
      <c r="DN29" s="68">
        <f>SUM('Mês'!DG29:DN29)</f>
        <v>134.904</v>
      </c>
      <c r="DO29" s="68">
        <f>SUM('Mês'!DG29:DO29)</f>
        <v>149.38</v>
      </c>
      <c r="DP29" s="68">
        <f>SUM('Mês'!DG29:DP29)</f>
        <v>162.698</v>
      </c>
      <c r="DQ29" s="68">
        <f>SUM('Mês'!DG29:DQ29)</f>
        <v>176.155</v>
      </c>
      <c r="DR29" s="68">
        <f>SUM('Mês'!DG29:DR29)</f>
        <v>187.993</v>
      </c>
      <c r="DS29" s="68">
        <f>SUM('Mês'!DS29)</f>
        <v>12.733</v>
      </c>
      <c r="DT29" s="68">
        <f>SUM('Mês'!DS29:DT29)</f>
        <v>21.874</v>
      </c>
      <c r="DU29" s="68">
        <f>SUM('Mês'!DS29:DU29)</f>
        <v>32.602</v>
      </c>
      <c r="DV29" s="68">
        <f>SUM('Mês'!DS29:DV29)</f>
        <v>42.977</v>
      </c>
      <c r="DW29" s="68">
        <f>SUM('Mês'!DS29:DW29)</f>
        <v>55.693</v>
      </c>
      <c r="DX29" s="68">
        <f>SUM('Mês'!DS29:DX29)</f>
        <v>70.581</v>
      </c>
      <c r="DY29" s="68">
        <f>SUM('Mês'!DS29:DY29)</f>
        <v>83.582</v>
      </c>
      <c r="DZ29" s="68">
        <f t="shared" ref="DZ29:EA29" si="10">DZ23+DZ28</f>
        <v>333.169</v>
      </c>
      <c r="EA29" s="68">
        <f t="shared" si="10"/>
        <v>385.353</v>
      </c>
      <c r="EB29" s="68">
        <f>SUM('Mês'!DS29:EB29)</f>
        <v>126.077</v>
      </c>
      <c r="EC29" s="68">
        <f>SUM('Mês'!$DS29:EC29)</f>
        <v>138.909</v>
      </c>
      <c r="ED29" s="68">
        <f>SUM('Mês'!DS29:ED29)</f>
        <v>149.799</v>
      </c>
      <c r="EE29" s="68">
        <f>'Mês'!EE29</f>
        <v>11.291</v>
      </c>
      <c r="EF29" s="68">
        <f>SUM('Mês'!$EE29:EF29)</f>
        <v>22.956</v>
      </c>
      <c r="EG29" s="68">
        <f>SUM('Mês'!$EE29:EG29)</f>
        <v>36.9</v>
      </c>
      <c r="EH29" s="68">
        <f>SUM('Mês'!$EE29:EH29)</f>
        <v>48.686</v>
      </c>
      <c r="EI29" s="68">
        <f>SUM('Mês'!$EE29:EI29)</f>
        <v>61.626</v>
      </c>
      <c r="EJ29" s="68">
        <f>SUM('Mês'!$EE29:EJ29)</f>
        <v>78.609</v>
      </c>
      <c r="EK29" s="68">
        <f>SUM('Mês'!$EE29:EK29)</f>
        <v>92.959</v>
      </c>
      <c r="EL29" s="68">
        <f>SUM('Mês'!$EE29:EL29)</f>
        <v>109.013</v>
      </c>
      <c r="EM29" s="68">
        <f>SUM('Mês'!$EE29:EM29)</f>
        <v>126.632</v>
      </c>
      <c r="EN29" s="68">
        <f>SUM('Mês'!$EE29:EN29)</f>
        <v>143.319</v>
      </c>
      <c r="EO29" s="68">
        <f>SUM('Mês'!$EE29:EO29)</f>
        <v>155.645</v>
      </c>
      <c r="EP29" s="68">
        <f>SUM('Mês'!$EE29:EP29)</f>
        <v>165.927</v>
      </c>
      <c r="EQ29" s="68">
        <f>'Mês'!EQ29</f>
        <v>10.532</v>
      </c>
      <c r="ER29" s="68">
        <f>SUM('Mês'!EQ29:ER29)</f>
        <v>24.126</v>
      </c>
      <c r="ES29" s="68">
        <f>SUM('Mês'!$EQ29:ES29)</f>
        <v>36.402</v>
      </c>
      <c r="ET29" s="68">
        <f>SUM('Mês'!$EQ29:ET29)</f>
        <v>46.065</v>
      </c>
      <c r="EU29" s="68">
        <f>SUM('Mês'!$EQ29:EU29)</f>
        <v>57.463</v>
      </c>
      <c r="EV29" s="68">
        <f>SUM('Mês'!$EQ29:EV29)</f>
        <v>70.143</v>
      </c>
      <c r="EW29" s="68">
        <f>SUM('Mês'!$EQ29:EW29)</f>
        <v>85.256</v>
      </c>
      <c r="EX29" s="68">
        <f>SUM('Mês'!$EQ29:EX29)</f>
        <v>107.635</v>
      </c>
      <c r="EY29" s="68">
        <f>SUM('Mês'!$EQ29:EY29)</f>
        <v>124.721</v>
      </c>
      <c r="EZ29" s="68">
        <f>SUM('Mês'!$EQ29:EZ29)</f>
        <v>141.172</v>
      </c>
      <c r="FA29" s="68">
        <f>SUM('Mês'!$EQ29:FA29)</f>
        <v>150.337</v>
      </c>
      <c r="FB29" s="68">
        <f>SUM('Mês'!$EQ29:FB29)</f>
        <v>156.487</v>
      </c>
      <c r="FC29" s="68">
        <f>SUM('Mês'!$FC29:FC29)</f>
        <v>7.029</v>
      </c>
      <c r="FD29" s="68">
        <f>SUM('Mês'!$FC29:FD29)</f>
        <v>11.228</v>
      </c>
      <c r="FE29" s="68">
        <f>SUM('Mês'!$FC29:FE29)</f>
        <v>18.017</v>
      </c>
      <c r="FF29" s="68">
        <f>SUM('Mês'!$FC29:FF29)</f>
        <v>26.873</v>
      </c>
      <c r="FG29" s="68">
        <f>SUM('Mês'!$FC29:FG29)</f>
        <v>32.615</v>
      </c>
      <c r="FH29" s="68">
        <f>SUM('Mês'!$FC29:FH29)</f>
        <v>38.697</v>
      </c>
      <c r="FI29" s="68">
        <f>SUM('Mês'!$FC29:FI29)</f>
        <v>46.725</v>
      </c>
      <c r="FJ29" s="68">
        <f>SUM('Mês'!$FC29:FJ29)</f>
        <v>54.429</v>
      </c>
      <c r="FK29" s="68">
        <f>SUM('Mês'!$FC29:FK29)</f>
        <v>61.501</v>
      </c>
      <c r="FL29" s="68">
        <f>SUM('Mês'!$FC29:FL29)</f>
        <v>73.045</v>
      </c>
      <c r="FM29" s="68">
        <f>SUM('Mês'!$FC29:FM29)</f>
        <v>82.916</v>
      </c>
      <c r="FN29" s="68">
        <f>SUM('Mês'!$FC29:FN29)</f>
        <v>90.751</v>
      </c>
      <c r="FO29" s="68">
        <f>SUM('Mês'!$FO29:FO29)</f>
        <v>9.097</v>
      </c>
      <c r="FP29" s="68">
        <f>SUM('Mês'!$FO29:FP29)</f>
        <v>16.404</v>
      </c>
      <c r="FQ29" s="68">
        <f>SUM('Mês'!$FO29:FQ29)</f>
        <v>26.906</v>
      </c>
      <c r="FR29" s="68">
        <f>SUM('Mês'!$FO29:FR29)</f>
        <v>33.649</v>
      </c>
      <c r="FS29" s="68">
        <f>SUM('Mês'!$FO29:FS29)</f>
        <v>41.802</v>
      </c>
      <c r="FT29" s="68">
        <f>SUM('Mês'!$FO29:FT29)</f>
        <v>51.322</v>
      </c>
      <c r="FU29" s="68">
        <f>SUM('Mês'!$FO29:FU29)</f>
        <v>62.206</v>
      </c>
      <c r="FV29" s="68">
        <f>SUM('Mês'!$FO29:FV29)</f>
        <v>75.215</v>
      </c>
      <c r="FW29" s="68">
        <f>SUM('Mês'!$FO29:FW29)</f>
        <v>84.245</v>
      </c>
      <c r="FX29" s="68">
        <f>SUM('Mês'!$FO29:FX29)</f>
        <v>92.874</v>
      </c>
      <c r="FY29" s="68">
        <f>SUM('Mês'!$FO29:FY29)</f>
        <v>100.292</v>
      </c>
      <c r="FZ29" s="68">
        <f>SUM('Mês'!$FO29:FZ29)</f>
        <v>109.876</v>
      </c>
      <c r="GA29" s="68">
        <f>SUM('Mês'!$GA29:GA29)</f>
        <v>13.248</v>
      </c>
      <c r="GB29" s="68">
        <f>SUM('Mês'!$GA29:GB29)</f>
        <v>22.504</v>
      </c>
      <c r="GC29" s="68">
        <f>SUM('Mês'!$GA29:GC29)</f>
        <v>33.583</v>
      </c>
      <c r="GD29" s="68">
        <f>SUM('Mês'!$GA29:GD29)</f>
        <v>45.148</v>
      </c>
      <c r="GE29" s="68">
        <f>SUM('Mês'!$GA29:GE29)</f>
        <v>71.884</v>
      </c>
      <c r="GF29" s="68">
        <f>SUM('Mês'!$GA29:GF29)</f>
        <v>85.525</v>
      </c>
      <c r="GG29" s="68">
        <f>SUM('Mês'!$GA29:GG29)</f>
        <v>99.627</v>
      </c>
      <c r="GH29" s="68">
        <f>SUM('Mês'!$GA29:GH29)</f>
        <v>116.017</v>
      </c>
      <c r="GI29" s="68">
        <f>SUM('Mês'!$GA29:GI29)</f>
        <v>129.183</v>
      </c>
      <c r="GJ29" s="117"/>
    </row>
    <row r="30" ht="13.5" customHeight="1">
      <c r="A30" s="30">
        <f t="shared" si="1"/>
        <v>26</v>
      </c>
      <c r="B30" s="67" t="s">
        <v>26</v>
      </c>
      <c r="C30" s="68">
        <f>'Mês'!C30</f>
        <v>40.485</v>
      </c>
      <c r="D30" s="68">
        <f>SUM('Mês'!C30:D30)</f>
        <v>77.963</v>
      </c>
      <c r="E30" s="68">
        <f>SUM('Mês'!C30:E30)</f>
        <v>124.786</v>
      </c>
      <c r="F30" s="68">
        <f>SUM('Mês'!C30:F30)</f>
        <v>169.971</v>
      </c>
      <c r="G30" s="68">
        <f>SUM('Mês'!C30:G30)</f>
        <v>217.997</v>
      </c>
      <c r="H30" s="68">
        <f>SUM('Mês'!C30:H30)</f>
        <v>266.044</v>
      </c>
      <c r="I30" s="68">
        <f>SUM('Mês'!C30:I30)</f>
        <v>317.214</v>
      </c>
      <c r="J30" s="68">
        <f>SUM('Mês'!C30:J30)</f>
        <v>368.832</v>
      </c>
      <c r="K30" s="68">
        <f>SUM('Mês'!C30:K30)</f>
        <v>417.382</v>
      </c>
      <c r="L30" s="68">
        <f>SUM('Mês'!C30:L30)</f>
        <v>465.824</v>
      </c>
      <c r="M30" s="68">
        <f>SUM('Mês'!C30:M30)</f>
        <v>510.138</v>
      </c>
      <c r="N30" s="68">
        <f>SUM('Mês'!C30:N30)</f>
        <v>557.022</v>
      </c>
      <c r="O30" s="68">
        <f>SUM('Mês'!O30)</f>
        <v>41.438</v>
      </c>
      <c r="P30" s="68">
        <f>SUM('Mês'!O30:P30)</f>
        <v>79.966</v>
      </c>
      <c r="Q30" s="68">
        <f>SUM('Mês'!O30:Q30)</f>
        <v>124.874</v>
      </c>
      <c r="R30" s="68">
        <f>SUM('Mês'!O30:R30)</f>
        <v>169.344</v>
      </c>
      <c r="S30" s="68">
        <f>SUM('Mês'!O30:S30)</f>
        <v>217.453</v>
      </c>
      <c r="T30" s="68">
        <f>SUM('Mês'!O30:T30)</f>
        <v>264.745</v>
      </c>
      <c r="U30" s="68">
        <f>SUM('Mês'!O30:U30)</f>
        <v>317.099</v>
      </c>
      <c r="V30" s="68">
        <f>SUM('Mês'!O30:V30)</f>
        <v>367.52</v>
      </c>
      <c r="W30" s="68">
        <f>SUM('Mês'!O30:W30)</f>
        <v>416.955</v>
      </c>
      <c r="X30" s="68">
        <f>SUM('Mês'!O30:X30)</f>
        <v>474.681</v>
      </c>
      <c r="Y30" s="68">
        <f>SUM('Mês'!O30:Y30)</f>
        <v>525.234</v>
      </c>
      <c r="Z30" s="68">
        <f>SUM('Mês'!O30:Z30)</f>
        <v>574.19</v>
      </c>
      <c r="AA30" s="68">
        <f>SUM('Mês'!$AA30:AA30)</f>
        <v>41.487</v>
      </c>
      <c r="AB30" s="68">
        <f>SUM('Mês'!$AA30:AB30)</f>
        <v>85.111</v>
      </c>
      <c r="AC30" s="68">
        <f>SUM('Mês'!$AA30:AC30)</f>
        <v>132.428</v>
      </c>
      <c r="AD30" s="68">
        <f>SUM('Mês'!$AA30:AD30)</f>
        <v>173.617</v>
      </c>
      <c r="AE30" s="68">
        <f>SUM('Mês'!$AA30:AE30)</f>
        <v>220.795</v>
      </c>
      <c r="AF30" s="68">
        <f>SUM('Mês'!$AA30:AF30)</f>
        <v>269.278</v>
      </c>
      <c r="AG30" s="68">
        <f>SUM('Mês'!$AA30:AG30)</f>
        <v>314.995</v>
      </c>
      <c r="AH30" s="68">
        <f>SUM('Mês'!$AA30:AH30)</f>
        <v>366.608</v>
      </c>
      <c r="AI30" s="68">
        <f>SUM('Mês'!$AA30:AI30)</f>
        <v>419.381</v>
      </c>
      <c r="AJ30" s="68">
        <f>SUM('Mês'!$AA30:AJ30)</f>
        <v>475.523</v>
      </c>
      <c r="AK30" s="68">
        <f>SUM('Mês'!$AA30:AK30)</f>
        <v>525.06</v>
      </c>
      <c r="AL30" s="68">
        <f>SUM('Mês'!$AA30:AL30)</f>
        <v>568.773</v>
      </c>
      <c r="AM30" s="68">
        <f>SUM('Mês'!$AM30:AM30)</f>
        <v>34.255</v>
      </c>
      <c r="AN30" s="68">
        <f>SUM('Mês'!$AM30:AN30)</f>
        <v>72.91</v>
      </c>
      <c r="AO30" s="68">
        <f>SUM('Mês'!$AM30:AO30)</f>
        <v>120.11</v>
      </c>
      <c r="AP30" s="68">
        <f>SUM('Mês'!$AM30:AP30)</f>
        <v>166.349</v>
      </c>
      <c r="AQ30" s="68">
        <f>SUM('Mês'!$AM30:AQ30)</f>
        <v>215.69</v>
      </c>
      <c r="AR30" s="68">
        <f>SUM('Mês'!$AM30:AR30)</f>
        <v>269.139</v>
      </c>
      <c r="AS30" s="68">
        <f>SUM('Mês'!$AM30:AS30)</f>
        <v>323.028</v>
      </c>
      <c r="AT30" s="68">
        <f>SUM('Mês'!$AM30:AT30)</f>
        <v>377.191</v>
      </c>
      <c r="AU30" s="68">
        <f>SUM('Mês'!$AM30:AU30)</f>
        <v>428.93</v>
      </c>
      <c r="AV30" s="68">
        <f>SUM('Mês'!$AM30:AV30)</f>
        <v>489.485</v>
      </c>
      <c r="AW30" s="68">
        <f>SUM('Mês'!$AM30:AW30)</f>
        <v>538.391</v>
      </c>
      <c r="AX30" s="68">
        <f>SUM('Mês'!$AM30:AX30)</f>
        <v>589.919</v>
      </c>
      <c r="AY30" s="68">
        <f>SUM('Mês'!$AY30:AY30)</f>
        <v>47.521</v>
      </c>
      <c r="AZ30" s="68">
        <f>SUM('Mês'!$AY30:AZ30)</f>
        <v>89.99</v>
      </c>
      <c r="BA30" s="68">
        <f>SUM('Mês'!$AY30:BA30)</f>
        <v>145.107</v>
      </c>
      <c r="BB30" s="68">
        <f>SUM('Mês'!$AY30:BB30)</f>
        <v>198.393</v>
      </c>
      <c r="BC30" s="68">
        <f>SUM('Mês'!$AY30:BC30)</f>
        <v>254.885</v>
      </c>
      <c r="BD30" s="68">
        <f>SUM('Mês'!$AY30:BD30)</f>
        <v>315.431</v>
      </c>
      <c r="BE30" s="68">
        <f>SUM('Mês'!$AY30:BE30)</f>
        <v>371.341</v>
      </c>
      <c r="BF30" s="68">
        <f>SUM('Mês'!$AY30:BF30)</f>
        <v>431.512</v>
      </c>
      <c r="BG30" s="68">
        <f>SUM('Mês'!$AY30:BG30)</f>
        <v>490.775</v>
      </c>
      <c r="BH30" s="68">
        <f>SUM('Mês'!$AY30:BH30)</f>
        <v>550.49</v>
      </c>
      <c r="BI30" s="68">
        <f>SUM('Mês'!$AY30:BI30)</f>
        <v>606.164</v>
      </c>
      <c r="BJ30" s="68">
        <f>SUM('Mês'!$AY30:BJ30)</f>
        <v>660.086</v>
      </c>
      <c r="BK30" s="68">
        <f>SUM('Mês'!$BK30:BK30)</f>
        <v>47.764</v>
      </c>
      <c r="BL30" s="68">
        <f>SUM('Mês'!$BK30:BL30)</f>
        <v>91.825</v>
      </c>
      <c r="BM30" s="68">
        <f>SUM('Mês'!$BK30:BM30)</f>
        <v>141.769</v>
      </c>
      <c r="BN30" s="68">
        <f>SUM('Mês'!$BK30:BN30)</f>
        <v>192.693</v>
      </c>
      <c r="BO30" s="68">
        <f>SUM('Mês'!$BK30:BO30)</f>
        <v>245.675</v>
      </c>
      <c r="BP30" s="68">
        <f>SUM('Mês'!$BK30:BP30)</f>
        <v>297.604</v>
      </c>
      <c r="BQ30" s="68">
        <f>SUM('Mês'!$BK30:BQ30)</f>
        <v>354.309</v>
      </c>
      <c r="BR30" s="68">
        <f>SUM('Mês'!$BK30:BR30)</f>
        <v>408.511</v>
      </c>
      <c r="BS30" s="68">
        <f>SUM('Mês'!$BK30:BS30)</f>
        <v>465.998</v>
      </c>
      <c r="BT30" s="68">
        <f>SUM('Mês'!$BK30:BT30)</f>
        <v>522.669</v>
      </c>
      <c r="BU30" s="68">
        <f>SUM('Mês'!$BK30:BU30)</f>
        <v>571.11</v>
      </c>
      <c r="BV30" s="68">
        <f>SUM('Mês'!$BK30:BV30)</f>
        <v>619.166</v>
      </c>
      <c r="BW30" s="68">
        <f>SUM('Mês'!$BW30:BW30)</f>
        <v>45.572</v>
      </c>
      <c r="BX30" s="68">
        <f>SUM('Mês'!$BW30:BX30)</f>
        <v>92.511</v>
      </c>
      <c r="BY30" s="68">
        <f>SUM('Mês'!$BW30:BY30)</f>
        <v>142.36</v>
      </c>
      <c r="BZ30" s="68">
        <f>SUM('Mês'!$BW30:BZ30)</f>
        <v>189.807</v>
      </c>
      <c r="CA30" s="68">
        <f>SUM('Mês'!$BW30:CA30)</f>
        <v>237.77</v>
      </c>
      <c r="CB30" s="68">
        <f>SUM('Mês'!$BW30:CB30)</f>
        <v>295.244</v>
      </c>
      <c r="CC30" s="68">
        <f>SUM('Mês'!$BW30:CC30)</f>
        <v>351.443</v>
      </c>
      <c r="CD30" s="68">
        <f>SUM('Mês'!$BW30:CD30)</f>
        <v>410.854</v>
      </c>
      <c r="CE30" s="68">
        <f>SUM('Mês'!$BW30:CE30)</f>
        <v>462.379</v>
      </c>
      <c r="CF30" s="68">
        <f>SUM('Mês'!$BW30:CF30)</f>
        <v>525.634</v>
      </c>
      <c r="CG30" s="68">
        <f>SUM('Mês'!$BW30:CG30)</f>
        <v>573.636</v>
      </c>
      <c r="CH30" s="68">
        <f>SUM('Mês'!$BW30:CH30)</f>
        <v>620.276</v>
      </c>
      <c r="CI30" s="68">
        <f>SUM('Mês'!$CI30:CI30)</f>
        <v>40.647</v>
      </c>
      <c r="CJ30" s="68">
        <f>SUM('Mês'!$CI30:CJ30)</f>
        <v>87.427</v>
      </c>
      <c r="CK30" s="68">
        <f>SUM('Mês'!$CI30:CK30)</f>
        <v>135.817</v>
      </c>
      <c r="CL30" s="68">
        <f>SUM('Mês'!$CI30:CL30)</f>
        <v>184.22</v>
      </c>
      <c r="CM30" s="68">
        <f>SUM('Mês'!$CI30:CM30)</f>
        <v>237.464</v>
      </c>
      <c r="CN30" s="68">
        <f>SUM('Mês'!$CI30:CN30)</f>
        <v>294.766</v>
      </c>
      <c r="CO30" s="68">
        <f>SUM('Mês'!$CI30:CO30)</f>
        <v>351.356</v>
      </c>
      <c r="CP30" s="68">
        <f>SUM('Mês'!$CI30:CP30)</f>
        <v>407.915</v>
      </c>
      <c r="CQ30" s="68">
        <f>SUM('Mês'!$CI30:CQ30)</f>
        <v>461.614</v>
      </c>
      <c r="CR30" s="68">
        <f>SUM('Mês'!$CI30:CR30)</f>
        <v>528.325</v>
      </c>
      <c r="CS30" s="68">
        <f>SUM('Mês'!$CI30:CS30)</f>
        <v>588.086</v>
      </c>
      <c r="CT30" s="68">
        <f>SUM('Mês'!$CI30:CT30)</f>
        <v>648.312</v>
      </c>
      <c r="CU30" s="68">
        <f>SUM('Mês'!$CU30:CU30)</f>
        <v>52.88</v>
      </c>
      <c r="CV30" s="68">
        <f>SUM('Mês'!$CU30:CV30)</f>
        <v>108.219</v>
      </c>
      <c r="CW30" s="68">
        <f>SUM('Mês'!$CU30:CW30)</f>
        <v>177.843</v>
      </c>
      <c r="CX30" s="68">
        <f>SUM('Mês'!$CU30:CX30)</f>
        <v>242.636</v>
      </c>
      <c r="CY30" s="68">
        <f>SUM('Mês'!$CU30:CY30)</f>
        <v>305.072</v>
      </c>
      <c r="CZ30" s="68">
        <f>SUM('Mês'!$CU30:CZ30)</f>
        <v>358.62</v>
      </c>
      <c r="DA30" s="68">
        <f>SUM('Mês'!$CU30:DA30)</f>
        <v>417.762</v>
      </c>
      <c r="DB30" s="68">
        <f>SUM('Mês'!$CU30:DB30)</f>
        <v>471.764</v>
      </c>
      <c r="DC30" s="68">
        <f>SUM('Mês'!CU30:DC30)</f>
        <v>534.881</v>
      </c>
      <c r="DD30" s="68">
        <f>SUM('Mês'!CU30:DD30)</f>
        <v>598.734</v>
      </c>
      <c r="DE30" s="68">
        <f>SUM('Mês'!$CU$23:DE30)</f>
        <v>2053.028</v>
      </c>
      <c r="DF30" s="68">
        <f>SUM('Mês'!$CU$23:DF30)</f>
        <v>2219.993</v>
      </c>
      <c r="DG30" s="68">
        <f>'Mês'!DG30</f>
        <v>48.499</v>
      </c>
      <c r="DH30" s="68">
        <f>SUM('Mês'!$DG30:DH30)</f>
        <v>105.463</v>
      </c>
      <c r="DI30" s="68">
        <f>SUM('Mês'!$DG30:DI30)</f>
        <v>169.661</v>
      </c>
      <c r="DJ30" s="68">
        <f>SUM('Mês'!DG30:DJ30)</f>
        <v>230.656</v>
      </c>
      <c r="DK30" s="68">
        <f>SUM('Mês'!DG30:DK30)</f>
        <v>290.909</v>
      </c>
      <c r="DL30" s="68">
        <f>SUM('Mês'!DG30:DL30)</f>
        <v>353.379</v>
      </c>
      <c r="DM30" s="68">
        <f>SUM('Mês'!DG30:DM30)</f>
        <v>417.364</v>
      </c>
      <c r="DN30" s="68">
        <f>SUM('Mês'!DG30:DN30)</f>
        <v>486.362</v>
      </c>
      <c r="DO30" s="68">
        <f>SUM('Mês'!DG30:DO30)</f>
        <v>550.968</v>
      </c>
      <c r="DP30" s="68">
        <f>SUM('Mês'!DG30:DP30)</f>
        <v>616.588</v>
      </c>
      <c r="DQ30" s="68">
        <f>SUM('Mês'!DG30:DQ30)</f>
        <v>675.079</v>
      </c>
      <c r="DR30" s="68">
        <f>SUM('Mês'!DG30:DR30)</f>
        <v>732.494</v>
      </c>
      <c r="DS30" s="68">
        <f>SUM('Mês'!DS30)</f>
        <v>55.517</v>
      </c>
      <c r="DT30" s="68">
        <f>SUM('Mês'!DS30:DT30)</f>
        <v>103.944</v>
      </c>
      <c r="DU30" s="68">
        <f>SUM('Mês'!DS30:DU30)</f>
        <v>161.741</v>
      </c>
      <c r="DV30" s="68">
        <f>SUM('Mês'!DS30:DV30)</f>
        <v>220.872</v>
      </c>
      <c r="DW30" s="68">
        <f>SUM('Mês'!DS30:DW30)</f>
        <v>280.076</v>
      </c>
      <c r="DX30" s="68">
        <f>SUM('Mês'!DS30:DX30)</f>
        <v>342.988</v>
      </c>
      <c r="DY30" s="68">
        <f>SUM('Mês'!DS30:DY30)</f>
        <v>403.947</v>
      </c>
      <c r="DZ30" s="68">
        <f t="shared" ref="DZ30:EA30" si="11">DZ24+DZ29</f>
        <v>333.169</v>
      </c>
      <c r="EA30" s="68">
        <f t="shared" si="11"/>
        <v>385.353</v>
      </c>
      <c r="EB30" s="68">
        <f>SUM('Mês'!DS30:EB30)</f>
        <v>598.369</v>
      </c>
      <c r="EC30" s="68">
        <f>SUM('Mês'!$DS30:EC30)</f>
        <v>655.866</v>
      </c>
      <c r="ED30" s="68">
        <f>SUM('Mês'!DS30:ED30)</f>
        <v>716.617</v>
      </c>
      <c r="EE30" s="68">
        <f>'Mês'!EE30</f>
        <v>56.695</v>
      </c>
      <c r="EF30" s="68">
        <f>SUM('Mês'!$EE30:EF30)</f>
        <v>109.915</v>
      </c>
      <c r="EG30" s="68">
        <f>SUM('Mês'!$EE30:EG30)</f>
        <v>173.021</v>
      </c>
      <c r="EH30" s="68">
        <f>SUM('Mês'!$EE30:EH30)</f>
        <v>230.526</v>
      </c>
      <c r="EI30" s="68">
        <f>SUM('Mês'!$EE30:EI30)</f>
        <v>291.611</v>
      </c>
      <c r="EJ30" s="68">
        <f>SUM('Mês'!$EE30:EJ30)</f>
        <v>355.354</v>
      </c>
      <c r="EK30" s="68">
        <f>SUM('Mês'!$EE30:EK30)</f>
        <v>422.164</v>
      </c>
      <c r="EL30" s="68">
        <f>SUM('Mês'!$EE30:EL30)</f>
        <v>489.852</v>
      </c>
      <c r="EM30" s="68">
        <f>SUM('Mês'!$EE30:EM30)</f>
        <v>561.188</v>
      </c>
      <c r="EN30" s="68">
        <f>SUM('Mês'!$EE30:EN30)</f>
        <v>634.172</v>
      </c>
      <c r="EO30" s="68">
        <f>SUM('Mês'!$EE30:EO30)</f>
        <v>698.93</v>
      </c>
      <c r="EP30" s="68">
        <f>SUM('Mês'!$EE30:EP30)</f>
        <v>756.801</v>
      </c>
      <c r="EQ30" s="68">
        <f>'Mês'!EQ30</f>
        <v>62.043</v>
      </c>
      <c r="ER30" s="68">
        <f>SUM('Mês'!EQ30:ER30)</f>
        <v>120.015</v>
      </c>
      <c r="ES30" s="68">
        <f>SUM('Mês'!$EQ30:ES30)</f>
        <v>182.522</v>
      </c>
      <c r="ET30" s="68">
        <f>SUM('Mês'!$EQ30:ET30)</f>
        <v>239.11</v>
      </c>
      <c r="EU30" s="68">
        <f>SUM('Mês'!$EQ30:EU30)</f>
        <v>291.807</v>
      </c>
      <c r="EV30" s="68">
        <f>SUM('Mês'!$EQ30:EV30)</f>
        <v>349.986</v>
      </c>
      <c r="EW30" s="68">
        <f>SUM('Mês'!$EQ30:EW30)</f>
        <v>422.926</v>
      </c>
      <c r="EX30" s="68">
        <f>SUM('Mês'!$EQ30:EX30)</f>
        <v>503.466</v>
      </c>
      <c r="EY30" s="68">
        <f>SUM('Mês'!$EQ30:EY30)</f>
        <v>574.838</v>
      </c>
      <c r="EZ30" s="68">
        <f>SUM('Mês'!$EQ30:EZ30)</f>
        <v>652.371</v>
      </c>
      <c r="FA30" s="68">
        <f>SUM('Mês'!$EQ30:FA30)</f>
        <v>715.593</v>
      </c>
      <c r="FB30" s="68">
        <f>SUM('Mês'!$EQ30:FB30)</f>
        <v>775.468</v>
      </c>
      <c r="FC30" s="68">
        <f>SUM('Mês'!$FC30:FC30)</f>
        <v>56.612</v>
      </c>
      <c r="FD30" s="68">
        <f>SUM('Mês'!$FC30:FD30)</f>
        <v>109.905</v>
      </c>
      <c r="FE30" s="68">
        <f>SUM('Mês'!$FC30:FE30)</f>
        <v>169.899</v>
      </c>
      <c r="FF30" s="68">
        <f>SUM('Mês'!$FC30:FF30)</f>
        <v>228.801</v>
      </c>
      <c r="FG30" s="68">
        <f>SUM('Mês'!$FC30:FG30)</f>
        <v>286.224</v>
      </c>
      <c r="FH30" s="68">
        <f>SUM('Mês'!$FC30:FH30)</f>
        <v>345.296</v>
      </c>
      <c r="FI30" s="68">
        <f>SUM('Mês'!$FC30:FI30)</f>
        <v>405.839</v>
      </c>
      <c r="FJ30" s="68">
        <f>SUM('Mês'!$FC30:FJ30)</f>
        <v>471.973</v>
      </c>
      <c r="FK30" s="68">
        <f>SUM('Mês'!$FC30:FK30)</f>
        <v>534.927</v>
      </c>
      <c r="FL30" s="68">
        <f>SUM('Mês'!$FC30:FL30)</f>
        <v>605.84</v>
      </c>
      <c r="FM30" s="68">
        <f>SUM('Mês'!$FC30:FM30)</f>
        <v>669.63</v>
      </c>
      <c r="FN30" s="68">
        <f>SUM('Mês'!$FC30:FN30)</f>
        <v>726.951</v>
      </c>
      <c r="FO30" s="68">
        <f>SUM('Mês'!$FO30:FO30)</f>
        <v>56.305</v>
      </c>
      <c r="FP30" s="68">
        <f>SUM('Mês'!$FO30:FP30)</f>
        <v>112.127</v>
      </c>
      <c r="FQ30" s="68">
        <f>SUM('Mês'!$FO30:FQ30)</f>
        <v>176.504</v>
      </c>
      <c r="FR30" s="68">
        <f>SUM('Mês'!$FO30:FR30)</f>
        <v>227.373</v>
      </c>
      <c r="FS30" s="68">
        <f>SUM('Mês'!$FO30:FS30)</f>
        <v>284.183</v>
      </c>
      <c r="FT30" s="68">
        <f>SUM('Mês'!$FO30:FT30)</f>
        <v>339.259</v>
      </c>
      <c r="FU30" s="68">
        <f>SUM('Mês'!$FO30:FU30)</f>
        <v>404.146</v>
      </c>
      <c r="FV30" s="68">
        <f>SUM('Mês'!$FO30:FV30)</f>
        <v>469.643</v>
      </c>
      <c r="FW30" s="68">
        <f>SUM('Mês'!$FO30:FW30)</f>
        <v>532.047</v>
      </c>
      <c r="FX30" s="68">
        <f>SUM('Mês'!$FO30:FX30)</f>
        <v>594.642</v>
      </c>
      <c r="FY30" s="68">
        <f>SUM('Mês'!$FO30:FY30)</f>
        <v>655.299</v>
      </c>
      <c r="FZ30" s="68">
        <f>SUM('Mês'!$FO30:FZ30)</f>
        <v>717.72</v>
      </c>
      <c r="GA30" s="68">
        <f>SUM('Mês'!$GA30:GA30)</f>
        <v>65.449</v>
      </c>
      <c r="GB30" s="68">
        <f>SUM('Mês'!$GA30:GB30)</f>
        <v>121.939</v>
      </c>
      <c r="GC30" s="68">
        <f>SUM('Mês'!$GA30:GC30)</f>
        <v>189.324</v>
      </c>
      <c r="GD30" s="68">
        <f>SUM('Mês'!$GA30:GD30)</f>
        <v>254.502</v>
      </c>
      <c r="GE30" s="68">
        <f>SUM('Mês'!$GA30:GE30)</f>
        <v>334.958</v>
      </c>
      <c r="GF30" s="68">
        <f>SUM('Mês'!$GA30:GF30)</f>
        <v>395.555</v>
      </c>
      <c r="GG30" s="68">
        <f>SUM('Mês'!$GA30:GG30)</f>
        <v>455.75</v>
      </c>
      <c r="GH30" s="68">
        <f>SUM('Mês'!$GA30:GH30)</f>
        <v>522.518</v>
      </c>
      <c r="GI30" s="68">
        <f>SUM('Mês'!$GA30:GI30)</f>
        <v>581.326</v>
      </c>
      <c r="GJ30" s="117"/>
    </row>
    <row r="31" ht="13.5" customHeight="1">
      <c r="A31" s="30">
        <f t="shared" si="1"/>
        <v>27</v>
      </c>
      <c r="B31" s="67" t="s">
        <v>27</v>
      </c>
      <c r="C31" s="68">
        <f>'Mês'!C31</f>
        <v>26.332</v>
      </c>
      <c r="D31" s="68">
        <f>SUM('Mês'!C31:D31)</f>
        <v>45.13</v>
      </c>
      <c r="E31" s="68">
        <f>SUM('Mês'!C31:E31)</f>
        <v>69.561</v>
      </c>
      <c r="F31" s="68">
        <f>SUM('Mês'!C31:F31)</f>
        <v>89.205</v>
      </c>
      <c r="G31" s="68">
        <f>SUM('Mês'!C31:G31)</f>
        <v>114.509</v>
      </c>
      <c r="H31" s="68">
        <f>SUM('Mês'!C31:H31)</f>
        <v>143.081</v>
      </c>
      <c r="I31" s="68">
        <f>SUM('Mês'!C31:I31)</f>
        <v>173.108</v>
      </c>
      <c r="J31" s="68">
        <f>SUM('Mês'!C31:J31)</f>
        <v>200.356</v>
      </c>
      <c r="K31" s="68">
        <f>SUM('Mês'!C31:K31)</f>
        <v>225.007</v>
      </c>
      <c r="L31" s="68">
        <f>SUM('Mês'!C31:L31)</f>
        <v>252.26</v>
      </c>
      <c r="M31" s="68">
        <f>SUM('Mês'!C31:M31)</f>
        <v>278.452</v>
      </c>
      <c r="N31" s="68">
        <f>SUM('Mês'!C31:N31)</f>
        <v>310.5</v>
      </c>
      <c r="O31" s="68">
        <f>SUM('Mês'!O31)</f>
        <v>23.935</v>
      </c>
      <c r="P31" s="68">
        <f>SUM('Mês'!O31:P31)</f>
        <v>46.534</v>
      </c>
      <c r="Q31" s="68">
        <f>SUM('Mês'!O31:Q31)</f>
        <v>67.077</v>
      </c>
      <c r="R31" s="68">
        <f>SUM('Mês'!O31:R31)</f>
        <v>91.492</v>
      </c>
      <c r="S31" s="68">
        <f>SUM('Mês'!O31:S31)</f>
        <v>121.955</v>
      </c>
      <c r="T31" s="68">
        <f>SUM('Mês'!O31:T31)</f>
        <v>147.741</v>
      </c>
      <c r="U31" s="68">
        <f>SUM('Mês'!O31:U31)</f>
        <v>174.859</v>
      </c>
      <c r="V31" s="68">
        <f>SUM('Mês'!O31:V31)</f>
        <v>204.101</v>
      </c>
      <c r="W31" s="68">
        <f>SUM('Mês'!O31:W31)</f>
        <v>231.064</v>
      </c>
      <c r="X31" s="68">
        <f>SUM('Mês'!O31:X31)</f>
        <v>257.981</v>
      </c>
      <c r="Y31" s="68">
        <f>SUM('Mês'!O31:Y31)</f>
        <v>281.036</v>
      </c>
      <c r="Z31" s="68">
        <f>SUM('Mês'!O31:Z31)</f>
        <v>301.811</v>
      </c>
      <c r="AA31" s="68">
        <f>SUM('Mês'!$AA31:AA31)</f>
        <v>20.696</v>
      </c>
      <c r="AB31" s="68">
        <f>SUM('Mês'!$AA31:AB31)</f>
        <v>42.93</v>
      </c>
      <c r="AC31" s="68">
        <f>SUM('Mês'!$AA31:AC31)</f>
        <v>65.591</v>
      </c>
      <c r="AD31" s="68">
        <f>SUM('Mês'!$AA31:AD31)</f>
        <v>85.115</v>
      </c>
      <c r="AE31" s="68">
        <f>SUM('Mês'!$AA31:AE31)</f>
        <v>105.164</v>
      </c>
      <c r="AF31" s="68">
        <f>SUM('Mês'!$AA31:AF31)</f>
        <v>126.908</v>
      </c>
      <c r="AG31" s="68">
        <f>SUM('Mês'!$AA31:AG31)</f>
        <v>149.819</v>
      </c>
      <c r="AH31" s="68">
        <f>SUM('Mês'!$AA31:AH31)</f>
        <v>175.589</v>
      </c>
      <c r="AI31" s="68">
        <f>SUM('Mês'!$AA31:AI31)</f>
        <v>200.528</v>
      </c>
      <c r="AJ31" s="68">
        <f>SUM('Mês'!$AA31:AJ31)</f>
        <v>230.797</v>
      </c>
      <c r="AK31" s="68">
        <f>SUM('Mês'!$AA31:AK31)</f>
        <v>265.589</v>
      </c>
      <c r="AL31" s="68">
        <f>SUM('Mês'!$AA31:AL31)</f>
        <v>293.447</v>
      </c>
      <c r="AM31" s="68">
        <f>SUM('Mês'!$AM31:AM31)</f>
        <v>20.366</v>
      </c>
      <c r="AN31" s="68">
        <f>SUM('Mês'!$AM31:AN31)</f>
        <v>38.425</v>
      </c>
      <c r="AO31" s="68">
        <f>SUM('Mês'!$AM31:AO31)</f>
        <v>58.329</v>
      </c>
      <c r="AP31" s="68">
        <f>SUM('Mês'!$AM31:AP31)</f>
        <v>83.926</v>
      </c>
      <c r="AQ31" s="68">
        <f>SUM('Mês'!$AM31:AQ31)</f>
        <v>111.669</v>
      </c>
      <c r="AR31" s="68">
        <f>SUM('Mês'!$AM31:AR31)</f>
        <v>147.274</v>
      </c>
      <c r="AS31" s="68">
        <f>SUM('Mês'!$AM31:AS31)</f>
        <v>183.943</v>
      </c>
      <c r="AT31" s="68">
        <f>SUM('Mês'!$AM31:AT31)</f>
        <v>211.006</v>
      </c>
      <c r="AU31" s="68">
        <f>SUM('Mês'!$AM31:AU31)</f>
        <v>235.482</v>
      </c>
      <c r="AV31" s="68">
        <f>SUM('Mês'!$AM31:AV31)</f>
        <v>256.556</v>
      </c>
      <c r="AW31" s="68">
        <f>SUM('Mês'!$AM31:AW31)</f>
        <v>278.875</v>
      </c>
      <c r="AX31" s="68">
        <f>SUM('Mês'!$AM31:AX31)</f>
        <v>300.128</v>
      </c>
      <c r="AY31" s="68">
        <f>SUM('Mês'!$AY31:AY31)</f>
        <v>22.089</v>
      </c>
      <c r="AZ31" s="68">
        <f>SUM('Mês'!$AY31:AZ31)</f>
        <v>41.703</v>
      </c>
      <c r="BA31" s="68">
        <f>SUM('Mês'!$AY31:BA31)</f>
        <v>62.587</v>
      </c>
      <c r="BB31" s="68">
        <f>SUM('Mês'!$AY31:BB31)</f>
        <v>79.304</v>
      </c>
      <c r="BC31" s="68">
        <f>SUM('Mês'!$AY31:BC31)</f>
        <v>103.425</v>
      </c>
      <c r="BD31" s="68">
        <f>SUM('Mês'!$AY31:BD31)</f>
        <v>126.714</v>
      </c>
      <c r="BE31" s="68">
        <f>SUM('Mês'!$AY31:BE31)</f>
        <v>150.807</v>
      </c>
      <c r="BF31" s="68">
        <f>SUM('Mês'!$AY31:BF31)</f>
        <v>174.648</v>
      </c>
      <c r="BG31" s="68">
        <f>SUM('Mês'!$AY31:BG31)</f>
        <v>199.181</v>
      </c>
      <c r="BH31" s="68">
        <f>SUM('Mês'!$AY31:BH31)</f>
        <v>221.2</v>
      </c>
      <c r="BI31" s="68">
        <f>SUM('Mês'!$AY31:BI31)</f>
        <v>247.951</v>
      </c>
      <c r="BJ31" s="68">
        <f>SUM('Mês'!$AY31:BJ31)</f>
        <v>268.631</v>
      </c>
      <c r="BK31" s="68">
        <f>SUM('Mês'!$BK31:BK31)</f>
        <v>23.056</v>
      </c>
      <c r="BL31" s="68">
        <f>SUM('Mês'!$BK31:BL31)</f>
        <v>40.625</v>
      </c>
      <c r="BM31" s="68">
        <f>SUM('Mês'!$BK31:BM31)</f>
        <v>60.791</v>
      </c>
      <c r="BN31" s="68">
        <f>SUM('Mês'!$BK31:BN31)</f>
        <v>88.059</v>
      </c>
      <c r="BO31" s="68">
        <f>SUM('Mês'!$BK31:BO31)</f>
        <v>114.293</v>
      </c>
      <c r="BP31" s="68">
        <f>SUM('Mês'!$BK31:BP31)</f>
        <v>140.963</v>
      </c>
      <c r="BQ31" s="68">
        <f>SUM('Mês'!$BK31:BQ31)</f>
        <v>169.688</v>
      </c>
      <c r="BR31" s="68">
        <f>SUM('Mês'!$BK31:BR31)</f>
        <v>198.131</v>
      </c>
      <c r="BS31" s="68">
        <f>SUM('Mês'!$BK31:BS31)</f>
        <v>224.878</v>
      </c>
      <c r="BT31" s="68">
        <f>SUM('Mês'!$BK31:BT31)</f>
        <v>245.433</v>
      </c>
      <c r="BU31" s="68">
        <f>SUM('Mês'!$BK31:BU31)</f>
        <v>260.953</v>
      </c>
      <c r="BV31" s="68">
        <f>SUM('Mês'!$BK31:BV31)</f>
        <v>282.154</v>
      </c>
      <c r="BW31" s="68">
        <f>SUM('Mês'!$BW31:BW31)</f>
        <v>24.165</v>
      </c>
      <c r="BX31" s="68">
        <f>SUM('Mês'!$BW31:BX31)</f>
        <v>44.762</v>
      </c>
      <c r="BY31" s="68">
        <f>SUM('Mês'!$BW31:BY31)</f>
        <v>67.734</v>
      </c>
      <c r="BZ31" s="68">
        <f>SUM('Mês'!$BW31:BZ31)</f>
        <v>88.252</v>
      </c>
      <c r="CA31" s="68">
        <f>SUM('Mês'!$BW31:CA31)</f>
        <v>108.356</v>
      </c>
      <c r="CB31" s="68">
        <f>SUM('Mês'!$BW31:CB31)</f>
        <v>131.19</v>
      </c>
      <c r="CC31" s="68">
        <f>SUM('Mês'!$BW31:CC31)</f>
        <v>155.485</v>
      </c>
      <c r="CD31" s="68">
        <f>SUM('Mês'!$BW31:CD31)</f>
        <v>190.259</v>
      </c>
      <c r="CE31" s="68">
        <f>SUM('Mês'!$BW31:CE31)</f>
        <v>219.343</v>
      </c>
      <c r="CF31" s="68">
        <f>SUM('Mês'!$BW31:CF31)</f>
        <v>248.646</v>
      </c>
      <c r="CG31" s="68">
        <f>SUM('Mês'!$BW31:CG31)</f>
        <v>270.308</v>
      </c>
      <c r="CH31" s="68">
        <f>SUM('Mês'!$BW31:CH31)</f>
        <v>288.005</v>
      </c>
      <c r="CI31" s="68">
        <f>SUM('Mês'!$CI31:CI31)</f>
        <v>18.291</v>
      </c>
      <c r="CJ31" s="68">
        <f>SUM('Mês'!$CI31:CJ31)</f>
        <v>36.549</v>
      </c>
      <c r="CK31" s="68">
        <f>SUM('Mês'!$CI31:CK31)</f>
        <v>59.959</v>
      </c>
      <c r="CL31" s="68">
        <f>SUM('Mês'!$CI31:CL31)</f>
        <v>85.27</v>
      </c>
      <c r="CM31" s="68">
        <f>SUM('Mês'!$CI31:CM31)</f>
        <v>109.62</v>
      </c>
      <c r="CN31" s="68">
        <f>SUM('Mês'!$CI31:CN31)</f>
        <v>130.282</v>
      </c>
      <c r="CO31" s="68">
        <f>SUM('Mês'!$CI31:CO31)</f>
        <v>155.164</v>
      </c>
      <c r="CP31" s="68">
        <f>SUM('Mês'!$CI31:CP31)</f>
        <v>184.645</v>
      </c>
      <c r="CQ31" s="68">
        <f>SUM('Mês'!$CI31:CQ31)</f>
        <v>210.46</v>
      </c>
      <c r="CR31" s="68">
        <f>SUM('Mês'!$CI31:CR31)</f>
        <v>241.896</v>
      </c>
      <c r="CS31" s="68">
        <f>SUM('Mês'!$CI31:CS31)</f>
        <v>262.099</v>
      </c>
      <c r="CT31" s="68">
        <f>SUM('Mês'!$CI31:CT31)</f>
        <v>289.204</v>
      </c>
      <c r="CU31" s="68">
        <f>SUM('Mês'!$CU31:CU31)</f>
        <v>23.023</v>
      </c>
      <c r="CV31" s="68">
        <f>SUM('Mês'!$CU31:CV31)</f>
        <v>43.263</v>
      </c>
      <c r="CW31" s="68">
        <f>SUM('Mês'!$CU31:CW31)</f>
        <v>65.681</v>
      </c>
      <c r="CX31" s="68">
        <f>SUM('Mês'!$CU31:CX31)</f>
        <v>90.005</v>
      </c>
      <c r="CY31" s="68">
        <f>SUM('Mês'!$CU31:CY31)</f>
        <v>110.216</v>
      </c>
      <c r="CZ31" s="68">
        <f>SUM('Mês'!$CU31:CZ31)</f>
        <v>130.719</v>
      </c>
      <c r="DA31" s="68">
        <f>SUM('Mês'!$CU31:DA31)</f>
        <v>150.765</v>
      </c>
      <c r="DB31" s="68">
        <f>SUM('Mês'!$CU31:DB31)</f>
        <v>176.706</v>
      </c>
      <c r="DC31" s="68">
        <f>SUM('Mês'!CU31:DC31)</f>
        <v>204.997</v>
      </c>
      <c r="DD31" s="68">
        <f>SUM('Mês'!CU31:DD31)</f>
        <v>232.38</v>
      </c>
      <c r="DE31" s="68">
        <f>SUM('Mês'!$CU$23:DE31)</f>
        <v>2304.49</v>
      </c>
      <c r="DF31" s="68">
        <f>SUM('Mês'!$CU$23:DF31)</f>
        <v>2491.324</v>
      </c>
      <c r="DG31" s="68">
        <f>'Mês'!DG31</f>
        <v>15.985</v>
      </c>
      <c r="DH31" s="68">
        <f>SUM('Mês'!$DG31:DH31)</f>
        <v>36.059</v>
      </c>
      <c r="DI31" s="68">
        <f>SUM('Mês'!$DG31:DI31)</f>
        <v>56.133</v>
      </c>
      <c r="DJ31" s="68">
        <f>SUM('Mês'!DG31:DJ31)</f>
        <v>78.854</v>
      </c>
      <c r="DK31" s="68">
        <f>SUM('Mês'!DG31:DK31)</f>
        <v>103.075</v>
      </c>
      <c r="DL31" s="68">
        <f>SUM('Mês'!DG31:DL31)</f>
        <v>128.172</v>
      </c>
      <c r="DM31" s="68">
        <f>SUM('Mês'!DG31:DM31)</f>
        <v>157.361</v>
      </c>
      <c r="DN31" s="68">
        <f>SUM('Mês'!DG31:DN31)</f>
        <v>188.104</v>
      </c>
      <c r="DO31" s="68">
        <f>SUM('Mês'!DG31:DO31)</f>
        <v>219.304</v>
      </c>
      <c r="DP31" s="68">
        <f>SUM('Mês'!DG31:DP31)</f>
        <v>249.786</v>
      </c>
      <c r="DQ31" s="68">
        <f>SUM('Mês'!DG31:DQ31)</f>
        <v>278.656</v>
      </c>
      <c r="DR31" s="68">
        <f>SUM('Mês'!DG31:DR31)</f>
        <v>302.664</v>
      </c>
      <c r="DS31" s="68">
        <f>SUM('Mês'!DS31)</f>
        <v>22.083</v>
      </c>
      <c r="DT31" s="68">
        <f>SUM('Mês'!DS31:DT31)</f>
        <v>49.823</v>
      </c>
      <c r="DU31" s="68">
        <f>SUM('Mês'!DS31:DU31)</f>
        <v>75.724</v>
      </c>
      <c r="DV31" s="68">
        <f>SUM('Mês'!DS31:DV31)</f>
        <v>100.938</v>
      </c>
      <c r="DW31" s="68">
        <f>SUM('Mês'!DS31:DW31)</f>
        <v>128.954</v>
      </c>
      <c r="DX31" s="68">
        <f>SUM('Mês'!DS31:DX31)</f>
        <v>160.493</v>
      </c>
      <c r="DY31" s="68">
        <f>SUM('Mês'!DS31:DY31)</f>
        <v>189.324</v>
      </c>
      <c r="DZ31" s="68">
        <f t="shared" ref="DZ31:EA31" si="12">DZ25+DZ30</f>
        <v>368.183</v>
      </c>
      <c r="EA31" s="68">
        <f t="shared" si="12"/>
        <v>427.244</v>
      </c>
      <c r="EB31" s="68">
        <f>SUM('Mês'!DS31:EB31)</f>
        <v>271.344</v>
      </c>
      <c r="EC31" s="68">
        <f>SUM('Mês'!$DS31:EC31)</f>
        <v>290.56</v>
      </c>
      <c r="ED31" s="68">
        <f>SUM('Mês'!DS31:ED31)</f>
        <v>313.288</v>
      </c>
      <c r="EE31" s="68">
        <f>'Mês'!EE31</f>
        <v>25.548</v>
      </c>
      <c r="EF31" s="68">
        <f>SUM('Mês'!$EE31:EF31)</f>
        <v>50.56</v>
      </c>
      <c r="EG31" s="68">
        <f>SUM('Mês'!$EE31:EG31)</f>
        <v>75.82</v>
      </c>
      <c r="EH31" s="68">
        <f>SUM('Mês'!$EE31:EH31)</f>
        <v>97.078</v>
      </c>
      <c r="EI31" s="68">
        <f>SUM('Mês'!$EE31:EI31)</f>
        <v>122.448</v>
      </c>
      <c r="EJ31" s="68">
        <f>SUM('Mês'!$EE31:EJ31)</f>
        <v>148.103</v>
      </c>
      <c r="EK31" s="68">
        <f>SUM('Mês'!$EE31:EK31)</f>
        <v>179.352</v>
      </c>
      <c r="EL31" s="68">
        <f>SUM('Mês'!$EE31:EL31)</f>
        <v>210.794</v>
      </c>
      <c r="EM31" s="68">
        <f>SUM('Mês'!$EE31:EM31)</f>
        <v>237.703</v>
      </c>
      <c r="EN31" s="68">
        <f>SUM('Mês'!$EE31:EN31)</f>
        <v>266.235</v>
      </c>
      <c r="EO31" s="68">
        <f>SUM('Mês'!$EE31:EO31)</f>
        <v>288.413</v>
      </c>
      <c r="EP31" s="68">
        <f>SUM('Mês'!$EE31:EP31)</f>
        <v>311.289</v>
      </c>
      <c r="EQ31" s="68">
        <f>'Mês'!EQ31</f>
        <v>23.392</v>
      </c>
      <c r="ER31" s="68">
        <f>SUM('Mês'!EQ31:ER31)</f>
        <v>45.29</v>
      </c>
      <c r="ES31" s="68">
        <f>SUM('Mês'!$EQ31:ES31)</f>
        <v>65.676</v>
      </c>
      <c r="ET31" s="68">
        <f>SUM('Mês'!$EQ31:ET31)</f>
        <v>90.283</v>
      </c>
      <c r="EU31" s="68">
        <f>SUM('Mês'!$EQ31:EU31)</f>
        <v>110.51</v>
      </c>
      <c r="EV31" s="68">
        <f>SUM('Mês'!$EQ31:EV31)</f>
        <v>134.037</v>
      </c>
      <c r="EW31" s="68">
        <f>SUM('Mês'!$EQ31:EW31)</f>
        <v>163.561</v>
      </c>
      <c r="EX31" s="68">
        <f>SUM('Mês'!$EQ31:EX31)</f>
        <v>193.227</v>
      </c>
      <c r="EY31" s="68">
        <f>SUM('Mês'!$EQ31:EY31)</f>
        <v>221.468</v>
      </c>
      <c r="EZ31" s="68">
        <f>SUM('Mês'!$EQ31:EZ31)</f>
        <v>254.501</v>
      </c>
      <c r="FA31" s="68">
        <f>SUM('Mês'!$EQ31:FA31)</f>
        <v>275.807</v>
      </c>
      <c r="FB31" s="68">
        <f>SUM('Mês'!$EQ31:FB31)</f>
        <v>297.235</v>
      </c>
      <c r="FC31" s="68">
        <f>SUM('Mês'!$FC31:FC31)</f>
        <v>26.544</v>
      </c>
      <c r="FD31" s="68">
        <f>SUM('Mês'!$FC31:FD31)</f>
        <v>49.577</v>
      </c>
      <c r="FE31" s="68">
        <f>SUM('Mês'!$FC31:FE31)</f>
        <v>74.197</v>
      </c>
      <c r="FF31" s="68">
        <f>SUM('Mês'!$FC31:FF31)</f>
        <v>94.919</v>
      </c>
      <c r="FG31" s="68">
        <f>SUM('Mês'!$FC31:FG31)</f>
        <v>118.389</v>
      </c>
      <c r="FH31" s="68">
        <f>SUM('Mês'!$FC31:FH31)</f>
        <v>141.416</v>
      </c>
      <c r="FI31" s="68">
        <f>SUM('Mês'!$FC31:FI31)</f>
        <v>167.88</v>
      </c>
      <c r="FJ31" s="68">
        <f>SUM('Mês'!$FC31:FJ31)</f>
        <v>199.606</v>
      </c>
      <c r="FK31" s="68">
        <f>SUM('Mês'!$FC31:FK31)</f>
        <v>227.668</v>
      </c>
      <c r="FL31" s="68">
        <f>SUM('Mês'!$FC31:FL31)</f>
        <v>259.945</v>
      </c>
      <c r="FM31" s="68">
        <f>SUM('Mês'!$FC31:FM31)</f>
        <v>281.772</v>
      </c>
      <c r="FN31" s="68">
        <f>SUM('Mês'!$FC31:FN31)</f>
        <v>300.635</v>
      </c>
      <c r="FO31" s="68">
        <f>SUM('Mês'!$FO31:FO31)</f>
        <v>20.144</v>
      </c>
      <c r="FP31" s="68">
        <f>SUM('Mês'!$FO31:FP31)</f>
        <v>41.323</v>
      </c>
      <c r="FQ31" s="68">
        <f>SUM('Mês'!$FO31:FQ31)</f>
        <v>67.364</v>
      </c>
      <c r="FR31" s="68">
        <f>SUM('Mês'!$FO31:FR31)</f>
        <v>90.421</v>
      </c>
      <c r="FS31" s="68">
        <f>SUM('Mês'!$FO31:FS31)</f>
        <v>116.793</v>
      </c>
      <c r="FT31" s="68">
        <f>SUM('Mês'!$FO31:FT31)</f>
        <v>144.742</v>
      </c>
      <c r="FU31" s="68">
        <f>SUM('Mês'!$FO31:FU31)</f>
        <v>181.008</v>
      </c>
      <c r="FV31" s="68">
        <f>SUM('Mês'!$FO31:FV31)</f>
        <v>208.306</v>
      </c>
      <c r="FW31" s="68">
        <f>SUM('Mês'!$FO31:FW31)</f>
        <v>231.064</v>
      </c>
      <c r="FX31" s="68">
        <f>SUM('Mês'!$FO31:FX31)</f>
        <v>258.918</v>
      </c>
      <c r="FY31" s="68">
        <f>SUM('Mês'!$FO31:FY31)</f>
        <v>280.129</v>
      </c>
      <c r="FZ31" s="68">
        <f>SUM('Mês'!$FO31:FZ31)</f>
        <v>299.9</v>
      </c>
      <c r="GA31" s="68">
        <f>SUM('Mês'!$GA31:GA31)</f>
        <v>23.794</v>
      </c>
      <c r="GB31" s="68">
        <f>SUM('Mês'!$GA31:GB31)</f>
        <v>44.598</v>
      </c>
      <c r="GC31" s="68">
        <f>SUM('Mês'!$GA31:GC31)</f>
        <v>68.556</v>
      </c>
      <c r="GD31" s="68">
        <f>SUM('Mês'!$GA31:GD31)</f>
        <v>95.061</v>
      </c>
      <c r="GE31" s="68">
        <f>SUM('Mês'!$GA31:GE31)</f>
        <v>120.95</v>
      </c>
      <c r="GF31" s="68">
        <f>SUM('Mês'!$GA31:GF31)</f>
        <v>143.045</v>
      </c>
      <c r="GG31" s="68">
        <f>SUM('Mês'!$GA31:GG31)</f>
        <v>167.91</v>
      </c>
      <c r="GH31" s="68">
        <f>SUM('Mês'!$GA31:GH31)</f>
        <v>193.03</v>
      </c>
      <c r="GI31" s="68">
        <f>SUM('Mês'!$GA31:GI31)</f>
        <v>215.627</v>
      </c>
      <c r="GJ31" s="117"/>
    </row>
    <row r="32" ht="4.5" customHeight="1">
      <c r="A32" s="30">
        <f t="shared" si="1"/>
        <v>28</v>
      </c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118"/>
    </row>
    <row r="33" ht="13.5" customHeight="1">
      <c r="A33" s="30">
        <f t="shared" si="1"/>
        <v>29</v>
      </c>
      <c r="B33" s="60" t="s">
        <v>28</v>
      </c>
      <c r="C33" s="61">
        <f>'Mês'!C33</f>
        <v>66.817</v>
      </c>
      <c r="D33" s="61">
        <f>SUM('Mês'!C33:D33)</f>
        <v>123.093</v>
      </c>
      <c r="E33" s="61">
        <f>SUM('Mês'!C33:E33)</f>
        <v>194.347</v>
      </c>
      <c r="F33" s="61">
        <f>SUM('Mês'!C33:F33)</f>
        <v>259.176</v>
      </c>
      <c r="G33" s="61">
        <f>SUM('Mês'!C33:G33)</f>
        <v>332.506</v>
      </c>
      <c r="H33" s="61">
        <f>SUM('Mês'!C33:H33)</f>
        <v>409.125</v>
      </c>
      <c r="I33" s="61">
        <f>SUM('Mês'!C33:I33)</f>
        <v>490.322</v>
      </c>
      <c r="J33" s="61">
        <f>SUM('Mês'!C33:J33)</f>
        <v>569.188</v>
      </c>
      <c r="K33" s="61">
        <f>SUM('Mês'!C33:K33)</f>
        <v>642.389</v>
      </c>
      <c r="L33" s="61">
        <f>SUM('Mês'!C33:L33)</f>
        <v>718.084</v>
      </c>
      <c r="M33" s="61">
        <f>SUM('Mês'!C33:M33)</f>
        <v>788.59</v>
      </c>
      <c r="N33" s="61">
        <f>SUM('Mês'!C33:N33)</f>
        <v>867.522</v>
      </c>
      <c r="O33" s="61">
        <f>SUM('Mês'!O33)</f>
        <v>65.373</v>
      </c>
      <c r="P33" s="61">
        <f>SUM('Mês'!O33:P33)</f>
        <v>126.5</v>
      </c>
      <c r="Q33" s="61">
        <f>SUM('Mês'!O33:Q33)</f>
        <v>191.951</v>
      </c>
      <c r="R33" s="61">
        <f>SUM('Mês'!O33:R33)</f>
        <v>260.836</v>
      </c>
      <c r="S33" s="61">
        <f>SUM('Mês'!O33:S33)</f>
        <v>339.408</v>
      </c>
      <c r="T33" s="61">
        <f>SUM('Mês'!O33:T33)</f>
        <v>412.486</v>
      </c>
      <c r="U33" s="61">
        <f>SUM('Mês'!O33:U33)</f>
        <v>491.958</v>
      </c>
      <c r="V33" s="61">
        <f>SUM('Mês'!O33:V33)</f>
        <v>571.621</v>
      </c>
      <c r="W33" s="61">
        <f>SUM('Mês'!O33:W33)</f>
        <v>648.019</v>
      </c>
      <c r="X33" s="61">
        <f>SUM('Mês'!O33:X33)</f>
        <v>732.662</v>
      </c>
      <c r="Y33" s="61">
        <f>SUM('Mês'!O33:Y33)</f>
        <v>806.27</v>
      </c>
      <c r="Z33" s="61">
        <f>SUM('Mês'!O33:Z33)</f>
        <v>876.001</v>
      </c>
      <c r="AA33" s="61">
        <f>SUM('Mês'!$AA33:AA33)</f>
        <v>62.183</v>
      </c>
      <c r="AB33" s="61">
        <f>SUM('Mês'!$AA33:AB33)</f>
        <v>128.041</v>
      </c>
      <c r="AC33" s="61">
        <f>SUM('Mês'!$AA33:AC33)</f>
        <v>198.019</v>
      </c>
      <c r="AD33" s="61">
        <f>SUM('Mês'!$AA33:AD33)</f>
        <v>258.732</v>
      </c>
      <c r="AE33" s="61">
        <f>SUM('Mês'!$AA33:AE33)</f>
        <v>325.959</v>
      </c>
      <c r="AF33" s="61">
        <f>SUM('Mês'!$AA33:AF33)</f>
        <v>396.186</v>
      </c>
      <c r="AG33" s="61">
        <f>SUM('Mês'!$AA33:AG33)</f>
        <v>464.814</v>
      </c>
      <c r="AH33" s="61">
        <f>SUM('Mês'!$AA33:AH33)</f>
        <v>542.197</v>
      </c>
      <c r="AI33" s="61">
        <f>SUM('Mês'!$AA33:AI33)</f>
        <v>619.909</v>
      </c>
      <c r="AJ33" s="61">
        <f>SUM('Mês'!$AA33:AJ33)</f>
        <v>706.32</v>
      </c>
      <c r="AK33" s="61">
        <f>SUM('Mês'!$AA33:AK33)</f>
        <v>790.649</v>
      </c>
      <c r="AL33" s="61">
        <f>SUM('Mês'!$AA33:AL33)</f>
        <v>862.22</v>
      </c>
      <c r="AM33" s="61">
        <f>SUM('Mês'!$AM33:AM33)</f>
        <v>54.621</v>
      </c>
      <c r="AN33" s="61">
        <f>SUM('Mês'!$AM33:AN33)</f>
        <v>111.335</v>
      </c>
      <c r="AO33" s="61">
        <f>SUM('Mês'!$AM33:AO33)</f>
        <v>178.439</v>
      </c>
      <c r="AP33" s="61">
        <f>SUM('Mês'!$AM33:AP33)</f>
        <v>250.275</v>
      </c>
      <c r="AQ33" s="61">
        <f>SUM('Mês'!$AM33:AQ33)</f>
        <v>327.359</v>
      </c>
      <c r="AR33" s="61">
        <f>SUM('Mês'!$AM33:AR33)</f>
        <v>416.413</v>
      </c>
      <c r="AS33" s="61">
        <f>SUM('Mês'!$AM33:AS33)</f>
        <v>506.971</v>
      </c>
      <c r="AT33" s="61">
        <f>SUM('Mês'!$AM33:AT33)</f>
        <v>588.197</v>
      </c>
      <c r="AU33" s="61">
        <f>SUM('Mês'!$AM33:AU33)</f>
        <v>664.412</v>
      </c>
      <c r="AV33" s="61">
        <f>SUM('Mês'!$AM33:AV33)</f>
        <v>746.041</v>
      </c>
      <c r="AW33" s="61">
        <f>SUM('Mês'!$AM33:AW33)</f>
        <v>817.266</v>
      </c>
      <c r="AX33" s="61">
        <f>SUM('Mês'!$AM33:AX33)</f>
        <v>890.047</v>
      </c>
      <c r="AY33" s="61">
        <f>SUM('Mês'!$AY33:AY33)</f>
        <v>69.61</v>
      </c>
      <c r="AZ33" s="61">
        <f>SUM('Mês'!$AY33:AZ33)</f>
        <v>131.693</v>
      </c>
      <c r="BA33" s="61">
        <f>SUM('Mês'!$AY33:BA33)</f>
        <v>207.694</v>
      </c>
      <c r="BB33" s="61">
        <f>SUM('Mês'!$AY33:BB33)</f>
        <v>277.697</v>
      </c>
      <c r="BC33" s="61">
        <f>SUM('Mês'!$AY33:BC33)</f>
        <v>358.31</v>
      </c>
      <c r="BD33" s="61">
        <f>SUM('Mês'!$AY33:BD33)</f>
        <v>442.145</v>
      </c>
      <c r="BE33" s="61">
        <f>SUM('Mês'!$AY33:BE33)</f>
        <v>522.148</v>
      </c>
      <c r="BF33" s="61">
        <f>SUM('Mês'!$AY33:BF33)</f>
        <v>606.16</v>
      </c>
      <c r="BG33" s="61">
        <f>SUM('Mês'!$AY33:BG33)</f>
        <v>689.956</v>
      </c>
      <c r="BH33" s="61">
        <f>SUM('Mês'!$AY33:BH33)</f>
        <v>771.69</v>
      </c>
      <c r="BI33" s="61">
        <f>SUM('Mês'!$AY33:BI33)</f>
        <v>854.115</v>
      </c>
      <c r="BJ33" s="61">
        <f>SUM('Mês'!$AY33:BJ33)</f>
        <v>928.717</v>
      </c>
      <c r="BK33" s="61">
        <f>SUM('Mês'!$BK33:BK33)</f>
        <v>70.82</v>
      </c>
      <c r="BL33" s="61">
        <f>SUM('Mês'!$BK33:BL33)</f>
        <v>132.45</v>
      </c>
      <c r="BM33" s="61">
        <f>SUM('Mês'!$BK33:BM33)</f>
        <v>202.56</v>
      </c>
      <c r="BN33" s="61">
        <f>SUM('Mês'!$BK33:BN33)</f>
        <v>280.752</v>
      </c>
      <c r="BO33" s="61">
        <f>SUM('Mês'!$BK33:BO33)</f>
        <v>359.968</v>
      </c>
      <c r="BP33" s="61">
        <f>SUM('Mês'!$BK33:BP33)</f>
        <v>438.567</v>
      </c>
      <c r="BQ33" s="61">
        <f>SUM('Mês'!$BK33:BQ33)</f>
        <v>523.997</v>
      </c>
      <c r="BR33" s="61">
        <f>SUM('Mês'!$BK33:BR33)</f>
        <v>606.642</v>
      </c>
      <c r="BS33" s="61">
        <f>SUM('Mês'!$BK33:BS33)</f>
        <v>690.876</v>
      </c>
      <c r="BT33" s="61">
        <f>SUM('Mês'!$BK33:BT33)</f>
        <v>768.102</v>
      </c>
      <c r="BU33" s="61">
        <f>SUM('Mês'!$BK33:BU33)</f>
        <v>832.063</v>
      </c>
      <c r="BV33" s="61">
        <f>SUM('Mês'!$BK33:BV33)</f>
        <v>901.32</v>
      </c>
      <c r="BW33" s="61">
        <f>SUM('Mês'!$BW33:BW33)</f>
        <v>69.737</v>
      </c>
      <c r="BX33" s="61">
        <f>SUM('Mês'!$BW33:BX33)</f>
        <v>137.273</v>
      </c>
      <c r="BY33" s="61">
        <f>SUM('Mês'!$BW33:BY33)</f>
        <v>210.094</v>
      </c>
      <c r="BZ33" s="61">
        <f>SUM('Mês'!$BW33:BZ33)</f>
        <v>278.059</v>
      </c>
      <c r="CA33" s="61">
        <f>SUM('Mês'!$BW33:CA33)</f>
        <v>346.126</v>
      </c>
      <c r="CB33" s="61">
        <f>SUM('Mês'!$BW33:CB33)</f>
        <v>426.434</v>
      </c>
      <c r="CC33" s="61">
        <f>SUM('Mês'!$BW33:CC33)</f>
        <v>506.928</v>
      </c>
      <c r="CD33" s="61">
        <f>SUM('Mês'!$BW33:CD33)</f>
        <v>601.113</v>
      </c>
      <c r="CE33" s="61">
        <f>SUM('Mês'!$BW33:CE33)</f>
        <v>681.722</v>
      </c>
      <c r="CF33" s="61">
        <f>SUM('Mês'!$BW33:CF33)</f>
        <v>774.28</v>
      </c>
      <c r="CG33" s="61">
        <f>SUM('Mês'!$BW33:CG33)</f>
        <v>843.944</v>
      </c>
      <c r="CH33" s="61">
        <f>SUM('Mês'!$BW33:CH33)</f>
        <v>908.281</v>
      </c>
      <c r="CI33" s="61">
        <f>SUM('Mês'!$CI33:CI33)</f>
        <v>58.938</v>
      </c>
      <c r="CJ33" s="61">
        <f>SUM('Mês'!$CI33:CJ33)</f>
        <v>123.976</v>
      </c>
      <c r="CK33" s="61">
        <f>SUM('Mês'!$CI33:CK33)</f>
        <v>195.776</v>
      </c>
      <c r="CL33" s="61">
        <f>SUM('Mês'!$CI33:CL33)</f>
        <v>269.49</v>
      </c>
      <c r="CM33" s="61">
        <f>SUM('Mês'!$CI33:CM33)</f>
        <v>347.084</v>
      </c>
      <c r="CN33" s="61">
        <f>SUM('Mês'!$CI33:CN33)</f>
        <v>425.048</v>
      </c>
      <c r="CO33" s="61">
        <f>SUM('Mês'!$CI33:CO33)</f>
        <v>506.52</v>
      </c>
      <c r="CP33" s="61">
        <f>SUM('Mês'!$CI33:CP33)</f>
        <v>592.56</v>
      </c>
      <c r="CQ33" s="61">
        <f>SUM('Mês'!$CI33:CQ33)</f>
        <v>672.074</v>
      </c>
      <c r="CR33" s="61">
        <f>SUM('Mês'!$CI33:CR33)</f>
        <v>770.221</v>
      </c>
      <c r="CS33" s="61">
        <f>SUM('Mês'!$CI33:CS33)</f>
        <v>850.185</v>
      </c>
      <c r="CT33" s="61">
        <f>SUM('Mês'!$CI33:CT33)</f>
        <v>937.516</v>
      </c>
      <c r="CU33" s="61">
        <f>SUM('Mês'!$CU33:CU33)</f>
        <v>75.903</v>
      </c>
      <c r="CV33" s="61">
        <f>SUM('Mês'!$CU33:CV33)</f>
        <v>151.482</v>
      </c>
      <c r="CW33" s="61">
        <f>SUM('Mês'!$CU33:CW33)</f>
        <v>243.524</v>
      </c>
      <c r="CX33" s="61">
        <f>SUM('Mês'!$CU33:CX33)</f>
        <v>332.641</v>
      </c>
      <c r="CY33" s="61">
        <f>SUM('Mês'!$CU33:CY33)</f>
        <v>415.288</v>
      </c>
      <c r="CZ33" s="61">
        <f>SUM('Mês'!$CU33:CZ33)</f>
        <v>489.339</v>
      </c>
      <c r="DA33" s="61">
        <f>SUM('Mês'!$CU33:DA33)</f>
        <v>568.527</v>
      </c>
      <c r="DB33" s="61">
        <f>SUM('Mês'!$CU33:DB33)</f>
        <v>648.47</v>
      </c>
      <c r="DC33" s="61">
        <f>SUM('Mês'!CU33:DC33)</f>
        <v>739.878</v>
      </c>
      <c r="DD33" s="61">
        <f>SUM('Mês'!CU33:DD33)</f>
        <v>831.114</v>
      </c>
      <c r="DE33" s="61">
        <f>SUM('Mês'!$CU$23:DE33)</f>
        <v>3208.378</v>
      </c>
      <c r="DF33" s="61">
        <f>SUM('Mês'!$CU$23:DF33)</f>
        <v>3466.44</v>
      </c>
      <c r="DG33" s="61">
        <f>'Mês'!DG33</f>
        <v>64.484</v>
      </c>
      <c r="DH33" s="61">
        <f>SUM('Mês'!$DG33:DH33)</f>
        <v>141.522</v>
      </c>
      <c r="DI33" s="61">
        <f>SUM('Mês'!$DG33:DI33)</f>
        <v>225.794</v>
      </c>
      <c r="DJ33" s="61">
        <f>SUM('Mês'!DG33:DJ33)</f>
        <v>309.51</v>
      </c>
      <c r="DK33" s="61">
        <f>SUM('Mês'!DG33:DK33)</f>
        <v>393.984</v>
      </c>
      <c r="DL33" s="61">
        <f>SUM('Mês'!DG33:DL33)</f>
        <v>481.551</v>
      </c>
      <c r="DM33" s="61">
        <f>SUM('Mês'!DG33:DM33)</f>
        <v>574.725</v>
      </c>
      <c r="DN33" s="61">
        <f>SUM('Mês'!DG33:DN33)</f>
        <v>674.466</v>
      </c>
      <c r="DO33" s="61">
        <f>SUM('Mês'!DG33:DO33)</f>
        <v>770.272</v>
      </c>
      <c r="DP33" s="61">
        <f>SUM('Mês'!DG33:DP33)</f>
        <v>866.374</v>
      </c>
      <c r="DQ33" s="61">
        <f>SUM('Mês'!DG33:DQ33)</f>
        <v>953.735</v>
      </c>
      <c r="DR33" s="61">
        <f>SUM('Mês'!DG33:DR33)</f>
        <v>1035.158</v>
      </c>
      <c r="DS33" s="61">
        <f>SUM('Mês'!DS33)</f>
        <v>77.6</v>
      </c>
      <c r="DT33" s="61">
        <f>SUM('Mês'!DS33:DT33)</f>
        <v>153.767</v>
      </c>
      <c r="DU33" s="61">
        <f>SUM('Mês'!DS33:DU33)</f>
        <v>237.465</v>
      </c>
      <c r="DV33" s="61">
        <f>SUM('Mês'!DS33:DV33)</f>
        <v>321.81</v>
      </c>
      <c r="DW33" s="61">
        <f>SUM('Mês'!DS33:DW33)</f>
        <v>409.03</v>
      </c>
      <c r="DX33" s="61">
        <f>SUM('Mês'!DS33:DX33)</f>
        <v>503.481</v>
      </c>
      <c r="DY33" s="61">
        <f>SUM('Mês'!DS33:DY33)</f>
        <v>593.271</v>
      </c>
      <c r="DZ33" s="61">
        <f t="shared" ref="DZ33:EA33" si="13">DZ27+DZ32</f>
        <v>80.626</v>
      </c>
      <c r="EA33" s="61">
        <f t="shared" si="13"/>
        <v>93.894</v>
      </c>
      <c r="EB33" s="61">
        <f>SUM('Mês'!DS33:EB33)</f>
        <v>869.713</v>
      </c>
      <c r="EC33" s="61">
        <f>SUM('Mês'!$DS33:EC33)</f>
        <v>946.426</v>
      </c>
      <c r="ED33" s="61">
        <f>SUM('Mês'!DS33:ED33)</f>
        <v>1029.905</v>
      </c>
      <c r="EE33" s="61">
        <f>'Mês'!EE33</f>
        <v>82.243</v>
      </c>
      <c r="EF33" s="61">
        <f>SUM('Mês'!$EE33:EF33)</f>
        <v>160.475</v>
      </c>
      <c r="EG33" s="61">
        <f>SUM('Mês'!$EE33:EG33)</f>
        <v>248.841</v>
      </c>
      <c r="EH33" s="61">
        <f>SUM('Mês'!$EE33:EH33)</f>
        <v>327.604</v>
      </c>
      <c r="EI33" s="61">
        <f>SUM('Mês'!$EE33:EI33)</f>
        <v>414.059</v>
      </c>
      <c r="EJ33" s="61">
        <f>SUM('Mês'!$EE33:EJ33)</f>
        <v>503.457</v>
      </c>
      <c r="EK33" s="61">
        <f>SUM('Mês'!$EE33:EK33)</f>
        <v>601.516</v>
      </c>
      <c r="EL33" s="61">
        <f>SUM('Mês'!$EE33:EL33)</f>
        <v>700.646</v>
      </c>
      <c r="EM33" s="61">
        <f>SUM('Mês'!$EE33:EM33)</f>
        <v>798.891</v>
      </c>
      <c r="EN33" s="61">
        <f>SUM('Mês'!$EE33:EN33)</f>
        <v>900.407</v>
      </c>
      <c r="EO33" s="61">
        <f>SUM('Mês'!$EE33:EO33)</f>
        <v>987.343</v>
      </c>
      <c r="EP33" s="61">
        <f>SUM('Mês'!$EE33:EP33)</f>
        <v>1068.09</v>
      </c>
      <c r="EQ33" s="61">
        <f>'Mês'!EQ33</f>
        <v>85.435</v>
      </c>
      <c r="ER33" s="61">
        <f>SUM('Mês'!EQ33:ER33)</f>
        <v>165.305</v>
      </c>
      <c r="ES33" s="61">
        <f>SUM('Mês'!$EQ33:ES33)</f>
        <v>248.198</v>
      </c>
      <c r="ET33" s="61">
        <f>SUM('Mês'!$EQ33:ET33)</f>
        <v>329.393</v>
      </c>
      <c r="EU33" s="61">
        <f>SUM('Mês'!$EQ33:EU33)</f>
        <v>402.317</v>
      </c>
      <c r="EV33" s="61">
        <f>SUM('Mês'!$EQ33:EV33)</f>
        <v>484.023</v>
      </c>
      <c r="EW33" s="61">
        <f>SUM('Mês'!$EQ33:EW33)</f>
        <v>586.487</v>
      </c>
      <c r="EX33" s="61">
        <f>SUM('Mês'!$EQ33:EX33)</f>
        <v>696.693</v>
      </c>
      <c r="EY33" s="61">
        <f>SUM('Mês'!$EQ33:EY33)</f>
        <v>796.306</v>
      </c>
      <c r="EZ33" s="61">
        <f>SUM('Mês'!$EQ33:EZ33)</f>
        <v>906.872</v>
      </c>
      <c r="FA33" s="61">
        <f>SUM('Mês'!$EQ33:FA33)</f>
        <v>991.4</v>
      </c>
      <c r="FB33" s="61">
        <f>SUM('Mês'!$EQ33:FB33)</f>
        <v>1072.703</v>
      </c>
      <c r="FC33" s="61">
        <f>SUM('Mês'!$FC33:FC33)</f>
        <v>83.156</v>
      </c>
      <c r="FD33" s="61">
        <f>SUM('Mês'!$FC33:FD33)</f>
        <v>159.482</v>
      </c>
      <c r="FE33" s="61">
        <f>SUM('Mês'!$FC33:FE33)</f>
        <v>244.096</v>
      </c>
      <c r="FF33" s="61">
        <f>SUM('Mês'!$FC33:FF33)</f>
        <v>323.72</v>
      </c>
      <c r="FG33" s="61">
        <f>SUM('Mês'!$FC33:FG33)</f>
        <v>404.613</v>
      </c>
      <c r="FH33" s="61">
        <f>SUM('Mês'!$FC33:FH33)</f>
        <v>486.712</v>
      </c>
      <c r="FI33" s="61">
        <f>SUM('Mês'!$FC33:FI33)</f>
        <v>573.719</v>
      </c>
      <c r="FJ33" s="61">
        <f>SUM('Mês'!$FC33:FJ33)</f>
        <v>671.579</v>
      </c>
      <c r="FK33" s="61">
        <f>SUM('Mês'!$FC33:FK33)</f>
        <v>762.595</v>
      </c>
      <c r="FL33" s="61">
        <f>SUM('Mês'!$FC33:FL33)</f>
        <v>865.785</v>
      </c>
      <c r="FM33" s="61">
        <f>SUM('Mês'!$FC33:FM33)</f>
        <v>951.402</v>
      </c>
      <c r="FN33" s="61">
        <f>SUM('Mês'!$FC33:FN33)</f>
        <v>1027.586</v>
      </c>
      <c r="FO33" s="61">
        <f>SUM('Mês'!$FO33:FO33)</f>
        <v>76.449</v>
      </c>
      <c r="FP33" s="61">
        <f>SUM('Mês'!$FO33:FP33)</f>
        <v>153.45</v>
      </c>
      <c r="FQ33" s="61">
        <f>SUM('Mês'!$FO33:FQ33)</f>
        <v>243.868</v>
      </c>
      <c r="FR33" s="61">
        <f>SUM('Mês'!$FO33:FR33)</f>
        <v>317.794</v>
      </c>
      <c r="FS33" s="61">
        <f>SUM('Mês'!$FO33:FS33)</f>
        <v>400.976</v>
      </c>
      <c r="FT33" s="61">
        <f>SUM('Mês'!$FO33:FT33)</f>
        <v>484.001</v>
      </c>
      <c r="FU33" s="61">
        <f>SUM('Mês'!$FO33:FU33)</f>
        <v>585.154</v>
      </c>
      <c r="FV33" s="61">
        <f>SUM('Mês'!$FO33:FV33)</f>
        <v>677.949</v>
      </c>
      <c r="FW33" s="61">
        <f>SUM('Mês'!$FO33:FW33)</f>
        <v>763.111</v>
      </c>
      <c r="FX33" s="61">
        <f>SUM('Mês'!$FO33:FX33)</f>
        <v>853.56</v>
      </c>
      <c r="FY33" s="61">
        <f>SUM('Mês'!$FO33:FY33)</f>
        <v>935.428</v>
      </c>
      <c r="FZ33" s="61">
        <f>SUM('Mês'!$FO33:FZ33)</f>
        <v>1017.62</v>
      </c>
      <c r="GA33" s="61">
        <f>SUM('Mês'!$GA33:GA33)</f>
        <v>89.243</v>
      </c>
      <c r="GB33" s="61">
        <f>SUM('Mês'!$GA33:GB33)</f>
        <v>166.537</v>
      </c>
      <c r="GC33" s="61">
        <f>SUM('Mês'!$GA33:GC33)</f>
        <v>257.88</v>
      </c>
      <c r="GD33" s="61">
        <f>SUM('Mês'!$GA33:GD33)</f>
        <v>349.563</v>
      </c>
      <c r="GE33" s="61">
        <f>SUM('Mês'!$GA33:GE33)</f>
        <v>455.908</v>
      </c>
      <c r="GF33" s="61">
        <f>SUM('Mês'!$GA33:GF33)</f>
        <v>538.6</v>
      </c>
      <c r="GG33" s="61">
        <f>SUM('Mês'!$GA33:GG33)</f>
        <v>623.66</v>
      </c>
      <c r="GH33" s="61">
        <f>SUM('Mês'!$GA33:GH33)</f>
        <v>715.548</v>
      </c>
      <c r="GI33" s="61">
        <f>SUM('Mês'!$GA33:GI33)</f>
        <v>796.953</v>
      </c>
      <c r="GJ33" s="118"/>
    </row>
    <row r="34" ht="13.5" customHeight="1">
      <c r="A34" s="30">
        <f t="shared" si="1"/>
        <v>30</v>
      </c>
      <c r="B34" s="71" t="s">
        <v>29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3"/>
    </row>
    <row r="35" ht="13.5" customHeight="1">
      <c r="A35" s="30">
        <f t="shared" si="1"/>
        <v>31</v>
      </c>
      <c r="B35" s="124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13"/>
    </row>
    <row r="36" ht="13.5" customHeight="1">
      <c r="A36" s="30">
        <f t="shared" si="1"/>
        <v>32</v>
      </c>
      <c r="B36" s="77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119"/>
    </row>
    <row r="37" ht="12.75" customHeight="1">
      <c r="A37" s="30">
        <f t="shared" si="1"/>
        <v>33</v>
      </c>
      <c r="B37" s="78" t="s">
        <v>31</v>
      </c>
      <c r="C37" s="79">
        <f>'Mês'!C37</f>
        <v>4964</v>
      </c>
      <c r="D37" s="79">
        <f>SUM('Mês'!C37:D37)</f>
        <v>9503</v>
      </c>
      <c r="E37" s="79">
        <f>SUM('Mês'!C37:E37)</f>
        <v>14498</v>
      </c>
      <c r="F37" s="79">
        <f>SUM('Mês'!C37:F37)</f>
        <v>19115</v>
      </c>
      <c r="G37" s="79">
        <f>SUM('Mês'!C37:G37)</f>
        <v>23898</v>
      </c>
      <c r="H37" s="79">
        <f>SUM('Mês'!C37:H37)</f>
        <v>28545</v>
      </c>
      <c r="I37" s="79">
        <f>SUM('Mês'!C37:I37)</f>
        <v>33248</v>
      </c>
      <c r="J37" s="79">
        <f>SUM('Mês'!C37:J37)</f>
        <v>38048</v>
      </c>
      <c r="K37" s="79">
        <f>SUM('Mês'!C37:K37)</f>
        <v>42645</v>
      </c>
      <c r="L37" s="79">
        <f>SUM('Mês'!C37:L37)</f>
        <v>47349</v>
      </c>
      <c r="M37" s="79">
        <f>SUM('Mês'!C37:M37)</f>
        <v>52182</v>
      </c>
      <c r="N37" s="79">
        <f>SUM('Mês'!C37:N37)</f>
        <v>57359</v>
      </c>
      <c r="O37" s="79">
        <f>'Mês'!O37</f>
        <v>4864</v>
      </c>
      <c r="P37" s="79">
        <f>SUM('Mês'!O37:P37)</f>
        <v>9392</v>
      </c>
      <c r="Q37" s="79">
        <f>SUM('Mês'!O37:Q37)</f>
        <v>14305</v>
      </c>
      <c r="R37" s="79">
        <f>SUM('Mês'!O37:R37)</f>
        <v>18531</v>
      </c>
      <c r="S37" s="79">
        <f>SUM('Mês'!O37:S37)</f>
        <v>23184</v>
      </c>
      <c r="T37" s="79">
        <f>SUM('Mês'!O37:T37)</f>
        <v>27763</v>
      </c>
      <c r="U37" s="79">
        <f>SUM('Mês'!O37:U37)</f>
        <v>32792</v>
      </c>
      <c r="V37" s="79">
        <f>SUM('Mês'!O37:V37)</f>
        <v>37930</v>
      </c>
      <c r="W37" s="79">
        <f>SUM('Mês'!O37:W37)</f>
        <v>42807</v>
      </c>
      <c r="X37" s="79">
        <f>SUM('Mês'!O37:X37)</f>
        <v>48058</v>
      </c>
      <c r="Y37" s="79">
        <f>SUM('Mês'!O37:Y37)</f>
        <v>53035</v>
      </c>
      <c r="Z37" s="79">
        <f>SUM('Mês'!O37:Z37)</f>
        <v>58245</v>
      </c>
      <c r="AA37" s="79">
        <f>SUM('Mês'!$AA37:AA37)</f>
        <v>4940</v>
      </c>
      <c r="AB37" s="79">
        <f>SUM('Mês'!$AA37:AB37)</f>
        <v>9832</v>
      </c>
      <c r="AC37" s="79">
        <f>SUM('Mês'!$AA37:AC37)</f>
        <v>14639.5</v>
      </c>
      <c r="AD37" s="79">
        <f>SUM('Mês'!$AA37:AD37)</f>
        <v>19253.5</v>
      </c>
      <c r="AE37" s="79">
        <f>SUM('Mês'!$AA37:AE37)</f>
        <v>23961.5</v>
      </c>
      <c r="AF37" s="79">
        <f>SUM('Mês'!$AA37:AF37)</f>
        <v>28568</v>
      </c>
      <c r="AG37" s="79">
        <f>SUM('Mês'!$AA37:AG37)</f>
        <v>33088</v>
      </c>
      <c r="AH37" s="79">
        <f>SUM('Mês'!$AA37:AH37)</f>
        <v>37785</v>
      </c>
      <c r="AI37" s="79">
        <f>SUM('Mês'!$AA37:AI37)</f>
        <v>42403</v>
      </c>
      <c r="AJ37" s="79">
        <f>SUM('Mês'!$AA37:AJ37)</f>
        <v>46894.5</v>
      </c>
      <c r="AK37" s="79">
        <f>SUM('Mês'!$AA37:AK37)</f>
        <v>51166.5</v>
      </c>
      <c r="AL37" s="79">
        <f>SUM('Mês'!$AA37:AL37)</f>
        <v>55655</v>
      </c>
      <c r="AM37" s="79">
        <f>SUM('Mês'!$AM37:AM37)</f>
        <v>4231</v>
      </c>
      <c r="AN37" s="79">
        <f>SUM('Mês'!$AM37:AN37)</f>
        <v>8080</v>
      </c>
      <c r="AO37" s="79">
        <f>SUM('Mês'!$AM37:AO37)</f>
        <v>12295</v>
      </c>
      <c r="AP37" s="79">
        <f>SUM('Mês'!$AM37:AP37)</f>
        <v>16391.5</v>
      </c>
      <c r="AQ37" s="79">
        <f>SUM('Mês'!$AM37:AQ37)</f>
        <v>20625</v>
      </c>
      <c r="AR37" s="79">
        <f>SUM('Mês'!$AM37:AR37)</f>
        <v>24803.5</v>
      </c>
      <c r="AS37" s="79">
        <f>SUM('Mês'!$AM37:AS37)</f>
        <v>28951.5</v>
      </c>
      <c r="AT37" s="79">
        <f>SUM('Mês'!$AM37:AT37)</f>
        <v>33428</v>
      </c>
      <c r="AU37" s="79">
        <f>SUM('Mês'!$AM37:AU37)</f>
        <v>37517.5</v>
      </c>
      <c r="AV37" s="79">
        <f>SUM('Mês'!$AM37:AV37)</f>
        <v>41758</v>
      </c>
      <c r="AW37" s="79">
        <f>SUM('Mês'!$AM37:AW37)</f>
        <v>45790</v>
      </c>
      <c r="AX37" s="79">
        <f>SUM('Mês'!$AM37:AX37)</f>
        <v>50064.5</v>
      </c>
      <c r="AY37" s="79">
        <f>SUM('Mês'!$AY37:AY37)</f>
        <v>4185</v>
      </c>
      <c r="AZ37" s="79">
        <f>SUM('Mês'!$AY37:AZ37)</f>
        <v>8019.5</v>
      </c>
      <c r="BA37" s="79">
        <f>SUM('Mês'!$AY37:BA37)</f>
        <v>12352.5</v>
      </c>
      <c r="BB37" s="79">
        <f>SUM('Mês'!$AY37:BB37)</f>
        <v>16355.5</v>
      </c>
      <c r="BC37" s="79">
        <f>SUM('Mês'!$AY37:BC37)</f>
        <v>20750.5</v>
      </c>
      <c r="BD37" s="79">
        <f>SUM('Mês'!$AY37:BD37)</f>
        <v>24905.5</v>
      </c>
      <c r="BE37" s="79">
        <f>SUM('Mês'!$AY37:BE37)</f>
        <v>29245.5</v>
      </c>
      <c r="BF37" s="79">
        <f>SUM('Mês'!$AY37:BF37)</f>
        <v>33667</v>
      </c>
      <c r="BG37" s="79">
        <f>SUM('Mês'!$AY37:BG37)</f>
        <v>38085.5</v>
      </c>
      <c r="BH37" s="79">
        <f>SUM('Mês'!$AY37:BH37)</f>
        <v>42584.5</v>
      </c>
      <c r="BI37" s="79">
        <f>SUM('Mês'!$AY37:BI37)</f>
        <v>47002.5</v>
      </c>
      <c r="BJ37" s="79">
        <f>SUM('Mês'!$AY37:BJ37)</f>
        <v>51507.5</v>
      </c>
      <c r="BK37" s="79">
        <f>SUM('Mês'!$BK37:BK37)</f>
        <v>4538.5</v>
      </c>
      <c r="BL37" s="79">
        <f>SUM('Mês'!$BK37:BL37)</f>
        <v>8698</v>
      </c>
      <c r="BM37" s="79">
        <f>SUM('Mês'!$BK37:BM37)</f>
        <v>13163.5</v>
      </c>
      <c r="BN37" s="79">
        <f>SUM('Mês'!$BK37:BN37)</f>
        <v>17527</v>
      </c>
      <c r="BO37" s="79">
        <f>SUM('Mês'!$BK37:BO37)</f>
        <v>21863</v>
      </c>
      <c r="BP37" s="79">
        <f>SUM('Mês'!$BK37:BP37)</f>
        <v>26051.5</v>
      </c>
      <c r="BQ37" s="79">
        <f>SUM('Mês'!$BK37:BQ37)</f>
        <v>30621</v>
      </c>
      <c r="BR37" s="79">
        <f>SUM('Mês'!$BK37:BR37)</f>
        <v>35292.97337</v>
      </c>
      <c r="BS37" s="79">
        <f>SUM('Mês'!$BK37:BS37)</f>
        <v>39937.47337</v>
      </c>
      <c r="BT37" s="79">
        <f>SUM('Mês'!$BK37:BT37)</f>
        <v>44791.97337</v>
      </c>
      <c r="BU37" s="79">
        <f>SUM('Mês'!$BK37:BU37)</f>
        <v>49674.97337</v>
      </c>
      <c r="BV37" s="79">
        <f>SUM('Mês'!$BK37:BV37)</f>
        <v>54660.57337</v>
      </c>
      <c r="BW37" s="79">
        <f>SUM('Mês'!$BW37:BW37)</f>
        <v>4576</v>
      </c>
      <c r="BX37" s="79">
        <f>SUM('Mês'!$BW37:BX37)</f>
        <v>8825</v>
      </c>
      <c r="BY37" s="79">
        <f>SUM('Mês'!$BW37:BY37)</f>
        <v>13423.5</v>
      </c>
      <c r="BZ37" s="79">
        <f>SUM('Mês'!$BW37:BZ37)</f>
        <v>17585.5</v>
      </c>
      <c r="CA37" s="79">
        <f>SUM('Mês'!$BW37:CA37)</f>
        <v>21823.5</v>
      </c>
      <c r="CB37" s="79">
        <f>SUM('Mês'!$BW37:CB37)</f>
        <v>25906.5</v>
      </c>
      <c r="CC37" s="79">
        <f>SUM('Mês'!$BW37:CC37)</f>
        <v>30182.5</v>
      </c>
      <c r="CD37" s="79">
        <f>SUM('Mês'!$BW37:CD37)</f>
        <v>34740.5</v>
      </c>
      <c r="CE37" s="79">
        <f>SUM('Mês'!$BW37:CE37)</f>
        <v>39044.5</v>
      </c>
      <c r="CF37" s="79">
        <f>SUM('Mês'!$BW37:CF37)</f>
        <v>43657.5</v>
      </c>
      <c r="CG37" s="79">
        <f>SUM('Mês'!$BW37:CG37)</f>
        <v>47855.5</v>
      </c>
      <c r="CH37" s="79">
        <f>SUM('Mês'!$BW37:CH37)</f>
        <v>52204</v>
      </c>
      <c r="CI37" s="79">
        <f>SUM('Mês'!$CI37:CI37)</f>
        <v>4250</v>
      </c>
      <c r="CJ37" s="79">
        <f>SUM('Mês'!$CI37:CJ37)</f>
        <v>8200</v>
      </c>
      <c r="CK37" s="79">
        <f>SUM('Mês'!$CI37:CK37)</f>
        <v>12514</v>
      </c>
      <c r="CL37" s="79">
        <f>SUM('Mês'!$CI37:CL37)</f>
        <v>16877</v>
      </c>
      <c r="CM37" s="79">
        <f>SUM('Mês'!$CI37:CM37)</f>
        <v>21448</v>
      </c>
      <c r="CN37" s="79">
        <f>SUM('Mês'!$CI37:CN37)</f>
        <v>25707</v>
      </c>
      <c r="CO37" s="79">
        <f>SUM('Mês'!$CI37:CO37)</f>
        <v>29905</v>
      </c>
      <c r="CP37" s="79">
        <f>SUM('Mês'!$CI37:CP37)</f>
        <v>34714</v>
      </c>
      <c r="CQ37" s="79">
        <f>SUM('Mês'!$CI37:CQ37)</f>
        <v>39345.5</v>
      </c>
      <c r="CR37" s="79">
        <f>SUM('Mês'!$CI37:CR37)</f>
        <v>44297.5</v>
      </c>
      <c r="CS37" s="79">
        <f>SUM('Mês'!$CI37:CS37)</f>
        <v>49098</v>
      </c>
      <c r="CT37" s="79">
        <f>SUM('Mês'!$CI37:CT37)</f>
        <v>53869</v>
      </c>
      <c r="CU37" s="79">
        <f>SUM('Mês'!$CU37:CU37)</f>
        <v>4622.5</v>
      </c>
      <c r="CV37" s="79">
        <f>SUM('Mês'!$CU37:CV37)</f>
        <v>8792.5</v>
      </c>
      <c r="CW37" s="79">
        <f>SUM('Mês'!$CU37:CW37)</f>
        <v>13682.5</v>
      </c>
      <c r="CX37" s="79">
        <f>SUM('Mês'!$CU37:CX37)</f>
        <v>18300.5</v>
      </c>
      <c r="CY37" s="79">
        <f>SUM('Mês'!$CU37:CY37)</f>
        <v>23152.5</v>
      </c>
      <c r="CZ37" s="79">
        <f>SUM('Mês'!$CU37:CZ37)</f>
        <v>27697</v>
      </c>
      <c r="DA37" s="79">
        <f>SUM('Mês'!$CU37:DA37)</f>
        <v>32399.5</v>
      </c>
      <c r="DB37" s="79">
        <f>SUM('Mês'!$CU37:DB37)</f>
        <v>37386</v>
      </c>
      <c r="DC37" s="79">
        <f>SUM('Mês'!CU37:DC37)</f>
        <v>42610.5</v>
      </c>
      <c r="DD37" s="79">
        <f>SUM('Mês'!CU37:DD37)</f>
        <v>48013</v>
      </c>
      <c r="DE37" s="79">
        <f>SUM('Mês'!$CU$37:DE37)</f>
        <v>53288</v>
      </c>
      <c r="DF37" s="79">
        <f>SUM('Mês'!$CU$37:DF37)</f>
        <v>58542.5</v>
      </c>
      <c r="DG37" s="79">
        <f>'Mês'!DG37</f>
        <v>5028</v>
      </c>
      <c r="DH37" s="79">
        <f>SUM('Mês'!$DG37:DH37)</f>
        <v>9713</v>
      </c>
      <c r="DI37" s="79">
        <f>SUM('Mês'!$DG37:DI37)</f>
        <v>14905</v>
      </c>
      <c r="DJ37" s="79">
        <f>SUM('Mês'!DG37:DJ37)</f>
        <v>19714</v>
      </c>
      <c r="DK37" s="79">
        <f>SUM('Mês'!DG37:DK37)</f>
        <v>24747</v>
      </c>
      <c r="DL37" s="79">
        <f>SUM('Mês'!DG37:DL37)</f>
        <v>29649</v>
      </c>
      <c r="DM37" s="79">
        <f>SUM('Mês'!DG37:DM37)</f>
        <v>34786</v>
      </c>
      <c r="DN37" s="79">
        <f>SUM('Mês'!DG37:DN37)</f>
        <v>39668</v>
      </c>
      <c r="DO37" s="79">
        <f>SUM('Mês'!DG37:DO37)</f>
        <v>44331</v>
      </c>
      <c r="DP37" s="79">
        <f>SUM('Mês'!DG37:DP37)</f>
        <v>49052</v>
      </c>
      <c r="DQ37" s="79">
        <f>SUM('Mês'!DG37:DQ37)</f>
        <v>53644</v>
      </c>
      <c r="DR37" s="79">
        <f>SUM('Mês'!DG37:DR37)</f>
        <v>58620</v>
      </c>
      <c r="DS37" s="79">
        <f>SUM('Mês'!DS37)</f>
        <v>4730</v>
      </c>
      <c r="DT37" s="79">
        <f>SUM('Mês'!DS37:DT37)</f>
        <v>9085</v>
      </c>
      <c r="DU37" s="79">
        <f>SUM('Mês'!DS37:DU37)</f>
        <v>13868</v>
      </c>
      <c r="DV37" s="79">
        <f>SUM('Mês'!DS37:DV37)</f>
        <v>18431</v>
      </c>
      <c r="DW37" s="79">
        <f>SUM('Mês'!DS37:DW37)</f>
        <v>23370</v>
      </c>
      <c r="DX37" s="79">
        <f>SUM('Mês'!DS37:DX37)</f>
        <v>28214</v>
      </c>
      <c r="DY37" s="79">
        <f>SUM('Mês'!DS37:DY37)</f>
        <v>33287</v>
      </c>
      <c r="DZ37" s="79">
        <f>SUM('Mês'!DS37:DZ37)</f>
        <v>38400</v>
      </c>
      <c r="EA37" s="79">
        <f>SUM('Mês'!$DS37:EA37)</f>
        <v>43254</v>
      </c>
      <c r="EB37" s="79">
        <f>SUM('Mês'!DS37:EB37)</f>
        <v>48171.5</v>
      </c>
      <c r="EC37" s="79">
        <f>SUM('Mês'!$DS37:EC37)</f>
        <v>53060.5</v>
      </c>
      <c r="ED37" s="79">
        <f>SUM('Mês'!DS37:ED37)</f>
        <v>58375.5</v>
      </c>
      <c r="EE37" s="79">
        <f>'Mês'!EE37</f>
        <v>4882.5</v>
      </c>
      <c r="EF37" s="79">
        <f>SUM('Mês'!$EE37:EF37)</f>
        <v>9585</v>
      </c>
      <c r="EG37" s="79">
        <f>SUM('Mês'!$EE37:EG37)</f>
        <v>14741.5</v>
      </c>
      <c r="EH37" s="79">
        <f>SUM('Mês'!$EE37:EH37)</f>
        <v>19855</v>
      </c>
      <c r="EI37" s="79">
        <f>SUM('Mês'!$EE37:EI37)</f>
        <v>24925</v>
      </c>
      <c r="EJ37" s="79">
        <f>SUM('Mês'!$EE37:EJ37)</f>
        <v>29901.5</v>
      </c>
      <c r="EK37" s="79">
        <f>SUM('Mês'!$EE37:EK37)</f>
        <v>34913.5</v>
      </c>
      <c r="EL37" s="79">
        <f>SUM('Mês'!$EE37:EL37)</f>
        <v>39954</v>
      </c>
      <c r="EM37" s="79">
        <f>SUM('Mês'!$EE37:EM37)</f>
        <v>44968.5</v>
      </c>
      <c r="EN37" s="79">
        <f>SUM('Mês'!$EE37:EN37)</f>
        <v>49959.5</v>
      </c>
      <c r="EO37" s="79">
        <f>SUM('Mês'!$EE37:EO37)</f>
        <v>54803.5</v>
      </c>
      <c r="EP37" s="79">
        <f>SUM('Mês'!$EE37:EP37)</f>
        <v>59795.5</v>
      </c>
      <c r="EQ37" s="79">
        <f>'Mês'!EQ37</f>
        <v>4685.5</v>
      </c>
      <c r="ER37" s="79">
        <f>SUM('Mês'!EQ37:ER37)</f>
        <v>9115.5</v>
      </c>
      <c r="ES37" s="79">
        <f>SUM('Mês'!$EQ37:ES37)</f>
        <v>14013</v>
      </c>
      <c r="ET37" s="79">
        <f>SUM('Mês'!$EQ37:ET37)</f>
        <v>18798</v>
      </c>
      <c r="EU37" s="79">
        <f>SUM('Mês'!$EQ37:EU37)</f>
        <v>23369</v>
      </c>
      <c r="EV37" s="79">
        <f>SUM('Mês'!$EQ37:EV37)</f>
        <v>27884.5</v>
      </c>
      <c r="EW37" s="79">
        <f>SUM('Mês'!$EQ37:EW37)</f>
        <v>32477</v>
      </c>
      <c r="EX37" s="79">
        <f>SUM('Mês'!$EQ37:EX37)</f>
        <v>37178</v>
      </c>
      <c r="EY37" s="79">
        <f>SUM('Mês'!$EQ37:EY37)</f>
        <v>41876.5</v>
      </c>
      <c r="EZ37" s="79">
        <f>SUM('Mês'!$EQ37:EZ37)</f>
        <v>46496</v>
      </c>
      <c r="FA37" s="79">
        <f>SUM('Mês'!$EQ37:FA37)</f>
        <v>51294.5</v>
      </c>
      <c r="FB37" s="79">
        <f>SUM('Mês'!$EQ37:FB37)</f>
        <v>56113.5</v>
      </c>
      <c r="FC37" s="79">
        <f>SUM('Mês'!$FC37:FC37)</f>
        <v>4600</v>
      </c>
      <c r="FD37" s="79">
        <f>SUM('Mês'!$FC37:FD37)</f>
        <v>8697</v>
      </c>
      <c r="FE37" s="79">
        <f>SUM('Mês'!$FC37:FE37)</f>
        <v>12925.5</v>
      </c>
      <c r="FF37" s="79">
        <f>SUM('Mês'!$FC37:FF37)</f>
        <v>17303.5</v>
      </c>
      <c r="FG37" s="79">
        <f>SUM('Mês'!$FC37:FG37)</f>
        <v>21701.5</v>
      </c>
      <c r="FH37" s="79">
        <f>SUM('Mês'!$FC37:FH37)</f>
        <v>25839</v>
      </c>
      <c r="FI37" s="79">
        <f>SUM('Mês'!$FC37:FI37)</f>
        <v>30333</v>
      </c>
      <c r="FJ37" s="79">
        <f>SUM('Mês'!$FC37:FJ37)</f>
        <v>35081.5</v>
      </c>
      <c r="FK37" s="79">
        <f>SUM('Mês'!$FC37:FK37)</f>
        <v>39563</v>
      </c>
      <c r="FL37" s="79">
        <f>SUM('Mês'!$FC37:FL37)</f>
        <v>44128</v>
      </c>
      <c r="FM37" s="79">
        <f>SUM('Mês'!$FC37:FM37)</f>
        <v>48508.5</v>
      </c>
      <c r="FN37" s="79">
        <f>SUM('Mês'!$FC37:FN37)</f>
        <v>53087.5</v>
      </c>
      <c r="FO37" s="79">
        <f>SUM('Mês'!$FO37:FO37)</f>
        <v>4158</v>
      </c>
      <c r="FP37" s="79">
        <f>SUM('Mês'!$FO37:FP37)</f>
        <v>8333.5</v>
      </c>
      <c r="FQ37" s="79">
        <f>SUM('Mês'!$FO37:FQ37)</f>
        <v>12539.5</v>
      </c>
      <c r="FR37" s="79">
        <f>SUM('Mês'!$FO37:FR37)</f>
        <v>16673</v>
      </c>
      <c r="FS37" s="79">
        <f>SUM('Mês'!$FO37:FS37)</f>
        <v>20718</v>
      </c>
      <c r="FT37" s="79">
        <f>SUM('Mês'!$FO37:FT37)</f>
        <v>25175</v>
      </c>
      <c r="FU37" s="79">
        <f>SUM('Mês'!$FO37:FU37)</f>
        <v>29622</v>
      </c>
      <c r="FV37" s="79">
        <f>SUM('Mês'!$FO37:FV37)</f>
        <v>34383</v>
      </c>
      <c r="FW37" s="79">
        <f>SUM('Mês'!$FO37:FW37)</f>
        <v>39148</v>
      </c>
      <c r="FX37" s="79">
        <f>SUM('Mês'!$FO37:FX37)</f>
        <v>43834</v>
      </c>
      <c r="FY37" s="79">
        <f>SUM('Mês'!$FO37:FY37)</f>
        <v>48416</v>
      </c>
      <c r="FZ37" s="79">
        <f>SUM('Mês'!$FO37:FZ37)</f>
        <v>52873</v>
      </c>
      <c r="GA37" s="79">
        <f>SUM('Mês'!$GA37:GA37)</f>
        <v>4204</v>
      </c>
      <c r="GB37" s="79">
        <f>SUM('Mês'!$GA37:GB37)</f>
        <v>8356</v>
      </c>
      <c r="GC37" s="79">
        <f>SUM('Mês'!$GA37:GC37)</f>
        <v>13204</v>
      </c>
      <c r="GD37" s="79">
        <f>SUM('Mês'!$GA37:GD37)</f>
        <v>17759</v>
      </c>
      <c r="GE37" s="79">
        <f>SUM('Mês'!$GA37:GE37)</f>
        <v>22454</v>
      </c>
      <c r="GF37" s="79">
        <f>SUM('Mês'!$GA37:GF37)</f>
        <v>26957</v>
      </c>
      <c r="GG37" s="79">
        <f>SUM('Mês'!$GA37:GG37)</f>
        <v>31478</v>
      </c>
      <c r="GH37" s="79">
        <f>SUM('Mês'!$GA37:GH37)</f>
        <v>36172</v>
      </c>
      <c r="GI37" s="79">
        <f>SUM('Mês'!$GA37:GI37)</f>
        <v>40703</v>
      </c>
      <c r="GJ37" s="120"/>
    </row>
    <row r="38" ht="13.5" customHeight="1">
      <c r="A38" s="30">
        <f t="shared" si="1"/>
        <v>34</v>
      </c>
      <c r="B38" s="83" t="s">
        <v>32</v>
      </c>
      <c r="C38" s="44">
        <f>AVERAGE('Mês'!$C38,'Mês'!C38)</f>
        <v>43.577</v>
      </c>
      <c r="D38" s="44">
        <f>AVERAGE('Mês'!$C38,'Mês'!D38)</f>
        <v>45.1335</v>
      </c>
      <c r="E38" s="44">
        <f>AVERAGE('Mês'!$C38,'Mês'!E38)</f>
        <v>45.924</v>
      </c>
      <c r="F38" s="44">
        <f>AVERAGE('Mês'!$C38,'Mês'!F38)</f>
        <v>46.0595</v>
      </c>
      <c r="G38" s="44">
        <f>AVERAGE('Mês'!$C38,'Mês'!G38)</f>
        <v>45.449</v>
      </c>
      <c r="H38" s="44">
        <f>AVERAGE('Mês'!$C38,'Mês'!H38)</f>
        <v>45.866</v>
      </c>
      <c r="I38" s="44">
        <f>AVERAGE('Mês'!$C38,'Mês'!I38)</f>
        <v>46.25</v>
      </c>
      <c r="J38" s="44">
        <f>AVERAGE('Mês'!$C38,'Mês'!J38)</f>
        <v>45.3615</v>
      </c>
      <c r="K38" s="44">
        <f>AVERAGE('Mês'!$C38,'Mês'!K38)</f>
        <v>45.2995</v>
      </c>
      <c r="L38" s="44">
        <f>AVERAGE('Mês'!$C38,'Mês'!L38)</f>
        <v>45.066</v>
      </c>
      <c r="M38" s="44">
        <f>AVERAGE('Mês'!$C38,'Mês'!M38)</f>
        <v>47.8845</v>
      </c>
      <c r="N38" s="44">
        <f>AVERAGE('Mês'!$C38,'Mês'!N38)</f>
        <v>46.2085</v>
      </c>
      <c r="O38" s="44">
        <f>AVERAGE('Mês'!$O38,'Mês'!O38)</f>
        <v>44.94</v>
      </c>
      <c r="P38" s="44">
        <f>AVERAGE('Mês'!$O38,'Mês'!P38)</f>
        <v>46.018</v>
      </c>
      <c r="Q38" s="44">
        <f>AVERAGE('Mês'!$O38,'Mês'!Q38)</f>
        <v>45.1565</v>
      </c>
      <c r="R38" s="44">
        <f>AVERAGE('Mês'!$O38,'Mês'!R38)</f>
        <v>46.816</v>
      </c>
      <c r="S38" s="44">
        <f>AVERAGE('Mês'!$O38,'Mês'!S38)</f>
        <v>46.481</v>
      </c>
      <c r="T38" s="44">
        <f>AVERAGE('Mês'!$O38,'Mês'!T38)</f>
        <v>47.069</v>
      </c>
      <c r="U38" s="44">
        <f>AVERAGE('Mês'!$O38,'Mês'!U38)</f>
        <v>45.702</v>
      </c>
      <c r="V38" s="44">
        <f>AVERAGE('Mês'!$O38,'Mês'!V38)</f>
        <v>47.5595</v>
      </c>
      <c r="W38" s="44">
        <f>AVERAGE('Mês'!$O38,'Mês'!W38)</f>
        <v>46.592</v>
      </c>
      <c r="X38" s="44">
        <f>AVERAGE('Mês'!$O38,'Mês'!X38)</f>
        <v>46.3345</v>
      </c>
      <c r="Y38" s="44">
        <f>AVERAGE('Mês'!$O38,'Mês'!Y38)</f>
        <v>45.7345</v>
      </c>
      <c r="Z38" s="44">
        <f>AVERAGE('Mês'!$O38,'Mês'!Z38)</f>
        <v>43.916</v>
      </c>
      <c r="AA38" s="44">
        <f>AVERAGE('Mês'!$AA38:AA38)</f>
        <v>42.60952786</v>
      </c>
      <c r="AB38" s="44">
        <f>AVERAGE('Mês'!$AA38:AB38)</f>
        <v>43.16043403</v>
      </c>
      <c r="AC38" s="44">
        <f>AVERAGE('Mês'!$AA38:AC38)</f>
        <v>44.3048772</v>
      </c>
      <c r="AD38" s="44">
        <f>AVERAGE('Mês'!$AA38:AD38)</f>
        <v>45.46948047</v>
      </c>
      <c r="AE38" s="44">
        <f>AVERAGE('Mês'!$AA38:AE38)</f>
        <v>46.79502512</v>
      </c>
      <c r="AF38" s="44">
        <f>AVERAGE('Mês'!$AA38:AF38)</f>
        <v>47.2674171</v>
      </c>
      <c r="AG38" s="44">
        <f>AVERAGE('Mês'!$AA38:AG38)</f>
        <v>47.84087619</v>
      </c>
      <c r="AH38" s="44">
        <f>AVERAGE('Mês'!$AA38:AH38)</f>
        <v>48.03445205</v>
      </c>
      <c r="AI38" s="44">
        <f>AVERAGE('Mês'!$AA38:AI38)</f>
        <v>48.20981919</v>
      </c>
      <c r="AJ38" s="44">
        <f>AVERAGE('Mês'!$AA38:AJ38)</f>
        <v>48.42704713</v>
      </c>
      <c r="AK38" s="44">
        <f>AVERAGE('Mês'!$AA38:AK38)</f>
        <v>48.43925591</v>
      </c>
      <c r="AL38" s="44">
        <f>AVERAGE('Mês'!$AA38:AL38)</f>
        <v>48.32854514</v>
      </c>
      <c r="AM38" s="44">
        <f>AVERAGE('Mês'!$AM38:AM38)</f>
        <v>48.52581356</v>
      </c>
      <c r="AN38" s="44">
        <f>AVERAGE('Mês'!$AM38:AN38)</f>
        <v>48.14254393</v>
      </c>
      <c r="AO38" s="44">
        <f>AVERAGE('Mês'!$AM38:AO38)</f>
        <v>48.66869184</v>
      </c>
      <c r="AP38" s="44">
        <f>AVERAGE('Mês'!$AM38:AP38)</f>
        <v>48.94338673</v>
      </c>
      <c r="AQ38" s="44">
        <f>AVERAGE('Mês'!$AM38:AQ38)</f>
        <v>49.27721789</v>
      </c>
      <c r="AR38" s="44">
        <f>AVERAGE('Mês'!$AM38:AR38)</f>
        <v>49.59275259</v>
      </c>
      <c r="AS38" s="44">
        <f>AVERAGE('Mês'!$AM38:AS38)</f>
        <v>49.67967468</v>
      </c>
      <c r="AT38" s="44">
        <f>AVERAGE('Mês'!$AM38:AT38)</f>
        <v>49.68860411</v>
      </c>
      <c r="AU38" s="44">
        <f>AVERAGE('Mês'!$AM38:AU38)</f>
        <v>49.7514715</v>
      </c>
      <c r="AV38" s="44">
        <f>AVERAGE('Mês'!$AM38:AV38)</f>
        <v>49.74062765</v>
      </c>
      <c r="AW38" s="44">
        <f>AVERAGE('Mês'!$AM38:AW38)</f>
        <v>49.53693422</v>
      </c>
      <c r="AX38" s="44">
        <f>AVERAGE('Mês'!$AM38:AX38)</f>
        <v>49.34167433</v>
      </c>
      <c r="AY38" s="44">
        <f>AVERAGE('Mês'!$AY38:AY38)</f>
        <v>46.80864352</v>
      </c>
      <c r="AZ38" s="44">
        <f>AVERAGE('Mês'!$AY38:AZ38)</f>
        <v>47.18088852</v>
      </c>
      <c r="BA38" s="44">
        <f>AVERAGE('Mês'!$AY38:BA38)</f>
        <v>46.69070673</v>
      </c>
      <c r="BB38" s="44">
        <f>AVERAGE('Mês'!$AY38:BB38)</f>
        <v>47.59773456</v>
      </c>
      <c r="BC38" s="44">
        <f>AVERAGE('Mês'!$AY38:BC38)</f>
        <v>48.44281029</v>
      </c>
      <c r="BD38" s="44">
        <f>AVERAGE('Mês'!$AY38:BD38)</f>
        <v>49.02211179</v>
      </c>
      <c r="BE38" s="44">
        <f>AVERAGE('Mês'!$AY38:BE38)</f>
        <v>49.26898754</v>
      </c>
      <c r="BF38" s="44">
        <f>AVERAGE('Mês'!$AY38:BF38)</f>
        <v>49.48731954</v>
      </c>
      <c r="BG38" s="44">
        <f>AVERAGE('Mês'!$AY38:BG38)</f>
        <v>49.83762266</v>
      </c>
      <c r="BH38" s="44">
        <f>AVERAGE('Mês'!$AY38:BH38)</f>
        <v>49.79095266</v>
      </c>
      <c r="BI38" s="44">
        <f>AVERAGE('Mês'!$AY38:BI38)</f>
        <v>49.71801555</v>
      </c>
      <c r="BJ38" s="44">
        <f>AVERAGE('Mês'!$AY38:BJ38)</f>
        <v>49.59368968</v>
      </c>
      <c r="BK38" s="44">
        <f>AVERAGE('Mês'!$BK38:BK38)</f>
        <v>46.32966529</v>
      </c>
      <c r="BL38" s="44">
        <f>AVERAGE('Mês'!$BK38:BL38)</f>
        <v>47.76047611</v>
      </c>
      <c r="BM38" s="44">
        <f>AVERAGE('Mês'!$BK38:BM38)</f>
        <v>47.95194531</v>
      </c>
      <c r="BN38" s="44">
        <f>AVERAGE('Mês'!$BK38:BN38)</f>
        <v>48.83083279</v>
      </c>
      <c r="BO38" s="44">
        <f>AVERAGE('Mês'!$BK38:BO38)</f>
        <v>49.69680563</v>
      </c>
      <c r="BP38" s="44">
        <f>AVERAGE('Mês'!$BK38:BP38)</f>
        <v>50.08413842</v>
      </c>
      <c r="BQ38" s="44">
        <f>AVERAGE('Mês'!$BK38:BQ38)</f>
        <v>50.42958826</v>
      </c>
      <c r="BR38" s="44">
        <f>AVERAGE('Mês'!$BK38:BR38)</f>
        <v>50.72927172</v>
      </c>
      <c r="BS38" s="44">
        <f>AVERAGE('Mês'!$BK38:BS38)</f>
        <v>50.95170041</v>
      </c>
      <c r="BT38" s="44">
        <f>AVERAGE('Mês'!$BK38:BT38)</f>
        <v>51.12758357</v>
      </c>
      <c r="BU38" s="44">
        <f>AVERAGE('Mês'!$BK38:BU38)</f>
        <v>51.15657052</v>
      </c>
      <c r="BV38" s="44">
        <f>AVERAGE('Mês'!$BK38:BV38)</f>
        <v>50.95619805</v>
      </c>
      <c r="BW38" s="44">
        <f>AVERAGE('Mês'!$BW38:BW38)</f>
        <v>49.33979475</v>
      </c>
      <c r="BX38" s="44">
        <f>AVERAGE('Mês'!$BW38:BX38)</f>
        <v>49.05896294</v>
      </c>
      <c r="BY38" s="44">
        <f>AVERAGE('Mês'!$BW38:BY38)</f>
        <v>49.65242807</v>
      </c>
      <c r="BZ38" s="44">
        <f>AVERAGE('Mês'!$BW38:BZ38)</f>
        <v>50.24408057</v>
      </c>
      <c r="CA38" s="44">
        <f>AVERAGE('Mês'!$BW38:CA38)</f>
        <v>50.66625757</v>
      </c>
      <c r="CB38" s="44">
        <f>AVERAGE('Mês'!$BW38:CB38)</f>
        <v>51.12999382</v>
      </c>
      <c r="CC38" s="44">
        <f>AVERAGE('Mês'!$BW38:CC38)</f>
        <v>51.70918496</v>
      </c>
      <c r="CD38" s="44">
        <f>AVERAGE('Mês'!$BW38:CD38)</f>
        <v>51.95499863</v>
      </c>
      <c r="CE38" s="44">
        <f>AVERAGE('Mês'!$BW38:CE38)</f>
        <v>52.29658098</v>
      </c>
      <c r="CF38" s="44">
        <f>AVERAGE('Mês'!$BW38:CF38)</f>
        <v>52.67261394</v>
      </c>
      <c r="CG38" s="44">
        <f>AVERAGE('Mês'!$BW38:CG38)</f>
        <v>52.74761424</v>
      </c>
      <c r="CH38" s="44">
        <f>AVERAGE('Mês'!$BW38:CH38)</f>
        <v>52.85252097</v>
      </c>
      <c r="CI38" s="44">
        <f>AVERAGE('Mês'!$CI38:CI38)</f>
        <v>55.23101499</v>
      </c>
      <c r="CJ38" s="44">
        <f>AVERAGE('Mês'!$CI38:CJ38)</f>
        <v>57.25591845</v>
      </c>
      <c r="CK38" s="44">
        <f>AVERAGE('Mês'!$CI38:CK38)</f>
        <v>56.64744411</v>
      </c>
      <c r="CL38" s="44">
        <f>AVERAGE('Mês'!$CI38:CL38)</f>
        <v>56.5945786</v>
      </c>
      <c r="CM38" s="44">
        <f>AVERAGE('Mês'!$CI38:CM38)</f>
        <v>56.49976594</v>
      </c>
      <c r="CN38" s="44">
        <f>AVERAGE('Mês'!$CI38:CN38)</f>
        <v>56.68906566</v>
      </c>
      <c r="CO38" s="44">
        <f>AVERAGE('Mês'!$CI38:CO38)</f>
        <v>56.62336438</v>
      </c>
      <c r="CP38" s="44">
        <f>AVERAGE('Mês'!$CI38:CP38)</f>
        <v>56.93358701</v>
      </c>
      <c r="CQ38" s="44">
        <f>AVERAGE('Mês'!$CI38:CQ38)</f>
        <v>57.12950183</v>
      </c>
      <c r="CR38" s="44">
        <f>AVERAGE('Mês'!$CI38:CR38)</f>
        <v>57.49251821</v>
      </c>
      <c r="CS38" s="44">
        <f>AVERAGE('Mês'!$CI38:CS38)</f>
        <v>57.69407174</v>
      </c>
      <c r="CT38" s="44">
        <f>AVERAGE('Mês'!$CI38:CT38)</f>
        <v>57.8535509</v>
      </c>
      <c r="CU38" s="44">
        <f>AVERAGE('Mês'!$CU38:CU38)</f>
        <v>60.20492721</v>
      </c>
      <c r="CV38" s="44">
        <f>AVERAGE('Mês'!$CU38:CV38)</f>
        <v>62.16070154</v>
      </c>
      <c r="CW38" s="44">
        <f>AVERAGE('Mês'!$CU38:CW38)</f>
        <v>61.67473811</v>
      </c>
      <c r="CX38" s="44">
        <f>AVERAGE('Mês'!$CU38:CX38)</f>
        <v>62.12225708</v>
      </c>
      <c r="CY38" s="44">
        <f>AVERAGE('Mês'!$CU38:CY38)</f>
        <v>62.22418919</v>
      </c>
      <c r="CZ38" s="44">
        <f>AVERAGE('Mês'!$CU38:CZ38)</f>
        <v>62.25042585</v>
      </c>
      <c r="DA38" s="44">
        <f>AVERAGE('Mês'!$CU38:DA38)</f>
        <v>62.22017559</v>
      </c>
      <c r="DB38" s="44">
        <f>AVERAGE('Mês'!$CU38:DB38)</f>
        <v>62.50435588</v>
      </c>
      <c r="DC38" s="44">
        <f>AVERAGE('Mês'!$CU38:DC38)</f>
        <v>62.57884878</v>
      </c>
      <c r="DD38" s="44">
        <f>AVERAGE('Mês'!$CU38:DD38)</f>
        <v>62.71393791</v>
      </c>
      <c r="DE38" s="44">
        <f>AVERAGE('Mês'!$CU38:DE38)</f>
        <v>62.63226064</v>
      </c>
      <c r="DF38" s="44">
        <f>AVERAGE('Mês'!$CU38:DF38)</f>
        <v>62.63922779</v>
      </c>
      <c r="DG38" s="44">
        <f>AVERAGE('Mês'!$DG38:DG38)</f>
        <v>62.48404365</v>
      </c>
      <c r="DH38" s="44">
        <f>AVERAGE('Mês'!$DG38:DH38)</f>
        <v>61.8700679</v>
      </c>
      <c r="DI38" s="44">
        <f>AVERAGE('Mês'!$DG38:DI38)</f>
        <v>61.85749038</v>
      </c>
      <c r="DJ38" s="44">
        <f>AVERAGE('Mês'!$DG38:DJ38)</f>
        <v>62.11852416</v>
      </c>
      <c r="DK38" s="44">
        <f>AVERAGE('Mês'!$DG38:DK38)</f>
        <v>62.1218244</v>
      </c>
      <c r="DL38" s="44">
        <f>AVERAGE('Mês'!$DG38:DL38)</f>
        <v>62.436687</v>
      </c>
      <c r="DM38" s="44">
        <f>AVERAGE('Mês'!$DG38:DM38)</f>
        <v>62.66230315</v>
      </c>
      <c r="DN38" s="44">
        <f>AVERAGE('Mês'!$DG38:DN38)</f>
        <v>62.80926525</v>
      </c>
      <c r="DO38" s="44">
        <f>AVERAGE('Mês'!$DG38:DO38)</f>
        <v>63.03404067</v>
      </c>
      <c r="DP38" s="44">
        <f>AVERAGE('Mês'!$DG38:DP38)</f>
        <v>63.25058084</v>
      </c>
      <c r="DQ38" s="44">
        <f>AVERAGE('Mês'!$DG38:DQ38)</f>
        <v>63.24027849</v>
      </c>
      <c r="DR38" s="44">
        <f>AVERAGE('Mês'!$DG38:DR38)</f>
        <v>63.41978965</v>
      </c>
      <c r="DS38" s="44">
        <f>AVERAGE('Mês'!DS38)</f>
        <v>61.44205443</v>
      </c>
      <c r="DT38" s="44">
        <f>AVERAGE('Mês'!DT38)</f>
        <v>63.58517806</v>
      </c>
      <c r="DU38" s="44">
        <f>AVERAGE('Mês'!DU38)</f>
        <v>63.67538126</v>
      </c>
      <c r="DV38" s="44">
        <f>AVERAGE('Mês'!DV38)</f>
        <v>64.58717712</v>
      </c>
      <c r="DW38" s="44">
        <f>AVERAGE('Mês'!DW38)</f>
        <v>64.63659684</v>
      </c>
      <c r="DX38" s="44">
        <f>AVERAGE('Mês'!DX38)</f>
        <v>64.85239852</v>
      </c>
      <c r="DY38" s="44">
        <f>AVERAGE('Mês'!DY38)</f>
        <v>63.9658014</v>
      </c>
      <c r="DZ38" s="44">
        <f>AVERAGE('Mês'!DZ38)</f>
        <v>65.35389073</v>
      </c>
      <c r="EA38" s="44">
        <f>AVERAGE('Mês'!EA38)</f>
        <v>64.34983854</v>
      </c>
      <c r="EB38" s="44">
        <f>AVERAGE('Mês'!EB38)</f>
        <v>63.42328942</v>
      </c>
      <c r="EC38" s="44">
        <f>AVERAGE('Mês'!EC38)</f>
        <v>64.46964856</v>
      </c>
      <c r="ED38" s="44">
        <f>AVERAGE('Mês'!ED38)</f>
        <v>66.03590347</v>
      </c>
      <c r="EE38" s="44">
        <f>AVERAGE('Mês'!$EE38:EE38)</f>
        <v>72.08683187</v>
      </c>
      <c r="EF38" s="44">
        <f>AVERAGE('Mês'!$EE38:EF38)</f>
        <v>71.21224503</v>
      </c>
      <c r="EG38" s="44">
        <f>AVERAGE('Mês'!$EE38:EG38)</f>
        <v>70.6421916</v>
      </c>
      <c r="EH38" s="44">
        <f>AVERAGE('Mês'!$EE38:EH38)</f>
        <v>70.54177276</v>
      </c>
      <c r="EI38" s="44">
        <f>AVERAGE('Mês'!$EE38:EI38)</f>
        <v>70.43884388</v>
      </c>
      <c r="EJ38" s="44">
        <f>AVERAGE('Mês'!$EE38:EJ38)</f>
        <v>70.54553445</v>
      </c>
      <c r="EK38" s="44">
        <f>AVERAGE('Mês'!$EE38:EK38)</f>
        <v>70.77863098</v>
      </c>
      <c r="EL38" s="44">
        <f>AVERAGE('Mês'!$EE38:EL38)</f>
        <v>70.88792454</v>
      </c>
      <c r="EM38" s="44">
        <f>AVERAGE('Mês'!$EE38:EM38)</f>
        <v>70.93711527</v>
      </c>
      <c r="EN38" s="44">
        <f>AVERAGE('Mês'!$EE38:EN38)</f>
        <v>71.00489443</v>
      </c>
      <c r="EO38" s="44">
        <f>AVERAGE('Mês'!$EE38:EO38)</f>
        <v>71.17604684</v>
      </c>
      <c r="EP38" s="44">
        <f>AVERAGE('Mês'!$EE38:EP38)</f>
        <v>71.14623538</v>
      </c>
      <c r="EQ38" s="44">
        <f>AVERAGE('Mês'!$EQ38,'Mês'!EQ38)</f>
        <v>70.90972148</v>
      </c>
      <c r="ER38" s="44">
        <f>AVERAGE('Mês'!$EQ38,'Mês'!ER38)</f>
        <v>69.75706164</v>
      </c>
      <c r="ES38" s="44">
        <f>AVERAGE('Mês'!$EQ38,'Mês'!ES38)</f>
        <v>71.32826554</v>
      </c>
      <c r="ET38" s="44">
        <f>AVERAGE('Mês'!$EQ38,'Mês'!ET38)</f>
        <v>72.19508245</v>
      </c>
      <c r="EU38" s="44">
        <f>AVERAGE('Mês'!$EQ38,'Mês'!EU38)</f>
        <v>74.65443414</v>
      </c>
      <c r="EV38" s="44">
        <f>AVERAGE('Mês'!$EQ38,'Mês'!EV38)</f>
        <v>73.8257499</v>
      </c>
      <c r="EW38" s="44">
        <f>AVERAGE('Mês'!$EQ38,'Mês'!EW38)</f>
        <v>74.74651382</v>
      </c>
      <c r="EX38" s="44">
        <f>AVERAGE('Mês'!$EQ38,'Mês'!EX38)</f>
        <v>74.20911515</v>
      </c>
      <c r="EY38" s="44">
        <f>AVERAGE('Mês'!$EQ38,'Mês'!EY38)</f>
        <v>73.66732216</v>
      </c>
      <c r="EZ38" s="44">
        <f>AVERAGE('Mês'!$EQ38,'Mês'!EZ38)</f>
        <v>74.15304236</v>
      </c>
      <c r="FA38" s="44">
        <f>AVERAGE('Mês'!$EQ38,'Mês'!FA38)</f>
        <v>72.85378749</v>
      </c>
      <c r="FB38" s="44">
        <f>AVERAGE('Mês'!$EQ38,'Mês'!FB38)</f>
        <v>72.90486074</v>
      </c>
      <c r="FC38" s="44">
        <f>AVERAGE('Mês'!$FC38:FC38)</f>
        <v>77.82880435</v>
      </c>
      <c r="FD38" s="44">
        <f>AVERAGE('Mês'!$FC38:FD38)</f>
        <v>75.08963411</v>
      </c>
      <c r="FE38" s="44">
        <f>AVERAGE('Mês'!$FC38:FE38)</f>
        <v>74.55130154</v>
      </c>
      <c r="FF38" s="44">
        <f>AVERAGE('Mês'!$FC38:FF38)</f>
        <v>73.88972101</v>
      </c>
      <c r="FG38" s="44">
        <f>AVERAGE('Mês'!$FC38:FG38)</f>
        <v>74.43726567</v>
      </c>
      <c r="FH38" s="44">
        <f>AVERAGE('Mês'!$FC38:FH38)</f>
        <v>75.08785231</v>
      </c>
      <c r="FI38" s="44">
        <f>AVERAGE('Mês'!$FC38:FI38)</f>
        <v>75.53933338</v>
      </c>
      <c r="FJ38" s="44">
        <f>AVERAGE('Mês'!$FC38:FJ38)</f>
        <v>75.96700727</v>
      </c>
      <c r="FK38" s="44">
        <f>AVERAGE('Mês'!$FC38:FK38)</f>
        <v>75.93133858</v>
      </c>
      <c r="FL38" s="44">
        <f>AVERAGE('Mês'!$FC38:FL38)</f>
        <v>76.28853331</v>
      </c>
      <c r="FM38" s="44">
        <f>AVERAGE('Mês'!$FC38:FM38)</f>
        <v>76.5754825</v>
      </c>
      <c r="FN38" s="44">
        <f>AVERAGE('Mês'!$FC38:FN38)</f>
        <v>76.6045707</v>
      </c>
      <c r="FO38" s="44">
        <f>AVERAGE('Mês'!$FO38:FO38)</f>
        <v>78.81313131</v>
      </c>
      <c r="FP38" s="44">
        <f>AVERAGE('Mês'!$FO38:FP38)</f>
        <v>76.97931144</v>
      </c>
      <c r="FQ38" s="44">
        <f>AVERAGE('Mês'!$FO38:FQ38)</f>
        <v>75.46243206</v>
      </c>
      <c r="FR38" s="44">
        <f>AVERAGE('Mês'!$FO38:FR38)</f>
        <v>76.67696195</v>
      </c>
      <c r="FS38" s="44">
        <f>AVERAGE('Mês'!$FO38:FS38)</f>
        <v>78.06072901</v>
      </c>
      <c r="FT38" s="44">
        <f>AVERAGE('Mês'!$FO38:FT38)</f>
        <v>79.53989403</v>
      </c>
      <c r="FU38" s="44">
        <f>AVERAGE('Mês'!$FO38:FU38)</f>
        <v>80.42182378</v>
      </c>
      <c r="FV38" s="44">
        <f>AVERAGE('Mês'!$FO38:FV38)</f>
        <v>81.62972908</v>
      </c>
      <c r="FW38" s="44">
        <f>AVERAGE('Mês'!$FO38:FW38)</f>
        <v>82.58663338</v>
      </c>
      <c r="FX38" s="44">
        <f>AVERAGE('Mês'!$FO38:FX38)</f>
        <v>83.10720606</v>
      </c>
      <c r="FY38" s="44">
        <f>AVERAGE('Mês'!$FO38:FY38)</f>
        <v>83.96154283</v>
      </c>
      <c r="FZ38" s="44">
        <f>AVERAGE('Mês'!$FO38:FZ38)</f>
        <v>84.67831614</v>
      </c>
      <c r="GA38" s="44">
        <f>AVERAGE('Mês'!$GA38:GA38)</f>
        <v>90.91282112</v>
      </c>
      <c r="GB38" s="44">
        <f>AVERAGE('Mês'!$GA38:GB38)</f>
        <v>89.63782915</v>
      </c>
      <c r="GC38" s="44">
        <f>AVERAGE('Mês'!$GA38:GC38)</f>
        <v>88.30950161</v>
      </c>
      <c r="GD38" s="44">
        <f>AVERAGE('Mês'!$GA38:GD38)</f>
        <v>87.32886057</v>
      </c>
      <c r="GE38" s="44">
        <f>AVERAGE('Mês'!$GA38:GE38)</f>
        <v>86.64785949</v>
      </c>
      <c r="GF38" s="44">
        <f>AVERAGE('Mês'!$GA38:GF38)</f>
        <v>86.54532372</v>
      </c>
      <c r="GG38" s="44">
        <f>AVERAGE('Mês'!$GA38:GG38)</f>
        <v>86.94887197</v>
      </c>
      <c r="GH38" s="44">
        <f>AVERAGE('Mês'!$GA38:GH38)</f>
        <v>87.39896771</v>
      </c>
      <c r="GI38" s="44">
        <f>AVERAGE('Mês'!$GA38:GI38)</f>
        <v>87.64538238</v>
      </c>
      <c r="GJ38" s="117"/>
    </row>
    <row r="39" ht="13.5" customHeight="1">
      <c r="A39" s="30">
        <f t="shared" si="1"/>
        <v>35</v>
      </c>
      <c r="B39" s="17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5"/>
    </row>
    <row r="40" ht="13.5" customHeight="1">
      <c r="A40" s="30">
        <f t="shared" si="1"/>
        <v>36</v>
      </c>
      <c r="B40" s="89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119"/>
    </row>
    <row r="41" ht="12.75" customHeight="1">
      <c r="A41" s="30">
        <f t="shared" si="1"/>
        <v>37</v>
      </c>
      <c r="B41" s="39" t="s">
        <v>34</v>
      </c>
      <c r="C41" s="79">
        <f>'Mês'!C$41</f>
        <v>2</v>
      </c>
      <c r="D41" s="79">
        <f>'Mês'!D$41</f>
        <v>2</v>
      </c>
      <c r="E41" s="79">
        <f>'Mês'!E$41</f>
        <v>2</v>
      </c>
      <c r="F41" s="79">
        <f>'Mês'!F$41</f>
        <v>2</v>
      </c>
      <c r="G41" s="79">
        <f>'Mês'!G$41</f>
        <v>2</v>
      </c>
      <c r="H41" s="79">
        <f>'Mês'!H$41</f>
        <v>2</v>
      </c>
      <c r="I41" s="79">
        <f>'Mês'!I$41</f>
        <v>2</v>
      </c>
      <c r="J41" s="79">
        <f>'Mês'!J$41</f>
        <v>2</v>
      </c>
      <c r="K41" s="79">
        <f>'Mês'!K$41</f>
        <v>2</v>
      </c>
      <c r="L41" s="79">
        <f>'Mês'!L$41</f>
        <v>2</v>
      </c>
      <c r="M41" s="79">
        <f>'Mês'!M$41</f>
        <v>2</v>
      </c>
      <c r="N41" s="79">
        <f>'Mês'!N$41</f>
        <v>2</v>
      </c>
      <c r="O41" s="79">
        <f>'Mês'!O$41</f>
        <v>2</v>
      </c>
      <c r="P41" s="79">
        <f>'Mês'!P$41</f>
        <v>2</v>
      </c>
      <c r="Q41" s="79">
        <f>'Mês'!Q$41</f>
        <v>2</v>
      </c>
      <c r="R41" s="79">
        <f>'Mês'!R$41</f>
        <v>3</v>
      </c>
      <c r="S41" s="79">
        <f>'Mês'!S$41</f>
        <v>3</v>
      </c>
      <c r="T41" s="79">
        <f>'Mês'!T$41</f>
        <v>3</v>
      </c>
      <c r="U41" s="79">
        <f>'Mês'!U$41</f>
        <v>3</v>
      </c>
      <c r="V41" s="79">
        <f>'Mês'!V$41</f>
        <v>3</v>
      </c>
      <c r="W41" s="79">
        <f>'Mês'!W$41</f>
        <v>3</v>
      </c>
      <c r="X41" s="79">
        <f>'Mês'!X$41</f>
        <v>3</v>
      </c>
      <c r="Y41" s="79">
        <f>'Mês'!Y$41</f>
        <v>3</v>
      </c>
      <c r="Z41" s="79">
        <f>'Mês'!Z$41</f>
        <v>3</v>
      </c>
      <c r="AA41" s="79">
        <f>'Mês'!AA41</f>
        <v>3</v>
      </c>
      <c r="AB41" s="79">
        <f>'Mês'!AB41</f>
        <v>3</v>
      </c>
      <c r="AC41" s="79">
        <f>'Mês'!AC41</f>
        <v>3</v>
      </c>
      <c r="AD41" s="79">
        <f>'Mês'!AD41</f>
        <v>3</v>
      </c>
      <c r="AE41" s="79">
        <f>'Mês'!AE41</f>
        <v>4</v>
      </c>
      <c r="AF41" s="79">
        <f>'Mês'!AF41</f>
        <v>4</v>
      </c>
      <c r="AG41" s="79">
        <f>'Mês'!AG41</f>
        <v>4</v>
      </c>
      <c r="AH41" s="79">
        <f>'Mês'!AH41</f>
        <v>4</v>
      </c>
      <c r="AI41" s="79">
        <f>'Mês'!AI41</f>
        <v>5</v>
      </c>
      <c r="AJ41" s="79">
        <f>'Mês'!AJ41</f>
        <v>5</v>
      </c>
      <c r="AK41" s="79">
        <f>'Mês'!AK41</f>
        <v>5</v>
      </c>
      <c r="AL41" s="79">
        <f>'Mês'!AL41</f>
        <v>5</v>
      </c>
      <c r="AM41" s="79">
        <f>'Mês'!AM41</f>
        <v>5</v>
      </c>
      <c r="AN41" s="79">
        <f>'Mês'!AN41</f>
        <v>5</v>
      </c>
      <c r="AO41" s="79">
        <f>'Mês'!AO41</f>
        <v>5</v>
      </c>
      <c r="AP41" s="79">
        <f>'Mês'!AP41</f>
        <v>6</v>
      </c>
      <c r="AQ41" s="79">
        <f>'Mês'!AQ41</f>
        <v>6</v>
      </c>
      <c r="AR41" s="79">
        <f>'Mês'!AR41</f>
        <v>6</v>
      </c>
      <c r="AS41" s="79">
        <f>'Mês'!AS41</f>
        <v>6</v>
      </c>
      <c r="AT41" s="79">
        <f>'Mês'!AT41</f>
        <v>7</v>
      </c>
      <c r="AU41" s="79">
        <f>'Mês'!AU41</f>
        <v>7</v>
      </c>
      <c r="AV41" s="79">
        <f>'Mês'!AV41</f>
        <v>7</v>
      </c>
      <c r="AW41" s="79">
        <f>'Mês'!AW41</f>
        <v>7</v>
      </c>
      <c r="AX41" s="79">
        <f>'Mês'!AX41</f>
        <v>7</v>
      </c>
      <c r="AY41" s="79">
        <f>'Mês'!AY41</f>
        <v>7</v>
      </c>
      <c r="AZ41" s="79">
        <f>'Mês'!AZ41</f>
        <v>8</v>
      </c>
      <c r="BA41" s="79">
        <f>'Mês'!BA41</f>
        <v>8</v>
      </c>
      <c r="BB41" s="79">
        <f>'Mês'!BB41</f>
        <v>8</v>
      </c>
      <c r="BC41" s="79">
        <f>'Mês'!BC41</f>
        <v>8</v>
      </c>
      <c r="BD41" s="79">
        <f>'Mês'!BD41</f>
        <v>9</v>
      </c>
      <c r="BE41" s="79">
        <f>'Mês'!BE41</f>
        <v>9</v>
      </c>
      <c r="BF41" s="79">
        <f>'Mês'!BF41</f>
        <v>9</v>
      </c>
      <c r="BG41" s="79">
        <f>'Mês'!BG41</f>
        <v>9</v>
      </c>
      <c r="BH41" s="79">
        <f>'Mês'!BH41</f>
        <v>10</v>
      </c>
      <c r="BI41" s="79">
        <f>'Mês'!BI41</f>
        <v>10</v>
      </c>
      <c r="BJ41" s="79">
        <f>'Mês'!BJ41</f>
        <v>10</v>
      </c>
      <c r="BK41" s="79">
        <f>'Mês'!BK41</f>
        <v>10</v>
      </c>
      <c r="BL41" s="79">
        <f>'Mês'!BL41</f>
        <v>10</v>
      </c>
      <c r="BM41" s="79">
        <f>'Mês'!BM41</f>
        <v>11</v>
      </c>
      <c r="BN41" s="79">
        <f>'Mês'!BN41</f>
        <v>11</v>
      </c>
      <c r="BO41" s="79">
        <f>'Mês'!BO41</f>
        <v>11</v>
      </c>
      <c r="BP41" s="79">
        <f>'Mês'!BP41</f>
        <v>11</v>
      </c>
      <c r="BQ41" s="79">
        <f>'Mês'!BQ41</f>
        <v>12</v>
      </c>
      <c r="BR41" s="79">
        <f>'Mês'!BR41</f>
        <v>12</v>
      </c>
      <c r="BS41" s="79">
        <f>'Mês'!BS41</f>
        <v>12</v>
      </c>
      <c r="BT41" s="79">
        <f>'Mês'!BT41</f>
        <v>12</v>
      </c>
      <c r="BU41" s="79">
        <f>'Mês'!BU41</f>
        <v>12</v>
      </c>
      <c r="BV41" s="79">
        <f>'Mês'!BV41</f>
        <v>12</v>
      </c>
      <c r="BW41" s="79">
        <f>'Mês'!BW41</f>
        <v>12</v>
      </c>
      <c r="BX41" s="79">
        <f>'Mês'!BX41</f>
        <v>12</v>
      </c>
      <c r="BY41" s="79">
        <f>'Mês'!BY41</f>
        <v>13</v>
      </c>
      <c r="BZ41" s="79">
        <f>'Mês'!BZ41</f>
        <v>13</v>
      </c>
      <c r="CA41" s="79">
        <f>'Mês'!CA41</f>
        <v>13</v>
      </c>
      <c r="CB41" s="79">
        <f>'Mês'!CB41</f>
        <v>13</v>
      </c>
      <c r="CC41" s="79">
        <f>'Mês'!CC41</f>
        <v>13</v>
      </c>
      <c r="CD41" s="79">
        <f>'Mês'!CD41</f>
        <v>14</v>
      </c>
      <c r="CE41" s="79">
        <f>'Mês'!CE41</f>
        <v>14</v>
      </c>
      <c r="CF41" s="79">
        <f>'Mês'!CF41</f>
        <v>14</v>
      </c>
      <c r="CG41" s="79">
        <f>'Mês'!CG41</f>
        <v>14</v>
      </c>
      <c r="CH41" s="79">
        <f>'Mês'!CH41</f>
        <v>14</v>
      </c>
      <c r="CI41" s="79">
        <f>'Mês'!CI41</f>
        <v>14</v>
      </c>
      <c r="CJ41" s="79">
        <f>'Mês'!CJ41</f>
        <v>14</v>
      </c>
      <c r="CK41" s="79">
        <f>'Mês'!CK41</f>
        <v>15</v>
      </c>
      <c r="CL41" s="79">
        <f>'Mês'!CL41</f>
        <v>15</v>
      </c>
      <c r="CM41" s="79">
        <f>'Mês'!CM41</f>
        <v>15</v>
      </c>
      <c r="CN41" s="79">
        <f>'Mês'!CN41</f>
        <v>15</v>
      </c>
      <c r="CO41" s="79">
        <f>'Mês'!CO41</f>
        <v>15</v>
      </c>
      <c r="CP41" s="79">
        <f>'Mês'!CP41</f>
        <v>15</v>
      </c>
      <c r="CQ41" s="79">
        <f>'Mês'!CQ41</f>
        <v>15</v>
      </c>
      <c r="CR41" s="79">
        <f>'Mês'!CR41</f>
        <v>17</v>
      </c>
      <c r="CS41" s="79">
        <f>'Mês'!CS41</f>
        <v>18</v>
      </c>
      <c r="CT41" s="79">
        <f>'Mês'!CT41</f>
        <v>18</v>
      </c>
      <c r="CU41" s="79">
        <f>'Mês'!CU41</f>
        <v>18</v>
      </c>
      <c r="CV41" s="79">
        <f>'Mês'!CV41</f>
        <v>18</v>
      </c>
      <c r="CW41" s="79">
        <f>'Mês'!CW41</f>
        <v>18</v>
      </c>
      <c r="CX41" s="79">
        <f>'Mês'!CX41</f>
        <v>19</v>
      </c>
      <c r="CY41" s="79">
        <f>'Mês'!CY41</f>
        <v>19</v>
      </c>
      <c r="CZ41" s="79">
        <f>'Mês'!CZ41</f>
        <v>19</v>
      </c>
      <c r="DA41" s="79">
        <f>'Mês'!DA41</f>
        <v>19</v>
      </c>
      <c r="DB41" s="79">
        <f>'Mês'!DB41</f>
        <v>19</v>
      </c>
      <c r="DC41" s="79">
        <f>'Mês'!DC41</f>
        <v>19</v>
      </c>
      <c r="DD41" s="79">
        <f>'Mês'!DD41</f>
        <v>19</v>
      </c>
      <c r="DE41" s="79">
        <f>'Mês'!DE41</f>
        <v>19</v>
      </c>
      <c r="DF41" s="79">
        <f>'Mês'!DF41</f>
        <v>19</v>
      </c>
      <c r="DG41" s="79">
        <f>'Mês'!DG41</f>
        <v>19</v>
      </c>
      <c r="DH41" s="79">
        <f>'Mês'!DH41</f>
        <v>19</v>
      </c>
      <c r="DI41" s="79">
        <v>19.0</v>
      </c>
      <c r="DJ41" s="79">
        <v>19.0</v>
      </c>
      <c r="DK41" s="79">
        <v>19.0</v>
      </c>
      <c r="DL41" s="79">
        <v>19.0</v>
      </c>
      <c r="DM41" s="79">
        <v>19.0</v>
      </c>
      <c r="DN41" s="79">
        <v>19.0</v>
      </c>
      <c r="DO41" s="79">
        <v>19.0</v>
      </c>
      <c r="DP41" s="79">
        <v>19.0</v>
      </c>
      <c r="DQ41" s="79">
        <v>19.0</v>
      </c>
      <c r="DR41" s="79">
        <v>19.0</v>
      </c>
      <c r="DS41" s="79">
        <f>'Mês'!DS41</f>
        <v>19</v>
      </c>
      <c r="DT41" s="79">
        <f>'Mês'!DT41</f>
        <v>19</v>
      </c>
      <c r="DU41" s="79">
        <v>19.0</v>
      </c>
      <c r="DV41" s="79">
        <v>19.0</v>
      </c>
      <c r="DW41" s="79">
        <v>20.0</v>
      </c>
      <c r="DX41" s="79">
        <v>21.0</v>
      </c>
      <c r="DY41" s="79">
        <v>21.0</v>
      </c>
      <c r="DZ41" s="79">
        <v>21.0</v>
      </c>
      <c r="EA41" s="79">
        <v>21.0</v>
      </c>
      <c r="EB41" s="79">
        <v>21.0</v>
      </c>
      <c r="EC41" s="79">
        <f>'Mês'!EC41</f>
        <v>22</v>
      </c>
      <c r="ED41" s="79">
        <v>22.0</v>
      </c>
      <c r="EE41" s="79">
        <f>'Mês'!EE41</f>
        <v>23</v>
      </c>
      <c r="EF41" s="79">
        <v>23.0</v>
      </c>
      <c r="EG41" s="79">
        <v>23.0</v>
      </c>
      <c r="EH41" s="79">
        <v>23.0</v>
      </c>
      <c r="EI41" s="79">
        <v>23.0</v>
      </c>
      <c r="EJ41" s="79">
        <v>23.0</v>
      </c>
      <c r="EK41" s="79">
        <v>23.0</v>
      </c>
      <c r="EL41" s="79">
        <v>23.0</v>
      </c>
      <c r="EM41" s="79">
        <v>23.0</v>
      </c>
      <c r="EN41" s="79">
        <v>23.0</v>
      </c>
      <c r="EO41" s="79">
        <v>23.0</v>
      </c>
      <c r="EP41" s="79">
        <v>23.0</v>
      </c>
      <c r="EQ41" s="79">
        <f>'Mês'!EQ41</f>
        <v>23</v>
      </c>
      <c r="ER41" s="79">
        <f>'Mês'!ER41</f>
        <v>23</v>
      </c>
      <c r="ES41" s="79">
        <f>'Mês'!ES41</f>
        <v>23</v>
      </c>
      <c r="ET41" s="79">
        <f>'Mês'!ET41</f>
        <v>23</v>
      </c>
      <c r="EU41" s="79">
        <f>'Mês'!EU41</f>
        <v>23</v>
      </c>
      <c r="EV41" s="79">
        <f>'Mês'!EV41</f>
        <v>23</v>
      </c>
      <c r="EW41" s="79">
        <f>'Mês'!EW41</f>
        <v>23</v>
      </c>
      <c r="EX41" s="79">
        <f>'Mês'!EX41</f>
        <v>23</v>
      </c>
      <c r="EY41" s="79">
        <f>'Mês'!EY41</f>
        <v>23</v>
      </c>
      <c r="EZ41" s="79">
        <f>'Mês'!EZ41</f>
        <v>23</v>
      </c>
      <c r="FA41" s="79">
        <f>'Mês'!FA41</f>
        <v>23</v>
      </c>
      <c r="FB41" s="79">
        <f>'Mês'!FB41</f>
        <v>23</v>
      </c>
      <c r="FC41" s="79">
        <f>'Mês'!FC41</f>
        <v>23</v>
      </c>
      <c r="FD41" s="79">
        <f>'Mês'!FD41</f>
        <v>23</v>
      </c>
      <c r="FE41" s="79">
        <f>'Mês'!FE41</f>
        <v>23</v>
      </c>
      <c r="FF41" s="79">
        <f>'Mês'!FF41</f>
        <v>23</v>
      </c>
      <c r="FG41" s="79">
        <f>'Mês'!FG41</f>
        <v>23</v>
      </c>
      <c r="FH41" s="79">
        <f>'Mês'!FH41</f>
        <v>23</v>
      </c>
      <c r="FI41" s="79">
        <f>'Mês'!FI41</f>
        <v>23</v>
      </c>
      <c r="FJ41" s="79">
        <f>'Mês'!FJ41</f>
        <v>23</v>
      </c>
      <c r="FK41" s="79">
        <f>'Mês'!FK41</f>
        <v>23</v>
      </c>
      <c r="FL41" s="79">
        <f>'Mês'!FL41</f>
        <v>23</v>
      </c>
      <c r="FM41" s="79">
        <f>'Mês'!FM41</f>
        <v>23</v>
      </c>
      <c r="FN41" s="79">
        <f>'Mês'!FN41</f>
        <v>23</v>
      </c>
      <c r="FO41" s="79">
        <f>'Mês'!FO41</f>
        <v>23</v>
      </c>
      <c r="FP41" s="79">
        <f>'Mês'!FP41</f>
        <v>23</v>
      </c>
      <c r="FQ41" s="79">
        <f>'Mês'!FQ41</f>
        <v>23</v>
      </c>
      <c r="FR41" s="79">
        <f>'Mês'!FR41</f>
        <v>23</v>
      </c>
      <c r="FS41" s="79">
        <f>'Mês'!FS41</f>
        <v>23</v>
      </c>
      <c r="FT41" s="79">
        <f>'Mês'!FT41</f>
        <v>23</v>
      </c>
      <c r="FU41" s="79">
        <f>'Mês'!FU41</f>
        <v>23</v>
      </c>
      <c r="FV41" s="79">
        <f>'Mês'!FV41</f>
        <v>23</v>
      </c>
      <c r="FW41" s="79">
        <f>'Mês'!FW41</f>
        <v>23</v>
      </c>
      <c r="FX41" s="79">
        <f>'Mês'!FX41</f>
        <v>23</v>
      </c>
      <c r="FY41" s="79">
        <f>'Mês'!FY41</f>
        <v>23</v>
      </c>
      <c r="FZ41" s="79">
        <f>'Mês'!FZ41</f>
        <v>23</v>
      </c>
      <c r="GA41" s="79">
        <f>'Mês'!GA41</f>
        <v>23</v>
      </c>
      <c r="GB41" s="79">
        <f>'Mês'!GB41</f>
        <v>23</v>
      </c>
      <c r="GC41" s="79">
        <f>'Mês'!GC41</f>
        <v>23</v>
      </c>
      <c r="GD41" s="79">
        <f>'Mês'!GD41</f>
        <v>23</v>
      </c>
      <c r="GE41" s="79">
        <f>'Mês'!GE41</f>
        <v>23</v>
      </c>
      <c r="GF41" s="79">
        <f>'Mês'!GF41</f>
        <v>23</v>
      </c>
      <c r="GG41" s="79">
        <f>'Mês'!GG41</f>
        <v>23</v>
      </c>
      <c r="GH41" s="79">
        <f>'Mês'!GH41</f>
        <v>23</v>
      </c>
      <c r="GI41" s="79">
        <f>'Mês'!GI41</f>
        <v>23</v>
      </c>
      <c r="GJ41" s="120"/>
    </row>
    <row r="42" ht="12.75" customHeight="1">
      <c r="A42" s="30">
        <f t="shared" si="1"/>
        <v>38</v>
      </c>
      <c r="B42" s="90" t="s">
        <v>35</v>
      </c>
      <c r="C42" s="91">
        <f>SUM('Mês'!C42)</f>
        <v>62</v>
      </c>
      <c r="D42" s="91">
        <f>SUM('Mês'!C42:D42)</f>
        <v>124</v>
      </c>
      <c r="E42" s="91">
        <f>SUM('Mês'!C42:E42)</f>
        <v>180</v>
      </c>
      <c r="F42" s="91">
        <f>SUM('Mês'!C42:F42)</f>
        <v>242</v>
      </c>
      <c r="G42" s="91">
        <f>SUM('Mês'!C42:G42)</f>
        <v>302</v>
      </c>
      <c r="H42" s="91">
        <f>SUM('Mês'!C42:H42)</f>
        <v>363.208</v>
      </c>
      <c r="I42" s="91">
        <f>SUM('Mês'!C42:I42)</f>
        <v>423.208</v>
      </c>
      <c r="J42" s="91">
        <f>SUM('Mês'!C42:J42)</f>
        <v>485.208</v>
      </c>
      <c r="K42" s="91">
        <f>SUM('Mês'!C42:K42)</f>
        <v>547.208</v>
      </c>
      <c r="L42" s="91">
        <f>SUM('Mês'!C42:L42)</f>
        <v>607.208</v>
      </c>
      <c r="M42" s="91">
        <f>SUM('Mês'!C42:M42)</f>
        <v>669.208</v>
      </c>
      <c r="N42" s="91">
        <f>SUM('Mês'!C42:N42)</f>
        <v>729.208</v>
      </c>
      <c r="O42" s="91">
        <f>'Mês'!O42</f>
        <v>62</v>
      </c>
      <c r="P42" s="91">
        <f>SUM('Mês'!O42:P42)</f>
        <v>124</v>
      </c>
      <c r="Q42" s="91">
        <f>SUM('Mês'!O42:Q42)</f>
        <v>180</v>
      </c>
      <c r="R42" s="91">
        <f>SUM('Mês'!O42:R42)</f>
        <v>242</v>
      </c>
      <c r="S42" s="91">
        <f>SUM('Mês'!O42:S42)</f>
        <v>302</v>
      </c>
      <c r="T42" s="91">
        <f>SUM('Mês'!O42:T42)</f>
        <v>394</v>
      </c>
      <c r="U42" s="91">
        <f>SUM('Mês'!O42:U42)</f>
        <v>484</v>
      </c>
      <c r="V42" s="91">
        <f>SUM('Mês'!O42:V42)</f>
        <v>577</v>
      </c>
      <c r="W42" s="91">
        <f>SUM('Mês'!O42:W42)</f>
        <v>670</v>
      </c>
      <c r="X42" s="91">
        <f>SUM('Mês'!O42:X42)</f>
        <v>760</v>
      </c>
      <c r="Y42" s="91">
        <f>SUM('Mês'!O42:Y42)</f>
        <v>853</v>
      </c>
      <c r="Z42" s="91">
        <f>SUM('Mês'!O42:Z42)</f>
        <v>943</v>
      </c>
      <c r="AA42" s="91">
        <f>SUM('Mês'!$AA42:AA42)</f>
        <v>93</v>
      </c>
      <c r="AB42" s="91">
        <f>SUM('Mês'!$AA42:AB42)</f>
        <v>186</v>
      </c>
      <c r="AC42" s="91">
        <f>SUM('Mês'!$AA42:AC42)</f>
        <v>273</v>
      </c>
      <c r="AD42" s="91">
        <f>SUM('Mês'!$AA42:AD42)</f>
        <v>364.75</v>
      </c>
      <c r="AE42" s="91">
        <f>SUM('Mês'!$AA42:AE42)</f>
        <v>469.444</v>
      </c>
      <c r="AF42" s="91">
        <f>SUM('Mês'!$AA42:AF42)</f>
        <v>573.681</v>
      </c>
      <c r="AG42" s="91">
        <f>SUM('Mês'!$AA42:AG42)</f>
        <v>691.285</v>
      </c>
      <c r="AH42" s="91">
        <f>SUM('Mês'!$AA42:AH42)</f>
        <v>805.806</v>
      </c>
      <c r="AI42" s="91">
        <f>SUM('Mês'!$AA42:AI42)</f>
        <v>926.103</v>
      </c>
      <c r="AJ42" s="91">
        <f>SUM('Mês'!$AA42:AJ42)</f>
        <v>1076.103</v>
      </c>
      <c r="AK42" s="91">
        <f>SUM('Mês'!$AA42:AK42)</f>
        <v>1216.291</v>
      </c>
      <c r="AL42" s="91">
        <f>SUM('Mês'!$AA42:AL42)</f>
        <v>1359.2115</v>
      </c>
      <c r="AM42" s="91">
        <f>SUM('Mês'!$AM42:AM42)</f>
        <v>153.409</v>
      </c>
      <c r="AN42" s="91">
        <f>SUM('Mês'!$AM42:AN42)</f>
        <v>299.517</v>
      </c>
      <c r="AO42" s="91">
        <f>SUM('Mês'!$AM42:AO42)</f>
        <v>433.827</v>
      </c>
      <c r="AP42" s="91">
        <f>SUM('Mês'!$AM42:AP42)</f>
        <v>614.827</v>
      </c>
      <c r="AQ42" s="91">
        <f>SUM('Mês'!$AM42:AQ42)</f>
        <v>778.827</v>
      </c>
      <c r="AR42" s="91">
        <f>SUM('Mês'!$AM42:AR42)</f>
        <v>935.207</v>
      </c>
      <c r="AS42" s="91">
        <f>SUM('Mês'!$AM42:AS42)</f>
        <v>1097.207</v>
      </c>
      <c r="AT42" s="91">
        <f>SUM('Mês'!$AM42:AT42)</f>
        <v>1260.534</v>
      </c>
      <c r="AU42" s="91">
        <f>SUM('Mês'!$AM42:AU42)</f>
        <v>1447.378</v>
      </c>
      <c r="AV42" s="91">
        <f>SUM('Mês'!$AM42:AV42)</f>
        <v>1657.878</v>
      </c>
      <c r="AW42" s="91">
        <f>SUM('Mês'!$AM42:AW42)</f>
        <v>1864.8363</v>
      </c>
      <c r="AX42" s="91">
        <f>SUM('Mês'!$AM42:AX42)</f>
        <v>2045.3053</v>
      </c>
      <c r="AY42" s="91">
        <f>SUM('Mês'!$AY42:AY42)</f>
        <v>171.459</v>
      </c>
      <c r="AZ42" s="91">
        <f>SUM('Mês'!$AY42:AZ42)</f>
        <v>405.3935</v>
      </c>
      <c r="BA42" s="91">
        <f>SUM('Mês'!$AY42:BA42)</f>
        <v>630.5115</v>
      </c>
      <c r="BB42" s="91">
        <f>SUM('Mês'!$AY42:BB42)</f>
        <v>863.9245</v>
      </c>
      <c r="BC42" s="91">
        <f>SUM('Mês'!$AY42:BC42)</f>
        <v>1105.3665</v>
      </c>
      <c r="BD42" s="91">
        <f>SUM('Mês'!$AY42:BD42)</f>
        <v>1348.2747</v>
      </c>
      <c r="BE42" s="91">
        <f>SUM('Mês'!$AY42:BE42)</f>
        <v>1616.4015</v>
      </c>
      <c r="BF42" s="91">
        <f>SUM('Mês'!$AY42:BF42)</f>
        <v>1892.9645</v>
      </c>
      <c r="BG42" s="91">
        <f>SUM('Mês'!$AY42:BG42)</f>
        <v>2167.3755</v>
      </c>
      <c r="BH42" s="91">
        <f>SUM('Mês'!$AY42:BH42)</f>
        <v>2453.437988</v>
      </c>
      <c r="BI42" s="91">
        <f>SUM('Mês'!$AY42:BI42)</f>
        <v>2751.990977</v>
      </c>
      <c r="BJ42" s="91">
        <f>SUM('Mês'!$AY42:BJ42)</f>
        <v>3067.259594</v>
      </c>
      <c r="BK42" s="91">
        <f>SUM('Mês'!$BK42:BK42)</f>
        <v>227.82</v>
      </c>
      <c r="BL42" s="91">
        <f>SUM('Mês'!$BK42:BL42)</f>
        <v>534.82</v>
      </c>
      <c r="BM42" s="91">
        <f>SUM('Mês'!$BK42:BM42)</f>
        <v>829.8029769</v>
      </c>
      <c r="BN42" s="91">
        <f>SUM('Mês'!$BK42:BN42)</f>
        <v>1168.874977</v>
      </c>
      <c r="BO42" s="91">
        <f>SUM('Mês'!$BK42:BO42)</f>
        <v>1482.170977</v>
      </c>
      <c r="BP42" s="91">
        <f>SUM('Mês'!$BK42:BP42)</f>
        <v>1808.981977</v>
      </c>
      <c r="BQ42" s="91">
        <f>SUM('Mês'!$BK42:BQ42)</f>
        <v>2114.544965</v>
      </c>
      <c r="BR42" s="91">
        <f>SUM('Mês'!$BK42:BR42)</f>
        <v>2480.444865</v>
      </c>
      <c r="BS42" s="91">
        <f>SUM('Mês'!$BK42:BS42)</f>
        <v>2846.583865</v>
      </c>
      <c r="BT42" s="91">
        <f>SUM('Mês'!$BK42:BT42)</f>
        <v>3190.625865</v>
      </c>
      <c r="BU42" s="91">
        <f>SUM('Mês'!$BK42:BU42)</f>
        <v>3544.025865</v>
      </c>
      <c r="BV42" s="91">
        <f>SUM('Mês'!$BK42:BV42)</f>
        <v>3968.979865</v>
      </c>
      <c r="BW42" s="91">
        <f>SUM('Mês'!$BW42:BW42)</f>
        <v>288.292</v>
      </c>
      <c r="BX42" s="91">
        <f>SUM('Mês'!$BW42:BX42)</f>
        <v>644.624</v>
      </c>
      <c r="BY42" s="91">
        <f>SUM('Mês'!$BW42:BY42)</f>
        <v>1003.697</v>
      </c>
      <c r="BZ42" s="91">
        <f>SUM('Mês'!$BW42:BZ42)</f>
        <v>1402.969</v>
      </c>
      <c r="CA42" s="91">
        <f>SUM('Mês'!$BW42:CA42)</f>
        <v>1787.198</v>
      </c>
      <c r="CB42" s="91">
        <f>SUM('Mês'!$BW42:CB42)</f>
        <v>2175.809</v>
      </c>
      <c r="CC42" s="91">
        <f>SUM('Mês'!$BW42:CC42)</f>
        <v>2565.424</v>
      </c>
      <c r="CD42" s="91">
        <f>SUM('Mês'!$BW42:CD42)</f>
        <v>2974.369794</v>
      </c>
      <c r="CE42" s="91">
        <f>SUM('Mês'!$BW42:CE42)</f>
        <v>3384.259702</v>
      </c>
      <c r="CF42" s="91">
        <f>SUM('Mês'!$BW42:CF42)</f>
        <v>3786.196896</v>
      </c>
      <c r="CG42" s="91">
        <f>SUM('Mês'!$BW42:CG42)</f>
        <v>4209.841896</v>
      </c>
      <c r="CH42" s="91">
        <f>SUM('Mês'!$BW42:CH42)</f>
        <v>4702.403873</v>
      </c>
      <c r="CI42" s="91">
        <f>SUM('Mês'!$CI42:CI42)</f>
        <v>341.676</v>
      </c>
      <c r="CJ42" s="91">
        <f>SUM('Mês'!$CI42:CJ42)</f>
        <v>768.104</v>
      </c>
      <c r="CK42" s="91">
        <f>SUM('Mês'!$CI42:CK42)</f>
        <v>1135.229</v>
      </c>
      <c r="CL42" s="91">
        <f>SUM('Mês'!$CI42:CL42)</f>
        <v>1558.08</v>
      </c>
      <c r="CM42" s="91">
        <f>SUM('Mês'!$CI42:CM42)</f>
        <v>1967.936</v>
      </c>
      <c r="CN42" s="91">
        <f>SUM('Mês'!$CI42:CN42)</f>
        <v>2407.864</v>
      </c>
      <c r="CO42" s="91">
        <f>SUM('Mês'!$CI42:CO42)</f>
        <v>2846.054</v>
      </c>
      <c r="CP42" s="91">
        <f>SUM('Mês'!$CI42:CP42)</f>
        <v>3298.732</v>
      </c>
      <c r="CQ42" s="91">
        <f>SUM('Mês'!$CI42:CQ42)</f>
        <v>3741.188</v>
      </c>
      <c r="CR42" s="91">
        <f>SUM('Mês'!$CI42:CR42)</f>
        <v>4206.637</v>
      </c>
      <c r="CS42" s="91">
        <f>SUM('Mês'!$CI42:CS42)</f>
        <v>4732.943</v>
      </c>
      <c r="CT42" s="91">
        <f>SUM('Mês'!$CI42:CT42)</f>
        <v>5368.59</v>
      </c>
      <c r="CU42" s="91">
        <f>SUM('Mês'!$CU42:CU42)</f>
        <v>436.857</v>
      </c>
      <c r="CV42" s="91">
        <f>SUM('Mês'!$CU42:CV42)</f>
        <v>993.0747</v>
      </c>
      <c r="CW42" s="91">
        <f>SUM('Mês'!$CU42:CW42)</f>
        <v>1491.0043</v>
      </c>
      <c r="CX42" s="91">
        <f>SUM('Mês'!$CU42:CX42)</f>
        <v>2045.3723</v>
      </c>
      <c r="CY42" s="91">
        <f>SUM('Mês'!$CU42:CY42)</f>
        <v>2614.415539</v>
      </c>
      <c r="CZ42" s="91">
        <f>SUM('Mês'!$CU42:CZ42)</f>
        <v>3190.770039</v>
      </c>
      <c r="DA42" s="91">
        <f>SUM('Mês'!$CU42:DA42)</f>
        <v>3743.229039</v>
      </c>
      <c r="DB42" s="91">
        <f>SUM('Mês'!$CU42:DB42)</f>
        <v>4322.450039</v>
      </c>
      <c r="DC42" s="91">
        <f>SUM('Mês'!$CU42:DC42)</f>
        <v>4887.450039</v>
      </c>
      <c r="DD42" s="91">
        <f>SUM('Mês'!$CU42:DD42)</f>
        <v>5449.856843</v>
      </c>
      <c r="DE42" s="91">
        <f>SUM('Mês'!$CU42:DE42)</f>
        <v>6011.21769</v>
      </c>
      <c r="DF42" s="91">
        <f>SUM('Mês'!$CU42:DF42)</f>
        <v>6683.21769</v>
      </c>
      <c r="DG42" s="91">
        <f>SUM('Mês'!$DG42:DG42)</f>
        <v>461.3578</v>
      </c>
      <c r="DH42" s="91">
        <f>SUM('Mês'!$DG42:DH42)</f>
        <v>1037.6187</v>
      </c>
      <c r="DI42" s="91">
        <f>SUM('Mês'!$DG42:DI42)</f>
        <v>1556.4507</v>
      </c>
      <c r="DJ42" s="91">
        <f>SUM('Mês'!DG42:DJ42)</f>
        <v>2130.4507</v>
      </c>
      <c r="DK42" s="91">
        <f>SUM('Mês'!DG42:DK42)</f>
        <v>2689.4507</v>
      </c>
      <c r="DL42" s="91">
        <f>SUM('Mês'!DG42:DL42)</f>
        <v>3266.4507</v>
      </c>
      <c r="DM42" s="91">
        <v>3823.0</v>
      </c>
      <c r="DN42" s="91">
        <f>SUM('Mês'!DG42:DN42)</f>
        <v>4400.4507</v>
      </c>
      <c r="DO42" s="91">
        <v>4981.4142</v>
      </c>
      <c r="DP42" s="91">
        <f>SUM('Mês'!DG42:DP42)</f>
        <v>5531.7047</v>
      </c>
      <c r="DQ42" s="91">
        <f>SUM('Mês'!DG42:DQ42)</f>
        <v>6059.7047</v>
      </c>
      <c r="DR42" s="91">
        <f>SUM('Mês'!DG42:DR42)</f>
        <v>6585.7047</v>
      </c>
      <c r="DS42" s="91">
        <f>SUM('Mês'!DS42)</f>
        <v>404.2754</v>
      </c>
      <c r="DT42" s="91">
        <f>SUM('Mês'!DS42:DT42)</f>
        <v>907.617</v>
      </c>
      <c r="DU42" s="91">
        <f>SUM('Mês'!DS42:DU42)</f>
        <v>1421.617</v>
      </c>
      <c r="DV42" s="91">
        <f>SUM('Mês'!DS42:DV42)</f>
        <v>1950.617</v>
      </c>
      <c r="DW42" s="91">
        <f>SUM('Mês'!DS42:DW42)</f>
        <v>2457.617</v>
      </c>
      <c r="DX42" s="91">
        <f>SUM('Mês'!$DS42:DX42)</f>
        <v>2990.617</v>
      </c>
      <c r="DY42" s="91">
        <f>SUM('Mês'!$DS42:DY42)</f>
        <v>3511.617</v>
      </c>
      <c r="DZ42" s="91">
        <f>SUM('Mês'!$DS42:DZ42)</f>
        <v>4085.617</v>
      </c>
      <c r="EA42" s="91">
        <f>SUM('Mês'!$DS42:EA42)</f>
        <v>4665.617</v>
      </c>
      <c r="EB42" s="91">
        <f>SUM('Mês'!$DS42:EB42)</f>
        <v>5207.617</v>
      </c>
      <c r="EC42" s="91">
        <f>SUM('Mês'!$DS42:EC42)</f>
        <v>5733.017118</v>
      </c>
      <c r="ED42" s="91">
        <f>SUM('Mês'!$DS42:ED42)</f>
        <v>6429.017118</v>
      </c>
      <c r="EE42" s="91">
        <f>'Mês'!EE42</f>
        <v>474.4329</v>
      </c>
      <c r="EF42" s="91">
        <f>SUM('Mês'!$EE42:EF42)</f>
        <v>964.5610556</v>
      </c>
      <c r="EG42" s="91">
        <f>SUM('Mês'!$EE42:EG42)</f>
        <v>1466.274056</v>
      </c>
      <c r="EH42" s="91">
        <f>SUM('Mês'!$EE42:EH42)</f>
        <v>2028.311056</v>
      </c>
      <c r="EI42" s="91">
        <f>SUM('Mês'!$EE42:EI42)</f>
        <v>2573.308076</v>
      </c>
      <c r="EJ42" s="91">
        <f>SUM('Mês'!$EE42:EJ42)</f>
        <v>3143.902097</v>
      </c>
      <c r="EK42" s="91">
        <f>SUM('Mês'!$EE42:EK42)</f>
        <v>3677.415076</v>
      </c>
      <c r="EL42" s="91">
        <f>SUM('Mês'!$EE42:EL42)</f>
        <v>4240.946076</v>
      </c>
      <c r="EM42" s="91">
        <f>SUM('Mês'!$EE42:EM42)</f>
        <v>4797.234076</v>
      </c>
      <c r="EN42" s="91">
        <f>SUM('Mês'!$EE42:EN42)</f>
        <v>5227.110076</v>
      </c>
      <c r="EO42" s="91">
        <f>SUM('Mês'!$EE42:EO42)</f>
        <v>5608.011076</v>
      </c>
      <c r="EP42" s="91">
        <f>SUM('Mês'!$EE42:EP42)</f>
        <v>6035.098876</v>
      </c>
      <c r="EQ42" s="91">
        <f>'Mês'!EQ42</f>
        <v>329.0446111</v>
      </c>
      <c r="ER42" s="91">
        <f>SUM('Mês'!EQ42:ER42)</f>
        <v>758.3507</v>
      </c>
      <c r="ES42" s="91">
        <f>SUM('Mês'!$EQ42:ES42)</f>
        <v>1174.2268</v>
      </c>
      <c r="ET42" s="91">
        <f>SUM('Mês'!$EQ42:ET42)</f>
        <v>1624.9672</v>
      </c>
      <c r="EU42" s="91">
        <f>SUM('Mês'!$EQ42:EU42)</f>
        <v>2076.6142</v>
      </c>
      <c r="EV42" s="91">
        <f>SUM('Mês'!$EQ42:EV42)</f>
        <v>2532.8142</v>
      </c>
      <c r="EW42" s="91">
        <f>SUM('Mês'!$EQ42:EW42)</f>
        <v>3007.9463</v>
      </c>
      <c r="EX42" s="91">
        <f>SUM('Mês'!$EQ42:EX42)</f>
        <v>3538.388022</v>
      </c>
      <c r="EY42" s="91">
        <f>SUM('Mês'!$EQ42:EY42)</f>
        <v>3974.845711</v>
      </c>
      <c r="EZ42" s="91">
        <f>SUM('Mês'!$EQ42:EZ42)</f>
        <v>4381.483027</v>
      </c>
      <c r="FA42" s="91">
        <f>SUM('Mês'!$EQ42:FA42)</f>
        <v>4730.296427</v>
      </c>
      <c r="FB42" s="91">
        <f>SUM('Mês'!$EQ42:FB42)</f>
        <v>5126.296427</v>
      </c>
      <c r="FC42" s="91">
        <f>SUM('Mês'!$FC42:FC42)</f>
        <v>314.189</v>
      </c>
      <c r="FD42" s="91">
        <f>SUM('Mês'!$FC42:FD42)</f>
        <v>696.126</v>
      </c>
      <c r="FE42" s="91">
        <f>SUM('Mês'!$FC42:FE42)</f>
        <v>1043.787</v>
      </c>
      <c r="FF42" s="91">
        <f>SUM('Mês'!$FC42:FF42)</f>
        <v>1434.689875</v>
      </c>
      <c r="FG42" s="91">
        <f>SUM('Mês'!$FC42:FG42)</f>
        <v>1874.611307</v>
      </c>
      <c r="FH42" s="91">
        <f>SUM('Mês'!$FC42:FH42)</f>
        <v>2264.621293</v>
      </c>
      <c r="FI42" s="91">
        <f>SUM('Mês'!$FC42:FI42)</f>
        <v>2693.262733</v>
      </c>
      <c r="FJ42" s="91">
        <f>SUM('Mês'!$FC42:FJ42)</f>
        <v>3161.786755</v>
      </c>
      <c r="FK42" s="91">
        <f>SUM('Mês'!$FC42:FK42)</f>
        <v>3636.831838</v>
      </c>
      <c r="FL42" s="91">
        <f>SUM('Mês'!$FC42:FL42)</f>
        <v>4128.259155</v>
      </c>
      <c r="FM42" s="91">
        <f>SUM('Mês'!$FC42:FM42)</f>
        <v>4596.149438</v>
      </c>
      <c r="FN42" s="91">
        <f>SUM('Mês'!$FC42:FN42)</f>
        <v>5128.426438</v>
      </c>
      <c r="FO42" s="91">
        <f>SUM('Mês'!$FO42:FO42)</f>
        <v>401.1246112</v>
      </c>
      <c r="FP42" s="91">
        <f>SUM('Mês'!$FO42:FP42)</f>
        <v>861.5127112</v>
      </c>
      <c r="FQ42" s="91">
        <f>SUM('Mês'!$FO42:FQ42)</f>
        <v>1326.939686</v>
      </c>
      <c r="FR42" s="91">
        <f>SUM('Mês'!$FO42:FR42)</f>
        <v>1780.793508</v>
      </c>
      <c r="FS42" s="91">
        <f>SUM('Mês'!$FO42:FS42)</f>
        <v>2175.011719</v>
      </c>
      <c r="FT42" s="91">
        <f>SUM('Mês'!$FO42:FT42)</f>
        <v>2552.847931</v>
      </c>
      <c r="FU42" s="91">
        <f>SUM('Mês'!$FO42:FU42)</f>
        <v>2965.040432</v>
      </c>
      <c r="FV42" s="91">
        <f>SUM('Mês'!$FO42:FV42)</f>
        <v>3441.576421</v>
      </c>
      <c r="FW42" s="91">
        <f>SUM('Mês'!$FO42:FW42)</f>
        <v>3930.196852</v>
      </c>
      <c r="FX42" s="91">
        <f>SUM('Mês'!$FO42:FX42)</f>
        <v>4391.801078</v>
      </c>
      <c r="FY42" s="91">
        <f>SUM('Mês'!$FO42:FY42)</f>
        <v>4839.95412</v>
      </c>
      <c r="FZ42" s="91">
        <f>SUM('Mês'!$FO42:FZ42)</f>
        <v>5356.079302</v>
      </c>
      <c r="GA42" s="91">
        <f>SUM('Mês'!$GA42:GA42)</f>
        <v>346.3085685</v>
      </c>
      <c r="GB42" s="91">
        <f>SUM('Mês'!$GA42:GB42)</f>
        <v>821.8917638</v>
      </c>
      <c r="GC42" s="91">
        <f>SUM('Mês'!$GA42:GC42)</f>
        <v>1247.071577</v>
      </c>
      <c r="GD42" s="91">
        <f>SUM('Mês'!$GA42:GD42)</f>
        <v>1734.025262</v>
      </c>
      <c r="GE42" s="91">
        <f>SUM('Mês'!$GA42:GE42)</f>
        <v>2152.694762</v>
      </c>
      <c r="GF42" s="91">
        <f>SUM('Mês'!$GA42:GF42)</f>
        <v>2573.118762</v>
      </c>
      <c r="GG42" s="91">
        <f>SUM('Mês'!$GA42:GG42)</f>
        <v>3027.364162</v>
      </c>
      <c r="GH42" s="91">
        <f>SUM('Mês'!$GA42:GH42)</f>
        <v>3464.419162</v>
      </c>
      <c r="GI42" s="91">
        <f>SUM('Mês'!$GA42:GI42)</f>
        <v>3924.903862</v>
      </c>
      <c r="GJ42" s="120"/>
    </row>
    <row r="43" ht="12.75" customHeight="1">
      <c r="A43" s="30">
        <f t="shared" si="1"/>
        <v>39</v>
      </c>
      <c r="B43" s="86" t="s">
        <v>36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87"/>
    </row>
    <row r="44" ht="12.75" customHeight="1">
      <c r="A44" s="30">
        <f t="shared" si="1"/>
        <v>40</v>
      </c>
      <c r="B44" s="71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7"/>
    </row>
    <row r="45" ht="13.5" customHeight="1">
      <c r="A45" s="30">
        <f t="shared" si="1"/>
        <v>41</v>
      </c>
      <c r="B45" s="89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119"/>
    </row>
    <row r="46" ht="12.75" customHeight="1">
      <c r="A46" s="30">
        <f t="shared" si="1"/>
        <v>42</v>
      </c>
      <c r="B46" s="78" t="s">
        <v>38</v>
      </c>
      <c r="C46" s="79" t="s">
        <v>39</v>
      </c>
      <c r="D46" s="79" t="s">
        <v>39</v>
      </c>
      <c r="E46" s="79" t="s">
        <v>39</v>
      </c>
      <c r="F46" s="79" t="s">
        <v>39</v>
      </c>
      <c r="G46" s="79" t="s">
        <v>39</v>
      </c>
      <c r="H46" s="79" t="s">
        <v>39</v>
      </c>
      <c r="I46" s="79" t="s">
        <v>39</v>
      </c>
      <c r="J46" s="79" t="s">
        <v>39</v>
      </c>
      <c r="K46" s="79" t="s">
        <v>39</v>
      </c>
      <c r="L46" s="79" t="s">
        <v>39</v>
      </c>
      <c r="M46" s="79" t="s">
        <v>39</v>
      </c>
      <c r="N46" s="79" t="s">
        <v>39</v>
      </c>
      <c r="O46" s="79" t="s">
        <v>39</v>
      </c>
      <c r="P46" s="79" t="s">
        <v>39</v>
      </c>
      <c r="Q46" s="79" t="s">
        <v>39</v>
      </c>
      <c r="R46" s="79" t="s">
        <v>39</v>
      </c>
      <c r="S46" s="79" t="s">
        <v>39</v>
      </c>
      <c r="T46" s="79" t="s">
        <v>39</v>
      </c>
      <c r="U46" s="79" t="s">
        <v>39</v>
      </c>
      <c r="V46" s="79" t="s">
        <v>39</v>
      </c>
      <c r="W46" s="79" t="s">
        <v>39</v>
      </c>
      <c r="X46" s="79" t="s">
        <v>39</v>
      </c>
      <c r="Y46" s="79" t="s">
        <v>39</v>
      </c>
      <c r="Z46" s="79" t="s">
        <v>39</v>
      </c>
      <c r="AA46" s="79" t="s">
        <v>39</v>
      </c>
      <c r="AB46" s="79" t="s">
        <v>39</v>
      </c>
      <c r="AC46" s="79" t="s">
        <v>39</v>
      </c>
      <c r="AD46" s="79" t="s">
        <v>39</v>
      </c>
      <c r="AE46" s="79" t="s">
        <v>39</v>
      </c>
      <c r="AF46" s="79" t="s">
        <v>39</v>
      </c>
      <c r="AG46" s="79" t="s">
        <v>39</v>
      </c>
      <c r="AH46" s="79" t="s">
        <v>39</v>
      </c>
      <c r="AI46" s="79" t="s">
        <v>39</v>
      </c>
      <c r="AJ46" s="79" t="s">
        <v>39</v>
      </c>
      <c r="AK46" s="79" t="s">
        <v>39</v>
      </c>
      <c r="AL46" s="79" t="s">
        <v>39</v>
      </c>
      <c r="AM46" s="79" t="s">
        <v>39</v>
      </c>
      <c r="AN46" s="79" t="s">
        <v>39</v>
      </c>
      <c r="AO46" s="79" t="s">
        <v>39</v>
      </c>
      <c r="AP46" s="79" t="s">
        <v>39</v>
      </c>
      <c r="AQ46" s="79" t="s">
        <v>39</v>
      </c>
      <c r="AR46" s="79" t="s">
        <v>39</v>
      </c>
      <c r="AS46" s="79" t="s">
        <v>39</v>
      </c>
      <c r="AT46" s="79" t="s">
        <v>39</v>
      </c>
      <c r="AU46" s="79" t="s">
        <v>39</v>
      </c>
      <c r="AV46" s="79" t="s">
        <v>39</v>
      </c>
      <c r="AW46" s="79" t="s">
        <v>39</v>
      </c>
      <c r="AX46" s="79" t="s">
        <v>39</v>
      </c>
      <c r="AY46" s="79" t="s">
        <v>39</v>
      </c>
      <c r="AZ46" s="79" t="s">
        <v>39</v>
      </c>
      <c r="BA46" s="79" t="s">
        <v>39</v>
      </c>
      <c r="BB46" s="79" t="s">
        <v>39</v>
      </c>
      <c r="BC46" s="79" t="s">
        <v>39</v>
      </c>
      <c r="BD46" s="79" t="s">
        <v>39</v>
      </c>
      <c r="BE46" s="79" t="s">
        <v>39</v>
      </c>
      <c r="BF46" s="79" t="s">
        <v>39</v>
      </c>
      <c r="BG46" s="79" t="s">
        <v>39</v>
      </c>
      <c r="BH46" s="79" t="s">
        <v>39</v>
      </c>
      <c r="BI46" s="79" t="s">
        <v>39</v>
      </c>
      <c r="BJ46" s="79" t="s">
        <v>39</v>
      </c>
      <c r="BK46" s="79">
        <f>'Mês'!BK46</f>
        <v>191</v>
      </c>
      <c r="BL46" s="79">
        <f>SUM('Mês'!$BK$46:BL46)</f>
        <v>383</v>
      </c>
      <c r="BM46" s="79">
        <f>SUM('Mês'!$BK$46:BM46)</f>
        <v>563</v>
      </c>
      <c r="BN46" s="79">
        <f>SUM('Mês'!$BK$46:BN46)</f>
        <v>764</v>
      </c>
      <c r="BO46" s="79">
        <f>SUM('Mês'!$BK$46:BO46)</f>
        <v>958</v>
      </c>
      <c r="BP46" s="79">
        <f>SUM('Mês'!$BK$46:BP46)</f>
        <v>1170</v>
      </c>
      <c r="BQ46" s="79">
        <f>SUM('Mês'!$BK$46:BQ46)</f>
        <v>1388</v>
      </c>
      <c r="BR46" s="79">
        <f>SUM('Mês'!$BK$46:BR46)</f>
        <v>1610</v>
      </c>
      <c r="BS46" s="79">
        <f>SUM('Mês'!$BK$46:BS46)</f>
        <v>1842</v>
      </c>
      <c r="BT46" s="79">
        <f>SUM('Mês'!$BK$46:BT46)</f>
        <v>1982</v>
      </c>
      <c r="BU46" s="79">
        <f>SUM('Mês'!$BK$46:BU46)</f>
        <v>2116</v>
      </c>
      <c r="BV46" s="79">
        <f>SUM('Mês'!$BK$46:BV46)</f>
        <v>2229</v>
      </c>
      <c r="BW46" s="79">
        <f>'Mês'!BW46</f>
        <v>86</v>
      </c>
      <c r="BX46" s="79">
        <f>SUM('Mês'!$BW$46:BX46)</f>
        <v>175</v>
      </c>
      <c r="BY46" s="79">
        <f>SUM('Mês'!$BW$46:BY46)</f>
        <v>275</v>
      </c>
      <c r="BZ46" s="79">
        <f>SUM('Mês'!$BW$46:BZ46)</f>
        <v>393</v>
      </c>
      <c r="CA46" s="79">
        <f>SUM('Mês'!$BW$46:CA46)</f>
        <v>465</v>
      </c>
      <c r="CB46" s="79">
        <f>SUM('Mês'!$BW$46:CB46)</f>
        <v>523</v>
      </c>
      <c r="CC46" s="79">
        <f>SUM('Mês'!$BW$46:CC46)</f>
        <v>604</v>
      </c>
      <c r="CD46" s="79">
        <f>SUM('Mês'!$BW$46:CD46)</f>
        <v>680</v>
      </c>
      <c r="CE46" s="79">
        <f>SUM('Mês'!$BW$46:CE46)</f>
        <v>753</v>
      </c>
      <c r="CF46" s="79">
        <f>SUM('Mês'!$BW$46:CF46)</f>
        <v>824</v>
      </c>
      <c r="CG46" s="79">
        <f>SUM('Mês'!$BW$46:CG46)</f>
        <v>900</v>
      </c>
      <c r="CH46" s="79">
        <f>SUM('Mês'!$BW$46:CH46)</f>
        <v>961</v>
      </c>
      <c r="CI46" s="79">
        <f>'Mês'!CI46</f>
        <v>94</v>
      </c>
      <c r="CJ46" s="79">
        <f>SUM('Mês'!$CI$46:CJ46)</f>
        <v>204</v>
      </c>
      <c r="CK46" s="79">
        <f>SUM('Mês'!$CI$46:CK46)</f>
        <v>293</v>
      </c>
      <c r="CL46" s="79">
        <f>SUM('Mês'!$CI$46:CL46)</f>
        <v>414</v>
      </c>
      <c r="CM46" s="79">
        <f>SUM('Mês'!$CI$46:CM46)</f>
        <v>539</v>
      </c>
      <c r="CN46" s="79">
        <f>SUM('Mês'!$CI$46:CN46)</f>
        <v>652</v>
      </c>
      <c r="CO46" s="79">
        <f>SUM('Mês'!$CI$46:CO46)</f>
        <v>790</v>
      </c>
      <c r="CP46" s="79">
        <f>SUM('Mês'!$CI$46:CP46)</f>
        <v>927</v>
      </c>
      <c r="CQ46" s="79">
        <f>SUM('Mês'!$CI$46:CQ46)</f>
        <v>1062</v>
      </c>
      <c r="CR46" s="79">
        <f>SUM('Mês'!$CI$46:CR46)</f>
        <v>1210</v>
      </c>
      <c r="CS46" s="79">
        <f>SUM('Mês'!$CI$46:CS46)</f>
        <v>1326</v>
      </c>
      <c r="CT46" s="79">
        <f>SUM('Mês'!$CI$46:CT46)</f>
        <v>1427</v>
      </c>
      <c r="CU46" s="79">
        <f>'Mês'!CU46</f>
        <v>142</v>
      </c>
      <c r="CV46" s="79">
        <f>SUM('Mês'!CV46:$DG46)</f>
        <v>1181</v>
      </c>
      <c r="CW46" s="79">
        <f>SUM('Mês'!CW46:$DG46)</f>
        <v>1040</v>
      </c>
      <c r="CX46" s="79">
        <f>SUM('Mês'!CU46:CX46)</f>
        <v>503</v>
      </c>
      <c r="CY46" s="79">
        <f>SUM('Mês'!CU46:CY46)</f>
        <v>621</v>
      </c>
      <c r="CZ46" s="79">
        <f>SUM('Mês'!CU46:CZ46)</f>
        <v>752</v>
      </c>
      <c r="DA46" s="79">
        <f>SUM('Mês'!CU46:DA46)</f>
        <v>879</v>
      </c>
      <c r="DB46" s="79">
        <f>SUM('Mês'!CU46:DB46)</f>
        <v>996</v>
      </c>
      <c r="DC46" s="79">
        <f>SUM('Mês'!CU46:DC46)</f>
        <v>1060</v>
      </c>
      <c r="DD46" s="79">
        <f>SUM('Mês'!CU46:DD46)</f>
        <v>1124</v>
      </c>
      <c r="DE46" s="79">
        <f>SUM('Mês'!CU46:DE46)</f>
        <v>1187</v>
      </c>
      <c r="DF46" s="79">
        <f>SUM('Mês'!CU46:DF46)</f>
        <v>1257</v>
      </c>
      <c r="DG46" s="79">
        <f>'Mês'!DG46</f>
        <v>66</v>
      </c>
      <c r="DH46" s="79">
        <f>SUM('Mês'!$DG46:DH46)</f>
        <v>138</v>
      </c>
      <c r="DI46" s="79">
        <f>SUM('Mês'!$DG46:DI46)</f>
        <v>201</v>
      </c>
      <c r="DJ46" s="79">
        <f>SUM('Mês'!DG46:DJ46)</f>
        <v>260</v>
      </c>
      <c r="DK46" s="79">
        <f>SUM('Mês'!DG46:DK46)</f>
        <v>330</v>
      </c>
      <c r="DL46" s="79">
        <f>SUM('Mês'!DG46:DL46)</f>
        <v>411</v>
      </c>
      <c r="DM46" s="79">
        <f>SUM('Mês'!DG46:DM46)</f>
        <v>488</v>
      </c>
      <c r="DN46" s="79">
        <f>SUM('Mês'!DG46:DN46)</f>
        <v>547</v>
      </c>
      <c r="DO46" s="79">
        <f>SUM('Mês'!DG46:DO46)</f>
        <v>618</v>
      </c>
      <c r="DP46" s="79">
        <f>SUM('Mês'!DG46:DP46)</f>
        <v>698</v>
      </c>
      <c r="DQ46" s="79">
        <f>SUM('Mês'!DG46:DQ46)</f>
        <v>762</v>
      </c>
      <c r="DR46" s="79">
        <f>SUM('Mês'!DG46:DR46)</f>
        <v>838</v>
      </c>
      <c r="DS46" s="79">
        <f>SUM('Mês'!DS46)</f>
        <v>84</v>
      </c>
      <c r="DT46" s="79">
        <f>SUM('Mês'!DS46:DT46)</f>
        <v>170</v>
      </c>
      <c r="DU46" s="79">
        <f>SUM('Mês'!DS46:DU46)</f>
        <v>235</v>
      </c>
      <c r="DV46" s="79">
        <f>SUM('Mês'!DS46:DV46)</f>
        <v>307</v>
      </c>
      <c r="DW46" s="79">
        <f>SUM('Mês'!DS46:DW46)</f>
        <v>377</v>
      </c>
      <c r="DX46" s="79">
        <f>SUM('Mês'!DS46:DX46)</f>
        <v>424</v>
      </c>
      <c r="DY46" s="79">
        <f>SUM('Mês'!DS46:DY46)</f>
        <v>476</v>
      </c>
      <c r="DZ46" s="79">
        <f>SUM('Mês'!DS46:DZ46)</f>
        <v>515</v>
      </c>
      <c r="EA46" s="79">
        <f>SUM('Mês'!$DS46:EA46)</f>
        <v>549</v>
      </c>
      <c r="EB46" s="79">
        <f>SUM('Mês'!DS46:EB46)</f>
        <v>587</v>
      </c>
      <c r="EC46" s="79">
        <f>SUM('Mês'!$DS46:EC46)</f>
        <v>624</v>
      </c>
      <c r="ED46" s="79">
        <f>SUM('Mês'!DS46:ED46)</f>
        <v>651</v>
      </c>
      <c r="EE46" s="79">
        <f>'Mês'!EE46</f>
        <v>29</v>
      </c>
      <c r="EF46" s="79">
        <f>SUM('Mês'!$EE46:EF46)</f>
        <v>64</v>
      </c>
      <c r="EG46" s="79">
        <f>SUM('Mês'!$EE46:EG46)</f>
        <v>89</v>
      </c>
      <c r="EH46" s="79">
        <f>SUM('Mês'!$EE46:EH46)</f>
        <v>122</v>
      </c>
      <c r="EI46" s="79">
        <f>SUM('Mês'!$EE46:EI46)</f>
        <v>148</v>
      </c>
      <c r="EJ46" s="79">
        <f>SUM('Mês'!$EE46:EJ46)</f>
        <v>178</v>
      </c>
      <c r="EK46" s="79">
        <f>SUM('Mês'!$EE46:EK46)</f>
        <v>208</v>
      </c>
      <c r="EL46" s="79">
        <f>SUM('Mês'!$EE46:EL46)</f>
        <v>239</v>
      </c>
      <c r="EM46" s="79">
        <f>SUM('Mês'!$EE46:EM46)</f>
        <v>271</v>
      </c>
      <c r="EN46" s="79">
        <f>SUM('Mês'!$EE46:EN46)</f>
        <v>308</v>
      </c>
      <c r="EO46" s="79">
        <f>SUM('Mês'!$EE46:EO46)</f>
        <v>345</v>
      </c>
      <c r="EP46" s="79">
        <f>SUM('Mês'!$EE46:EP46)</f>
        <v>394</v>
      </c>
      <c r="EQ46" s="79">
        <f>'Mês'!EQ46</f>
        <v>53</v>
      </c>
      <c r="ER46" s="79">
        <f>SUM('Mês'!EQ46:ER46)</f>
        <v>115</v>
      </c>
      <c r="ES46" s="79">
        <f>SUM('Mês'!$EQ46:ES46)</f>
        <v>175</v>
      </c>
      <c r="ET46" s="79">
        <f>SUM('Mês'!$EQ46:ET46)</f>
        <v>249</v>
      </c>
      <c r="EU46" s="79">
        <f>SUM('Mês'!$EQ46:EU46)</f>
        <v>297</v>
      </c>
      <c r="EV46" s="79">
        <f>SUM('Mês'!$EQ46:EV46)</f>
        <v>358</v>
      </c>
      <c r="EW46" s="79">
        <f>SUM('Mês'!$EQ46:EW46)</f>
        <v>412</v>
      </c>
      <c r="EX46" s="79">
        <f>SUM('Mês'!$EQ46:EX46)</f>
        <v>465</v>
      </c>
      <c r="EY46" s="79">
        <f>SUM('Mês'!$EQ46:EY46)</f>
        <v>513</v>
      </c>
      <c r="EZ46" s="79">
        <f>SUM('Mês'!$EQ46:EZ46)</f>
        <v>570</v>
      </c>
      <c r="FA46" s="79">
        <f>SUM('Mês'!$EQ46:FA46)</f>
        <v>613</v>
      </c>
      <c r="FB46" s="79">
        <f>SUM('Mês'!$EQ46:FB46)</f>
        <v>670</v>
      </c>
      <c r="FC46" s="79">
        <f>SUM('Mês'!$FC46:FC46)</f>
        <v>55</v>
      </c>
      <c r="FD46" s="79">
        <f>SUM('Mês'!$FC46:FD46)</f>
        <v>114</v>
      </c>
      <c r="FE46" s="79">
        <f>SUM('Mês'!$FC46:FE46)</f>
        <v>193</v>
      </c>
      <c r="FF46" s="79">
        <f>SUM('Mês'!$FC46:FF46)</f>
        <v>270</v>
      </c>
      <c r="FG46" s="79">
        <f>SUM('Mês'!$FC46:FG46)</f>
        <v>360</v>
      </c>
      <c r="FH46" s="79">
        <f>SUM('Mês'!$FC46:FH46)</f>
        <v>458</v>
      </c>
      <c r="FI46" s="79">
        <f>SUM('Mês'!$FC46:FI46)</f>
        <v>526</v>
      </c>
      <c r="FJ46" s="79">
        <f>SUM('Mês'!$FC46:FJ46)</f>
        <v>587</v>
      </c>
      <c r="FK46" s="79">
        <f>SUM('Mês'!$FC46:FK46)</f>
        <v>637</v>
      </c>
      <c r="FL46" s="79">
        <f>SUM('Mês'!$FC46:FL46)</f>
        <v>685</v>
      </c>
      <c r="FM46" s="79">
        <f>SUM('Mês'!$FC46:FM46)</f>
        <v>718</v>
      </c>
      <c r="FN46" s="79">
        <f>SUM('Mês'!$FC46:FN46)</f>
        <v>762</v>
      </c>
      <c r="FO46" s="79">
        <f>SUM('Mês'!$FO46:FO46)</f>
        <v>55</v>
      </c>
      <c r="FP46" s="79">
        <f>SUM('Mês'!$FO46:FP46)</f>
        <v>137</v>
      </c>
      <c r="FQ46" s="79">
        <f>SUM('Mês'!$FO46:FQ46)</f>
        <v>173</v>
      </c>
      <c r="FR46" s="79">
        <f>SUM('Mês'!$FO46:FR46)</f>
        <v>218</v>
      </c>
      <c r="FS46" s="79">
        <f>SUM('Mês'!$FO46:FS46)</f>
        <v>270</v>
      </c>
      <c r="FT46" s="79">
        <f>SUM('Mês'!$FO46:FT46)</f>
        <v>323</v>
      </c>
      <c r="FU46" s="79">
        <f>SUM('Mês'!$FO46:FU46)</f>
        <v>367</v>
      </c>
      <c r="FV46" s="79">
        <f>SUM('Mês'!$FO46:FV46)</f>
        <v>411</v>
      </c>
      <c r="FW46" s="79">
        <f>SUM('Mês'!$FO46:FW46)</f>
        <v>461</v>
      </c>
      <c r="FX46" s="79">
        <f>SUM('Mês'!$FO46:FX46)</f>
        <v>512</v>
      </c>
      <c r="FY46" s="79">
        <f>SUM('Mês'!$FO46:FY46)</f>
        <v>550</v>
      </c>
      <c r="FZ46" s="79">
        <f>SUM('Mês'!$FO46:FZ46)</f>
        <v>583</v>
      </c>
      <c r="GA46" s="79">
        <f>SUM('Mês'!$GA46:GA46)</f>
        <v>41</v>
      </c>
      <c r="GB46" s="79">
        <f>SUM('Mês'!$GA46:GB46)</f>
        <v>83</v>
      </c>
      <c r="GC46" s="79">
        <f>SUM('Mês'!$GA46:GC46)</f>
        <v>122</v>
      </c>
      <c r="GD46" s="79">
        <f>SUM('Mês'!$GA46:GD46)</f>
        <v>165</v>
      </c>
      <c r="GE46" s="79">
        <f>SUM('Mês'!$GA46:GE46)</f>
        <v>217</v>
      </c>
      <c r="GF46" s="79">
        <f>SUM('Mês'!$GA46:GF46)</f>
        <v>255</v>
      </c>
      <c r="GG46" s="79">
        <f>SUM('Mês'!$GA46:GG46)</f>
        <v>302</v>
      </c>
      <c r="GH46" s="79">
        <f>SUM('Mês'!$GA46:GH46)</f>
        <v>357</v>
      </c>
      <c r="GI46" s="79">
        <f>SUM('Mês'!$GA46:GI46)</f>
        <v>411</v>
      </c>
      <c r="GJ46" s="120"/>
    </row>
    <row r="47" ht="12.75" customHeight="1">
      <c r="A47" s="30">
        <f t="shared" si="1"/>
        <v>43</v>
      </c>
      <c r="B47" s="71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13"/>
    </row>
    <row r="48" ht="13.5" customHeight="1">
      <c r="A48" s="30">
        <f t="shared" si="1"/>
        <v>44</v>
      </c>
      <c r="B48" s="102" t="s">
        <v>40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16"/>
    </row>
    <row r="49" ht="13.5" customHeight="1">
      <c r="A49" s="30">
        <f t="shared" si="1"/>
        <v>45</v>
      </c>
      <c r="B49" s="78" t="s">
        <v>41</v>
      </c>
      <c r="C49" s="105">
        <f>'Mês'!C49</f>
        <v>0</v>
      </c>
      <c r="D49" s="105">
        <f>SUM('Mês'!C49:D49)</f>
        <v>0</v>
      </c>
      <c r="E49" s="105">
        <f>SUM('Mês'!C49:E49)</f>
        <v>0</v>
      </c>
      <c r="F49" s="105">
        <f>SUM('Mês'!C49:F49)</f>
        <v>0</v>
      </c>
      <c r="G49" s="105">
        <f>SUM('Mês'!C49:G49)</f>
        <v>0</v>
      </c>
      <c r="H49" s="105">
        <f>SUM('Mês'!C49:H49)</f>
        <v>0</v>
      </c>
      <c r="I49" s="105">
        <f>SUM('Mês'!C49:I49)</f>
        <v>0</v>
      </c>
      <c r="J49" s="105">
        <f>SUM('Mês'!C49:J49)</f>
        <v>0</v>
      </c>
      <c r="K49" s="105">
        <f>SUM('Mês'!C49:K49)</f>
        <v>0</v>
      </c>
      <c r="L49" s="105">
        <f>SUM('Mês'!C49:L49)</f>
        <v>0</v>
      </c>
      <c r="M49" s="105">
        <f>SUM('Mês'!C49:M49)</f>
        <v>0</v>
      </c>
      <c r="N49" s="105">
        <f>SUM('Mês'!C49:N49)</f>
        <v>0</v>
      </c>
      <c r="O49" s="105">
        <f>'Mês'!O49</f>
        <v>0</v>
      </c>
      <c r="P49" s="105">
        <f>SUM('Mês'!O49:P49)</f>
        <v>0</v>
      </c>
      <c r="Q49" s="105">
        <f>SUM('Mês'!O49:Q49)</f>
        <v>1</v>
      </c>
      <c r="R49" s="105">
        <f>SUM('Mês'!O49:R49)</f>
        <v>1</v>
      </c>
      <c r="S49" s="105">
        <f>SUM('Mês'!O49:S49)</f>
        <v>1</v>
      </c>
      <c r="T49" s="105">
        <f>SUM('Mês'!O49:T49)</f>
        <v>1</v>
      </c>
      <c r="U49" s="105">
        <f>SUM('Mês'!O49:U49)</f>
        <v>1</v>
      </c>
      <c r="V49" s="105">
        <f>SUM('Mês'!O49:V49)</f>
        <v>1</v>
      </c>
      <c r="W49" s="105">
        <f>SUM('Mês'!O49:W49)</f>
        <v>1</v>
      </c>
      <c r="X49" s="105">
        <f>SUM('Mês'!O49:X49)</f>
        <v>1</v>
      </c>
      <c r="Y49" s="105">
        <f>SUM('Mês'!O49:Y49)</f>
        <v>1</v>
      </c>
      <c r="Z49" s="105">
        <f>SUM('Mês'!O49:Z49)</f>
        <v>1</v>
      </c>
      <c r="AA49" s="105">
        <f>SUM('Mês'!$AA49:AA49)</f>
        <v>0</v>
      </c>
      <c r="AB49" s="105">
        <f>SUM('Mês'!$AA49:AB49)</f>
        <v>0</v>
      </c>
      <c r="AC49" s="105">
        <f>SUM('Mês'!$AA49:AC49)</f>
        <v>0</v>
      </c>
      <c r="AD49" s="105">
        <f>SUM('Mês'!$AA49:AD49)</f>
        <v>1</v>
      </c>
      <c r="AE49" s="105">
        <f>SUM('Mês'!$AA49:AE49)</f>
        <v>1</v>
      </c>
      <c r="AF49" s="105">
        <f>SUM('Mês'!$AA49:AF49)</f>
        <v>1</v>
      </c>
      <c r="AG49" s="105">
        <f>SUM('Mês'!$AA49:AG49)</f>
        <v>1</v>
      </c>
      <c r="AH49" s="105">
        <f>SUM('Mês'!$AA49:AH49)</f>
        <v>2</v>
      </c>
      <c r="AI49" s="105">
        <f>SUM('Mês'!$AA49:AI49)</f>
        <v>2</v>
      </c>
      <c r="AJ49" s="105">
        <f>SUM('Mês'!$AA49:AJ49)</f>
        <v>2</v>
      </c>
      <c r="AK49" s="105">
        <f>SUM('Mês'!$AA49:AK49)</f>
        <v>2</v>
      </c>
      <c r="AL49" s="105">
        <f>SUM('Mês'!$AA49:AL49)</f>
        <v>2</v>
      </c>
      <c r="AM49" s="105">
        <f>SUM('Mês'!$AM49:AM49)</f>
        <v>0</v>
      </c>
      <c r="AN49" s="105">
        <f>SUM('Mês'!$AM49:AN49)</f>
        <v>0</v>
      </c>
      <c r="AO49" s="105">
        <f>SUM('Mês'!$AM49:AO49)</f>
        <v>1</v>
      </c>
      <c r="AP49" s="105">
        <f>SUM('Mês'!$AM49:AP49)</f>
        <v>1</v>
      </c>
      <c r="AQ49" s="105">
        <f>SUM('Mês'!$AM49:AQ49)</f>
        <v>1</v>
      </c>
      <c r="AR49" s="105">
        <f>SUM('Mês'!$AM49:AR49)</f>
        <v>1</v>
      </c>
      <c r="AS49" s="105">
        <f>SUM('Mês'!$AM49:AS49)</f>
        <v>2</v>
      </c>
      <c r="AT49" s="105">
        <f>SUM('Mês'!$AM49:AT49)</f>
        <v>2</v>
      </c>
      <c r="AU49" s="105">
        <f>SUM('Mês'!$AM49:AU49)</f>
        <v>2</v>
      </c>
      <c r="AV49" s="105">
        <f>SUM('Mês'!$AM49:AV49)</f>
        <v>2</v>
      </c>
      <c r="AW49" s="105">
        <f>SUM('Mês'!$AM49:AW49)</f>
        <v>2</v>
      </c>
      <c r="AX49" s="105">
        <f>SUM('Mês'!$AM49:AX49)</f>
        <v>2</v>
      </c>
      <c r="AY49" s="105">
        <f>SUM('Mês'!$AY49:AY49)</f>
        <v>1</v>
      </c>
      <c r="AZ49" s="105">
        <f>SUM('Mês'!$AY49:AZ49)</f>
        <v>1</v>
      </c>
      <c r="BA49" s="105">
        <f>SUM('Mês'!$AY49:BA49)</f>
        <v>1</v>
      </c>
      <c r="BB49" s="105">
        <f>SUM('Mês'!$AY49:BB49)</f>
        <v>1</v>
      </c>
      <c r="BC49" s="105">
        <f>SUM('Mês'!$AY49:BC49)</f>
        <v>2</v>
      </c>
      <c r="BD49" s="105">
        <f>SUM('Mês'!$AY49:BD49)</f>
        <v>2</v>
      </c>
      <c r="BE49" s="105">
        <f>SUM('Mês'!$AY49:BE49)</f>
        <v>2</v>
      </c>
      <c r="BF49" s="105">
        <f>SUM('Mês'!$AY49:BF49)</f>
        <v>2</v>
      </c>
      <c r="BG49" s="105">
        <f>SUM('Mês'!$AY49:BG49)</f>
        <v>3</v>
      </c>
      <c r="BH49" s="105">
        <f>SUM('Mês'!$AY49:BH49)</f>
        <v>3</v>
      </c>
      <c r="BI49" s="105">
        <f>SUM('Mês'!$AY49:BI49)</f>
        <v>3</v>
      </c>
      <c r="BJ49" s="105">
        <f>SUM('Mês'!$AY49:BJ49)</f>
        <v>3</v>
      </c>
      <c r="BK49" s="105">
        <f>SUM('Mês'!$BK49:BK49)</f>
        <v>0</v>
      </c>
      <c r="BL49" s="105">
        <f>SUM('Mês'!$BK49:BL49)</f>
        <v>0</v>
      </c>
      <c r="BM49" s="105">
        <f>SUM('Mês'!$BK49:BM49)</f>
        <v>1</v>
      </c>
      <c r="BN49" s="105">
        <f>SUM('Mês'!$BK49:BN49)</f>
        <v>1</v>
      </c>
      <c r="BO49" s="105">
        <f>SUM('Mês'!$BK49:BO49)</f>
        <v>1</v>
      </c>
      <c r="BP49" s="105">
        <f>SUM('Mês'!$BK49:BP49)</f>
        <v>1</v>
      </c>
      <c r="BQ49" s="105">
        <f>SUM('Mês'!$BK49:BQ49)</f>
        <v>2</v>
      </c>
      <c r="BR49" s="105">
        <f>SUM('Mês'!$BK49:BR49)</f>
        <v>2</v>
      </c>
      <c r="BS49" s="105">
        <f>SUM('Mês'!$BK49:BS49)</f>
        <v>2</v>
      </c>
      <c r="BT49" s="105">
        <f>SUM('Mês'!$BK49:BT49)</f>
        <v>2</v>
      </c>
      <c r="BU49" s="105">
        <f>SUM('Mês'!$BK49:BU49)</f>
        <v>2</v>
      </c>
      <c r="BV49" s="105">
        <f>SUM('Mês'!$BK49:BV49)</f>
        <v>2</v>
      </c>
      <c r="BW49" s="105">
        <f>SUM('Mês'!$BW49:BW49)</f>
        <v>0</v>
      </c>
      <c r="BX49" s="105">
        <f>SUM('Mês'!$BW49:BX49)</f>
        <v>1</v>
      </c>
      <c r="BY49" s="105">
        <f>SUM('Mês'!$BW49:BY49)</f>
        <v>1</v>
      </c>
      <c r="BZ49" s="105">
        <f>SUM('Mês'!$BW49:BZ49)</f>
        <v>1</v>
      </c>
      <c r="CA49" s="105">
        <f>SUM('Mês'!$BW49:CA49)</f>
        <v>1</v>
      </c>
      <c r="CB49" s="105">
        <f>SUM('Mês'!$BW49:CB49)</f>
        <v>1</v>
      </c>
      <c r="CC49" s="105">
        <f>SUM('Mês'!$BW49:CC49)</f>
        <v>1</v>
      </c>
      <c r="CD49" s="105">
        <f>SUM('Mês'!$BW49:CD49)</f>
        <v>2</v>
      </c>
      <c r="CE49" s="105">
        <f>SUM('Mês'!$BW49:CE49)</f>
        <v>2</v>
      </c>
      <c r="CF49" s="105">
        <f>SUM('Mês'!$BW49:CF49)</f>
        <v>2</v>
      </c>
      <c r="CG49" s="105">
        <f>SUM('Mês'!$BW49:CG49)</f>
        <v>2</v>
      </c>
      <c r="CH49" s="105">
        <f>SUM('Mês'!$BW49:CH49)</f>
        <v>2</v>
      </c>
      <c r="CI49" s="105">
        <f>SUM('Mês'!$CI49:CI49)</f>
        <v>0</v>
      </c>
      <c r="CJ49" s="105">
        <f>SUM('Mês'!$CI49:CJ49)</f>
        <v>0</v>
      </c>
      <c r="CK49" s="105">
        <f>SUM('Mês'!$CI49:CK49)</f>
        <v>1</v>
      </c>
      <c r="CL49" s="105">
        <f>SUM('Mês'!$CI49:CL49)</f>
        <v>1</v>
      </c>
      <c r="CM49" s="105">
        <f>SUM('Mês'!$CI49:CM49)</f>
        <v>1</v>
      </c>
      <c r="CN49" s="105">
        <f>SUM('Mês'!$CI49:CN49)</f>
        <v>1</v>
      </c>
      <c r="CO49" s="105">
        <f>SUM('Mês'!$CI49:CO49)</f>
        <v>1</v>
      </c>
      <c r="CP49" s="105">
        <f>SUM('Mês'!$CI49:CP49)</f>
        <v>1</v>
      </c>
      <c r="CQ49" s="105">
        <f>SUM('Mês'!$CI49:CQ49)</f>
        <v>2</v>
      </c>
      <c r="CR49" s="105">
        <f>SUM('Mês'!$CI49:CR49)</f>
        <v>2</v>
      </c>
      <c r="CS49" s="105">
        <f>SUM('Mês'!$CI49:CS49)</f>
        <v>3</v>
      </c>
      <c r="CT49" s="105">
        <f>SUM('Mês'!$CI49:CT49)</f>
        <v>3</v>
      </c>
      <c r="CU49" s="105">
        <f>SUM('Mês'!$CU49:CU49)</f>
        <v>0</v>
      </c>
      <c r="CV49" s="105">
        <f>SUM('Mês'!$CU49:CV49)</f>
        <v>0</v>
      </c>
      <c r="CW49" s="105">
        <f>SUM('Mês'!$CU49:CW49)</f>
        <v>1</v>
      </c>
      <c r="CX49" s="105">
        <f>SUM('Mês'!$CU49:CX49)</f>
        <v>1</v>
      </c>
      <c r="CY49" s="105">
        <f>SUM('Mês'!$CU49:CY49)</f>
        <v>1</v>
      </c>
      <c r="CZ49" s="105">
        <f>SUM('Mês'!$CU49:CZ49)</f>
        <v>1</v>
      </c>
      <c r="DA49" s="105">
        <f>SUM('Mês'!$CU49:DA49)</f>
        <v>1</v>
      </c>
      <c r="DB49" s="105">
        <f>SUM('Mês'!$CU49:DB49)</f>
        <v>1</v>
      </c>
      <c r="DC49" s="105">
        <f>SUM('Mês'!$CU49:DC49)</f>
        <v>1</v>
      </c>
      <c r="DD49" s="105">
        <f>SUM('Mês'!$CU49:DD49)</f>
        <v>1</v>
      </c>
      <c r="DE49" s="105">
        <f>SUM('Mês'!$CU49:DE49)</f>
        <v>1</v>
      </c>
      <c r="DF49" s="105">
        <f>SUM('Mês'!$CU49:DF49)</f>
        <v>1</v>
      </c>
      <c r="DG49" s="105">
        <f>SUM('Mês'!$DG49:DG49)</f>
        <v>0</v>
      </c>
      <c r="DH49" s="105">
        <f>SUM('Mês'!$DG49:DH49)</f>
        <v>0</v>
      </c>
      <c r="DI49" s="105">
        <f>SUM('Mês'!$DG49:DI49)</f>
        <v>0</v>
      </c>
      <c r="DJ49" s="105">
        <f>SUM('Mês'!$DG49:DJ49)</f>
        <v>0</v>
      </c>
      <c r="DK49" s="105">
        <f>SUM('Mês'!$DG49:DK49)</f>
        <v>0</v>
      </c>
      <c r="DL49" s="105">
        <f>SUM('Mês'!$DG49:DL49)</f>
        <v>0</v>
      </c>
      <c r="DM49" s="105">
        <f>SUM('Mês'!$DG49:DM49)</f>
        <v>0</v>
      </c>
      <c r="DN49" s="105">
        <f>SUM('Mês'!$DG49:DN49)</f>
        <v>0</v>
      </c>
      <c r="DO49" s="105">
        <f>SUM('Mês'!$DG49:DO49)</f>
        <v>0</v>
      </c>
      <c r="DP49" s="105">
        <f>SUM('Mês'!$DG49:DP49)</f>
        <v>0</v>
      </c>
      <c r="DQ49" s="105">
        <f>SUM('Mês'!$DG49:DQ49)</f>
        <v>1</v>
      </c>
      <c r="DR49" s="105">
        <f>SUM('Mês'!$DG49:DR49)</f>
        <v>2</v>
      </c>
      <c r="DS49" s="105">
        <f>SUM('Mês'!$DS49:DS49)</f>
        <v>0</v>
      </c>
      <c r="DT49" s="105">
        <f>SUM('Mês'!$DS49:DT49)</f>
        <v>0</v>
      </c>
      <c r="DU49" s="105">
        <f>SUM('Mês'!$DS49:DU49)</f>
        <v>0</v>
      </c>
      <c r="DV49" s="105">
        <f>SUM('Mês'!$DS49:DV49)</f>
        <v>1</v>
      </c>
      <c r="DW49" s="105">
        <f>SUM('Mês'!$DS49:DW49)</f>
        <v>1</v>
      </c>
      <c r="DX49" s="105">
        <f>SUM('Mês'!$DS49:DX49)</f>
        <v>2</v>
      </c>
      <c r="DY49" s="105">
        <f>SUM('Mês'!$DS49:DY49)</f>
        <v>2</v>
      </c>
      <c r="DZ49" s="105">
        <f>SUM('Mês'!$DS49:DZ49)</f>
        <v>2</v>
      </c>
      <c r="EA49" s="105">
        <f>SUM('Mês'!$DS49:EA49)</f>
        <v>2</v>
      </c>
      <c r="EB49" s="105">
        <f>SUM('Mês'!$DS49:EB49)</f>
        <v>3</v>
      </c>
      <c r="EC49" s="105">
        <f>SUM('Mês'!$DS49:EC49)</f>
        <v>3</v>
      </c>
      <c r="ED49" s="105">
        <f>SUM('Mês'!$DS49:ED49)</f>
        <v>3</v>
      </c>
      <c r="EE49" s="105">
        <f>SUM('Mês'!$EE49:EE49)</f>
        <v>0</v>
      </c>
      <c r="EF49" s="105">
        <f>SUM('Mês'!$EE49:EF49)</f>
        <v>0</v>
      </c>
      <c r="EG49" s="105">
        <f>SUM('Mês'!$EE49:EG49)</f>
        <v>0</v>
      </c>
      <c r="EH49" s="105">
        <f>SUM('Mês'!$EE49:EH49)</f>
        <v>0</v>
      </c>
      <c r="EI49" s="105">
        <f>SUM('Mês'!$EE49:EI49)</f>
        <v>0</v>
      </c>
      <c r="EJ49" s="105">
        <f>SUM('Mês'!$EE49:EJ49)</f>
        <v>0</v>
      </c>
      <c r="EK49" s="105">
        <f>SUM('Mês'!$EE49:EK49)</f>
        <v>0</v>
      </c>
      <c r="EL49" s="105">
        <f>SUM('Mês'!$EE49:EL49)</f>
        <v>0</v>
      </c>
      <c r="EM49" s="105">
        <f>SUM('Mês'!$EE49:EM49)</f>
        <v>0</v>
      </c>
      <c r="EN49" s="105">
        <f>SUM('Mês'!$EE49:EN49)</f>
        <v>0</v>
      </c>
      <c r="EO49" s="105">
        <f>SUM('Mês'!$EE49:EO49)</f>
        <v>0</v>
      </c>
      <c r="EP49" s="105">
        <f>SUM('Mês'!$EE49:EP49)</f>
        <v>0</v>
      </c>
      <c r="EQ49" s="105">
        <f>SUM('Mês'!$EP49:EQ49)</f>
        <v>0</v>
      </c>
      <c r="ER49" s="105">
        <f>SUM('Mês'!$EP49:ER49)</f>
        <v>0</v>
      </c>
      <c r="ES49" s="105">
        <f>SUM('Mês'!$EP49:ES49)</f>
        <v>0</v>
      </c>
      <c r="ET49" s="105">
        <f>SUM('Mês'!$EP49:ET49)</f>
        <v>0</v>
      </c>
      <c r="EU49" s="105">
        <f>SUM('Mês'!$EP49:EU49)</f>
        <v>0</v>
      </c>
      <c r="EV49" s="105">
        <f>SUM('Mês'!$EP49:EV49)</f>
        <v>0</v>
      </c>
      <c r="EW49" s="105">
        <f>SUM('Mês'!$EP49:EW49)</f>
        <v>0</v>
      </c>
      <c r="EX49" s="105">
        <f>SUM('Mês'!$EP49:EX49)</f>
        <v>0</v>
      </c>
      <c r="EY49" s="105">
        <f>SUM('Mês'!$EP49:EY49)</f>
        <v>0</v>
      </c>
      <c r="EZ49" s="105">
        <f>SUM('Mês'!$EP49:EZ49)</f>
        <v>0</v>
      </c>
      <c r="FA49" s="105">
        <f>SUM('Mês'!$EP49:FA49)</f>
        <v>0</v>
      </c>
      <c r="FB49" s="105">
        <f>SUM('Mês'!$EP49:FB49)</f>
        <v>0</v>
      </c>
      <c r="FC49" s="105">
        <f>SUM('Mês'!$FC49:FC49)</f>
        <v>0</v>
      </c>
      <c r="FD49" s="105">
        <f>SUM('Mês'!$FC49:FD49)</f>
        <v>0</v>
      </c>
      <c r="FE49" s="105">
        <f>SUM('Mês'!$FC49:FE49)</f>
        <v>0</v>
      </c>
      <c r="FF49" s="105">
        <f>SUM('Mês'!$FC49:FF49)</f>
        <v>0</v>
      </c>
      <c r="FG49" s="105">
        <f>SUM('Mês'!$FC49:FG49)</f>
        <v>0</v>
      </c>
      <c r="FH49" s="105">
        <f>SUM('Mês'!$FC49:FH49)</f>
        <v>0</v>
      </c>
      <c r="FI49" s="105">
        <f>SUM('Mês'!$FC49:FI49)</f>
        <v>0</v>
      </c>
      <c r="FJ49" s="105">
        <f>SUM('Mês'!$FC49:FJ49)</f>
        <v>0</v>
      </c>
      <c r="FK49" s="105">
        <f>SUM('Mês'!$FC49:FK49)</f>
        <v>0</v>
      </c>
      <c r="FL49" s="105">
        <f>SUM('Mês'!$FC49:FL49)</f>
        <v>0</v>
      </c>
      <c r="FM49" s="105">
        <f>SUM('Mês'!$FC49:FM49)</f>
        <v>0</v>
      </c>
      <c r="FN49" s="105">
        <f>SUM('Mês'!$FC49:FN49)</f>
        <v>0</v>
      </c>
      <c r="FO49" s="105">
        <f>SUM('Mês'!$FO49:FO49)</f>
        <v>0</v>
      </c>
      <c r="FP49" s="105">
        <f>SUM('Mês'!$FO49:FP49)</f>
        <v>0</v>
      </c>
      <c r="FQ49" s="105">
        <f>SUM('Mês'!$FO49:FQ49)</f>
        <v>0</v>
      </c>
      <c r="FR49" s="105">
        <f>SUM('Mês'!$FO49:FR49)</f>
        <v>0</v>
      </c>
      <c r="FS49" s="105">
        <f>SUM('Mês'!$FO49:FS49)</f>
        <v>0</v>
      </c>
      <c r="FT49" s="105">
        <f>SUM('Mês'!$FO49:FT49)</f>
        <v>0</v>
      </c>
      <c r="FU49" s="105">
        <f>SUM('Mês'!$FO49:FU49)</f>
        <v>0</v>
      </c>
      <c r="FV49" s="105">
        <f>SUM('Mês'!$FO49:FV49)</f>
        <v>0</v>
      </c>
      <c r="FW49" s="105">
        <f>SUM('Mês'!$FO49:FW49)</f>
        <v>0</v>
      </c>
      <c r="FX49" s="105">
        <f>SUM('Mês'!$FO49:FX49)</f>
        <v>0</v>
      </c>
      <c r="FY49" s="105">
        <f>SUM('Mês'!$FO49:FY49)</f>
        <v>0</v>
      </c>
      <c r="FZ49" s="105">
        <f>SUM('Mês'!$FO49:FZ49)</f>
        <v>0</v>
      </c>
      <c r="GA49" s="105">
        <f>SUM('Mês'!$FO49:GA49)</f>
        <v>0</v>
      </c>
      <c r="GB49" s="105">
        <f>SUM('Mês'!$FO49:GB49)</f>
        <v>0</v>
      </c>
      <c r="GC49" s="105">
        <f>SUM('Mês'!$FO49:GC49)</f>
        <v>0</v>
      </c>
      <c r="GD49" s="105">
        <f>SUM('Mês'!$FO49:GD49)</f>
        <v>0</v>
      </c>
      <c r="GE49" s="105">
        <f>SUM('Mês'!$FO49:GE49)</f>
        <v>0</v>
      </c>
      <c r="GF49" s="105">
        <f>SUM('Mês'!$FO49:GF49)</f>
        <v>0</v>
      </c>
      <c r="GG49" s="105">
        <f>SUM('Mês'!$FO49:GG49)</f>
        <v>0</v>
      </c>
      <c r="GH49" s="105">
        <f>SUM('Mês'!$FO49:GH49)</f>
        <v>0</v>
      </c>
      <c r="GI49" s="105">
        <f>SUM('Mês'!$FO49:GI49)</f>
        <v>0</v>
      </c>
      <c r="GJ49" s="121"/>
    </row>
    <row r="50" ht="12.75" customHeight="1">
      <c r="A50" s="30">
        <f t="shared" si="1"/>
        <v>46</v>
      </c>
      <c r="B50" s="83" t="s">
        <v>42</v>
      </c>
      <c r="C50" s="107">
        <f>'Mês'!C50</f>
        <v>0</v>
      </c>
      <c r="D50" s="107">
        <f>SUM('Mês'!C50:D50)</f>
        <v>0</v>
      </c>
      <c r="E50" s="107">
        <f>SUM('Mês'!C50:E50)</f>
        <v>1</v>
      </c>
      <c r="F50" s="107">
        <f>SUM('Mês'!C50:F50)</f>
        <v>2</v>
      </c>
      <c r="G50" s="107">
        <f>SUM('Mês'!C50:G50)</f>
        <v>2</v>
      </c>
      <c r="H50" s="107">
        <f>SUM('Mês'!C50:H50)</f>
        <v>2</v>
      </c>
      <c r="I50" s="107">
        <f>SUM('Mês'!C50:I50)</f>
        <v>2</v>
      </c>
      <c r="J50" s="107">
        <f>SUM('Mês'!C50:J50)</f>
        <v>2</v>
      </c>
      <c r="K50" s="107">
        <f>SUM('Mês'!C50:K50)</f>
        <v>2</v>
      </c>
      <c r="L50" s="107">
        <f>SUM('Mês'!C50:L50)</f>
        <v>2</v>
      </c>
      <c r="M50" s="107">
        <f>SUM('Mês'!C50:M50)</f>
        <v>2</v>
      </c>
      <c r="N50" s="107">
        <f>SUM('Mês'!C50:N50)</f>
        <v>2</v>
      </c>
      <c r="O50" s="107">
        <f>'Mês'!O50</f>
        <v>0</v>
      </c>
      <c r="P50" s="107">
        <f>SUM('Mês'!O50:P50)</f>
        <v>0</v>
      </c>
      <c r="Q50" s="107">
        <f>SUM('Mês'!O50:Q50)</f>
        <v>0</v>
      </c>
      <c r="R50" s="107">
        <f>SUM('Mês'!O50:R50)</f>
        <v>0</v>
      </c>
      <c r="S50" s="107">
        <f>SUM('Mês'!O50:S50)</f>
        <v>0</v>
      </c>
      <c r="T50" s="107">
        <f>SUM('Mês'!O50:T50)</f>
        <v>0</v>
      </c>
      <c r="U50" s="107">
        <f>SUM('Mês'!O50:U50)</f>
        <v>0</v>
      </c>
      <c r="V50" s="107">
        <f>SUM('Mês'!O50:V50)</f>
        <v>1</v>
      </c>
      <c r="W50" s="107">
        <f>SUM('Mês'!O50:W50)</f>
        <v>1</v>
      </c>
      <c r="X50" s="107">
        <f>SUM('Mês'!O50:X50)</f>
        <v>2</v>
      </c>
      <c r="Y50" s="107">
        <f>SUM('Mês'!O50:Y50)</f>
        <v>2</v>
      </c>
      <c r="Z50" s="107">
        <f>SUM('Mês'!O50:Z50)</f>
        <v>2</v>
      </c>
      <c r="AA50" s="107">
        <f>SUM('Mês'!$AA50:AA50)</f>
        <v>0</v>
      </c>
      <c r="AB50" s="107">
        <f>SUM('Mês'!$AA50:AB50)</f>
        <v>0</v>
      </c>
      <c r="AC50" s="107">
        <f>SUM('Mês'!$AA50:AC50)</f>
        <v>0</v>
      </c>
      <c r="AD50" s="107">
        <f>SUM('Mês'!$AA50:AD50)</f>
        <v>0</v>
      </c>
      <c r="AE50" s="107">
        <f>SUM('Mês'!$AA50:AE50)</f>
        <v>1</v>
      </c>
      <c r="AF50" s="107">
        <f>SUM('Mês'!$AA50:AF50)</f>
        <v>1</v>
      </c>
      <c r="AG50" s="107">
        <f>SUM('Mês'!$AA50:AG50)</f>
        <v>1</v>
      </c>
      <c r="AH50" s="107">
        <f>SUM('Mês'!$AA50:AH50)</f>
        <v>1</v>
      </c>
      <c r="AI50" s="107">
        <f>SUM('Mês'!$AA50:AI50)</f>
        <v>1</v>
      </c>
      <c r="AJ50" s="107">
        <f>SUM('Mês'!$AA50:AJ50)</f>
        <v>1</v>
      </c>
      <c r="AK50" s="107">
        <f>SUM('Mês'!$AA50:AK50)</f>
        <v>1</v>
      </c>
      <c r="AL50" s="107">
        <f>SUM('Mês'!$AA50:AL50)</f>
        <v>2</v>
      </c>
      <c r="AM50" s="107">
        <f>SUM('Mês'!$AM50:AM50)</f>
        <v>0</v>
      </c>
      <c r="AN50" s="107">
        <f>SUM('Mês'!$AM50:AN50)</f>
        <v>0</v>
      </c>
      <c r="AO50" s="107">
        <f>SUM('Mês'!$AM50:AO50)</f>
        <v>1</v>
      </c>
      <c r="AP50" s="107">
        <f>SUM('Mês'!$AM50:AP50)</f>
        <v>1</v>
      </c>
      <c r="AQ50" s="107">
        <f>SUM('Mês'!$AM50:AQ50)</f>
        <v>1</v>
      </c>
      <c r="AR50" s="107">
        <f>SUM('Mês'!$AM50:AR50)</f>
        <v>3</v>
      </c>
      <c r="AS50" s="107">
        <f>SUM('Mês'!$AM50:AS50)</f>
        <v>3</v>
      </c>
      <c r="AT50" s="107">
        <f>SUM('Mês'!$AM50:AT50)</f>
        <v>3</v>
      </c>
      <c r="AU50" s="107">
        <f>SUM('Mês'!$AM50:AU50)</f>
        <v>3</v>
      </c>
      <c r="AV50" s="107">
        <f>SUM('Mês'!$AM50:AV50)</f>
        <v>4</v>
      </c>
      <c r="AW50" s="107">
        <f>SUM('Mês'!$AM50:AW50)</f>
        <v>5</v>
      </c>
      <c r="AX50" s="107">
        <f>SUM('Mês'!$AM50:AX50)</f>
        <v>7</v>
      </c>
      <c r="AY50" s="107">
        <f>SUM('Mês'!$AY50:AY50)</f>
        <v>0</v>
      </c>
      <c r="AZ50" s="107">
        <f>SUM('Mês'!$AY50:AZ50)</f>
        <v>0</v>
      </c>
      <c r="BA50" s="107">
        <f>SUM('Mês'!$AY50:BA50)</f>
        <v>0</v>
      </c>
      <c r="BB50" s="107">
        <f>SUM('Mês'!$AY50:BB50)</f>
        <v>1</v>
      </c>
      <c r="BC50" s="107">
        <f>SUM('Mês'!$AY50:BC50)</f>
        <v>1</v>
      </c>
      <c r="BD50" s="107">
        <f>SUM('Mês'!$AY50:BD50)</f>
        <v>1</v>
      </c>
      <c r="BE50" s="107">
        <f>SUM('Mês'!$AY50:BE50)</f>
        <v>2</v>
      </c>
      <c r="BF50" s="107">
        <f>SUM('Mês'!$AY50:BF50)</f>
        <v>2</v>
      </c>
      <c r="BG50" s="107">
        <f>SUM('Mês'!$AY50:BG50)</f>
        <v>2</v>
      </c>
      <c r="BH50" s="107">
        <f>SUM('Mês'!$AY50:BH50)</f>
        <v>3</v>
      </c>
      <c r="BI50" s="107">
        <f>SUM('Mês'!$AY50:BI50)</f>
        <v>4</v>
      </c>
      <c r="BJ50" s="107">
        <f>SUM('Mês'!$AY50:BJ50)</f>
        <v>5</v>
      </c>
      <c r="BK50" s="107">
        <f>SUM('Mês'!$BK50:BK50)</f>
        <v>0</v>
      </c>
      <c r="BL50" s="107">
        <f>SUM('Mês'!$BK50:BL50)</f>
        <v>0</v>
      </c>
      <c r="BM50" s="107">
        <f>SUM('Mês'!$BK50:BM50)</f>
        <v>0</v>
      </c>
      <c r="BN50" s="107">
        <f>SUM('Mês'!$BK50:BN50)</f>
        <v>0</v>
      </c>
      <c r="BO50" s="107">
        <f>SUM('Mês'!$BK50:BO50)</f>
        <v>1</v>
      </c>
      <c r="BP50" s="107">
        <f>SUM('Mês'!$BK50:BP50)</f>
        <v>1</v>
      </c>
      <c r="BQ50" s="107">
        <f>SUM('Mês'!$BK50:BQ50)</f>
        <v>2</v>
      </c>
      <c r="BR50" s="107">
        <f>SUM('Mês'!$BK50:BR50)</f>
        <v>2</v>
      </c>
      <c r="BS50" s="107">
        <f>SUM('Mês'!$BK50:BS50)</f>
        <v>3</v>
      </c>
      <c r="BT50" s="107">
        <f>SUM('Mês'!$BK50:BT50)</f>
        <v>3</v>
      </c>
      <c r="BU50" s="107">
        <f>SUM('Mês'!$BK50:BU50)</f>
        <v>3</v>
      </c>
      <c r="BV50" s="107">
        <f>SUM('Mês'!$BK50:BV50)</f>
        <v>4</v>
      </c>
      <c r="BW50" s="107">
        <f>SUM('Mês'!$BW50:BW50)</f>
        <v>0</v>
      </c>
      <c r="BX50" s="107">
        <f>SUM('Mês'!$BW50:BX50)</f>
        <v>0</v>
      </c>
      <c r="BY50" s="107">
        <f>SUM('Mês'!$BW50:BY50)</f>
        <v>0</v>
      </c>
      <c r="BZ50" s="107">
        <f>SUM('Mês'!$BW50:BZ50)</f>
        <v>0</v>
      </c>
      <c r="CA50" s="107">
        <f>SUM('Mês'!$BW50:CA50)</f>
        <v>1</v>
      </c>
      <c r="CB50" s="107">
        <f>SUM('Mês'!$BW50:CB50)</f>
        <v>1</v>
      </c>
      <c r="CC50" s="107">
        <f>SUM('Mês'!$BW50:CC50)</f>
        <v>1</v>
      </c>
      <c r="CD50" s="107">
        <f>SUM('Mês'!$BW50:CD50)</f>
        <v>1</v>
      </c>
      <c r="CE50" s="107">
        <f>SUM('Mês'!$BW50:CE50)</f>
        <v>1</v>
      </c>
      <c r="CF50" s="107">
        <f>SUM('Mês'!$BW50:CF50)</f>
        <v>1</v>
      </c>
      <c r="CG50" s="107">
        <f>SUM('Mês'!$BW50:CG50)</f>
        <v>2</v>
      </c>
      <c r="CH50" s="107">
        <f>SUM('Mês'!$BW50:CH50)</f>
        <v>2</v>
      </c>
      <c r="CI50" s="107">
        <f>SUM('Mês'!$CI50:CI50)</f>
        <v>0</v>
      </c>
      <c r="CJ50" s="107">
        <f>SUM('Mês'!$CI50:CJ50)</f>
        <v>0</v>
      </c>
      <c r="CK50" s="107">
        <f>SUM('Mês'!$CI50:CK50)</f>
        <v>0</v>
      </c>
      <c r="CL50" s="107">
        <f>SUM('Mês'!$CI50:CL50)</f>
        <v>1</v>
      </c>
      <c r="CM50" s="107">
        <f>SUM('Mês'!$CI50:CM50)</f>
        <v>1</v>
      </c>
      <c r="CN50" s="107">
        <f>SUM('Mês'!$CI50:CN50)</f>
        <v>1</v>
      </c>
      <c r="CO50" s="107">
        <f>SUM('Mês'!$CI50:CO50)</f>
        <v>1</v>
      </c>
      <c r="CP50" s="107">
        <f>SUM('Mês'!$CI50:CP50)</f>
        <v>1</v>
      </c>
      <c r="CQ50" s="107">
        <f>SUM('Mês'!$CI50:CQ50)</f>
        <v>1</v>
      </c>
      <c r="CR50" s="107">
        <f>SUM('Mês'!$CI50:CR50)</f>
        <v>1</v>
      </c>
      <c r="CS50" s="107">
        <f>SUM('Mês'!$CI50:CS50)</f>
        <v>1</v>
      </c>
      <c r="CT50" s="107">
        <f>SUM('Mês'!$CI50:CT50)</f>
        <v>1</v>
      </c>
      <c r="CU50" s="107">
        <f>SUM('Mês'!$CU50:CU50)</f>
        <v>0</v>
      </c>
      <c r="CV50" s="107">
        <f>SUM('Mês'!$CU50:CV50)</f>
        <v>1</v>
      </c>
      <c r="CW50" s="107">
        <f>SUM('Mês'!$CU50:CW50)</f>
        <v>1</v>
      </c>
      <c r="CX50" s="107">
        <f>SUM('Mês'!$CU50:CX50)</f>
        <v>1</v>
      </c>
      <c r="CY50" s="107">
        <f>SUM('Mês'!$CU50:CY50)</f>
        <v>1</v>
      </c>
      <c r="CZ50" s="107">
        <f>SUM('Mês'!$CU50:CZ50)</f>
        <v>2</v>
      </c>
      <c r="DA50" s="107">
        <f>SUM('Mês'!$CU50:DA50)</f>
        <v>3</v>
      </c>
      <c r="DB50" s="107">
        <f>SUM('Mês'!$CU50:DB50)</f>
        <v>4</v>
      </c>
      <c r="DC50" s="107">
        <f>SUM('Mês'!$CU50:DC50)</f>
        <v>4</v>
      </c>
      <c r="DD50" s="107">
        <f>SUM('Mês'!$CU50:DD50)</f>
        <v>5</v>
      </c>
      <c r="DE50" s="107">
        <f>SUM('Mês'!$CU50:DE50)</f>
        <v>5</v>
      </c>
      <c r="DF50" s="107">
        <f>SUM('Mês'!$CU50:DF50)</f>
        <v>5</v>
      </c>
      <c r="DG50" s="107">
        <f>SUM('Mês'!$DG50:DG50)</f>
        <v>0</v>
      </c>
      <c r="DH50" s="107">
        <f>SUM('Mês'!$DG50:DH50)</f>
        <v>0</v>
      </c>
      <c r="DI50" s="107">
        <f>SUM('Mês'!$DG50:DI50)</f>
        <v>0</v>
      </c>
      <c r="DJ50" s="107">
        <f>SUM('Mês'!$DG50:DJ50)</f>
        <v>0</v>
      </c>
      <c r="DK50" s="107">
        <f>SUM('Mês'!$DG50:DK50)</f>
        <v>0</v>
      </c>
      <c r="DL50" s="107">
        <f>SUM('Mês'!$DG50:DL50)</f>
        <v>0</v>
      </c>
      <c r="DM50" s="107">
        <f>SUM('Mês'!$DG50:DM50)</f>
        <v>0</v>
      </c>
      <c r="DN50" s="107">
        <f>SUM('Mês'!$DG50:DN50)</f>
        <v>0</v>
      </c>
      <c r="DO50" s="107">
        <f>SUM('Mês'!$DG50:DO50)</f>
        <v>0</v>
      </c>
      <c r="DP50" s="107">
        <f>SUM('Mês'!$DG50:DP50)</f>
        <v>0</v>
      </c>
      <c r="DQ50" s="107">
        <f>SUM('Mês'!$DG50:DQ50)</f>
        <v>1</v>
      </c>
      <c r="DR50" s="107">
        <f>SUM('Mês'!$DG50:DR50)</f>
        <v>1</v>
      </c>
      <c r="DS50" s="107">
        <f>SUM('Mês'!$DS50:DS50)</f>
        <v>1</v>
      </c>
      <c r="DT50" s="107">
        <f>SUM('Mês'!$DS50:DT50)</f>
        <v>1</v>
      </c>
      <c r="DU50" s="107">
        <f>SUM('Mês'!$DS50:DU50)</f>
        <v>1</v>
      </c>
      <c r="DV50" s="107">
        <f>SUM('Mês'!$DS50:DV50)</f>
        <v>1</v>
      </c>
      <c r="DW50" s="107">
        <f>SUM('Mês'!$DS50:DW50)</f>
        <v>3</v>
      </c>
      <c r="DX50" s="107">
        <f>SUM('Mês'!$DS50:DX50)</f>
        <v>3</v>
      </c>
      <c r="DY50" s="107">
        <f>SUM('Mês'!$DS50:DY50)</f>
        <v>3</v>
      </c>
      <c r="DZ50" s="107">
        <f>SUM('Mês'!$DS50:DZ50)</f>
        <v>4</v>
      </c>
      <c r="EA50" s="107">
        <f>SUM('Mês'!$DS50:EA50)</f>
        <v>4</v>
      </c>
      <c r="EB50" s="107">
        <f>SUM('Mês'!$DS50:EB50)</f>
        <v>4</v>
      </c>
      <c r="EC50" s="107">
        <f>SUM('Mês'!$DS50:EC50)</f>
        <v>5</v>
      </c>
      <c r="ED50" s="107">
        <f>SUM('Mês'!$DS50:ED50)</f>
        <v>6</v>
      </c>
      <c r="EE50" s="107">
        <f>SUM('Mês'!$EE50:EE50)</f>
        <v>0</v>
      </c>
      <c r="EF50" s="107">
        <f>SUM('Mês'!$EE50:EF50)</f>
        <v>0</v>
      </c>
      <c r="EG50" s="107">
        <f>SUM('Mês'!$EE50:EG50)</f>
        <v>0</v>
      </c>
      <c r="EH50" s="107">
        <f>SUM('Mês'!$EE50:EH50)</f>
        <v>0</v>
      </c>
      <c r="EI50" s="107">
        <f>SUM('Mês'!$EE50:EI50)</f>
        <v>0</v>
      </c>
      <c r="EJ50" s="107">
        <f>SUM('Mês'!$EE50:EJ50)</f>
        <v>0</v>
      </c>
      <c r="EK50" s="107">
        <f>SUM('Mês'!$EE50:EK50)</f>
        <v>1</v>
      </c>
      <c r="EL50" s="107">
        <f>SUM('Mês'!$EE50:EL50)</f>
        <v>1</v>
      </c>
      <c r="EM50" s="107">
        <f>SUM('Mês'!$EE50:EM50)</f>
        <v>1</v>
      </c>
      <c r="EN50" s="107">
        <f>SUM('Mês'!$EE50:EN50)</f>
        <v>2</v>
      </c>
      <c r="EO50" s="107">
        <f>SUM('Mês'!$EE50:EO50)</f>
        <v>2</v>
      </c>
      <c r="EP50" s="107">
        <f>SUM('Mês'!$EE50:EP50)</f>
        <v>2</v>
      </c>
      <c r="EQ50" s="107">
        <f>SUM('Mês'!$EP50:EQ50)</f>
        <v>0</v>
      </c>
      <c r="ER50" s="107">
        <f>SUM('Mês'!$EP50:ER50)</f>
        <v>0</v>
      </c>
      <c r="ES50" s="107">
        <f>SUM('Mês'!$EP50:ES50)</f>
        <v>0</v>
      </c>
      <c r="ET50" s="107">
        <f>SUM('Mês'!$EP50:ET50)</f>
        <v>0</v>
      </c>
      <c r="EU50" s="107">
        <f>SUM('Mês'!$EP50:EU50)</f>
        <v>0</v>
      </c>
      <c r="EV50" s="107">
        <f>SUM('Mês'!$EP50:EV50)</f>
        <v>0</v>
      </c>
      <c r="EW50" s="107">
        <f>SUM('Mês'!$EP50:EW50)</f>
        <v>1</v>
      </c>
      <c r="EX50" s="107">
        <f>SUM('Mês'!$EP50:EX50)</f>
        <v>1</v>
      </c>
      <c r="EY50" s="107">
        <f>SUM('Mês'!$EP50:EY50)</f>
        <v>1</v>
      </c>
      <c r="EZ50" s="107">
        <f>SUM('Mês'!$EP50:EZ50)</f>
        <v>1</v>
      </c>
      <c r="FA50" s="107">
        <f>SUM('Mês'!$EP50:FA50)</f>
        <v>2</v>
      </c>
      <c r="FB50" s="107">
        <f>SUM('Mês'!$EP50:FB50)</f>
        <v>3</v>
      </c>
      <c r="FC50" s="107">
        <f>SUM('Mês'!$FC50:FC50)</f>
        <v>0</v>
      </c>
      <c r="FD50" s="107">
        <f>SUM('Mês'!$FC50:FD50)</f>
        <v>0</v>
      </c>
      <c r="FE50" s="107">
        <f>SUM('Mês'!$FC50:FE50)</f>
        <v>0</v>
      </c>
      <c r="FF50" s="107">
        <f>SUM('Mês'!$FC50:FF50)</f>
        <v>0</v>
      </c>
      <c r="FG50" s="107">
        <f>SUM('Mês'!$FC50:FG50)</f>
        <v>0</v>
      </c>
      <c r="FH50" s="107">
        <f>SUM('Mês'!$FC50:FH50)</f>
        <v>1</v>
      </c>
      <c r="FI50" s="107">
        <f>SUM('Mês'!$FC50:FI50)</f>
        <v>1</v>
      </c>
      <c r="FJ50" s="107">
        <f>SUM('Mês'!$FC50:FJ50)</f>
        <v>1</v>
      </c>
      <c r="FK50" s="107">
        <f>SUM('Mês'!$FC50:FK50)</f>
        <v>1</v>
      </c>
      <c r="FL50" s="107">
        <f>SUM('Mês'!$FC50:FL50)</f>
        <v>1</v>
      </c>
      <c r="FM50" s="107">
        <f>SUM('Mês'!$FC50:FM50)</f>
        <v>1</v>
      </c>
      <c r="FN50" s="107">
        <f>SUM('Mês'!$FC50:FN50)</f>
        <v>1</v>
      </c>
      <c r="FO50" s="107">
        <f>SUM('Mês'!$FO50:FO50)</f>
        <v>0</v>
      </c>
      <c r="FP50" s="107">
        <f>SUM('Mês'!$FO50:FP50)</f>
        <v>0</v>
      </c>
      <c r="FQ50" s="107">
        <f>SUM('Mês'!$FO50:FQ50)</f>
        <v>0</v>
      </c>
      <c r="FR50" s="107">
        <f>SUM('Mês'!$FO50:FR50)</f>
        <v>0</v>
      </c>
      <c r="FS50" s="107">
        <f>SUM('Mês'!$FO50:FS50)</f>
        <v>0</v>
      </c>
      <c r="FT50" s="107">
        <f>SUM('Mês'!$FO50:FT50)</f>
        <v>0</v>
      </c>
      <c r="FU50" s="107">
        <f>SUM('Mês'!$FO50:FU50)</f>
        <v>0</v>
      </c>
      <c r="FV50" s="107">
        <f>SUM('Mês'!$FO50:FV50)</f>
        <v>0</v>
      </c>
      <c r="FW50" s="107">
        <f>SUM('Mês'!$FO50:FW50)</f>
        <v>0</v>
      </c>
      <c r="FX50" s="107">
        <f>SUM('Mês'!$FO50:FX50)</f>
        <v>0</v>
      </c>
      <c r="FY50" s="107">
        <f>SUM('Mês'!$FO50:FY50)</f>
        <v>0</v>
      </c>
      <c r="FZ50" s="107">
        <f>SUM('Mês'!$FO50:FZ50)</f>
        <v>0</v>
      </c>
      <c r="GA50" s="107">
        <f>SUM('Mês'!$FO50:GA50)</f>
        <v>0</v>
      </c>
      <c r="GB50" s="107">
        <f>SUM('Mês'!$FO50:GB50)</f>
        <v>0</v>
      </c>
      <c r="GC50" s="107">
        <f>SUM('Mês'!$FO50:GC50)</f>
        <v>0</v>
      </c>
      <c r="GD50" s="107">
        <f>SUM('Mês'!$FO50:GD50)</f>
        <v>0</v>
      </c>
      <c r="GE50" s="107">
        <f>SUM('Mês'!$FO50:GE50)</f>
        <v>0</v>
      </c>
      <c r="GF50" s="107">
        <f>SUM('Mês'!$FO50:GF50)</f>
        <v>0</v>
      </c>
      <c r="GG50" s="107">
        <f>SUM('Mês'!$FO50:GG50)</f>
        <v>0</v>
      </c>
      <c r="GH50" s="107">
        <f>SUM('Mês'!$FO50:GH50)</f>
        <v>0</v>
      </c>
      <c r="GI50" s="107">
        <f>SUM('Mês'!$FO50:GI50)</f>
        <v>0</v>
      </c>
      <c r="GJ50" s="121"/>
    </row>
    <row r="51" ht="15.75" customHeight="1">
      <c r="A51" s="30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120"/>
      <c r="GD51" s="120"/>
      <c r="GE51" s="120"/>
      <c r="GF51" s="120"/>
      <c r="GG51" s="120"/>
      <c r="GH51" s="120"/>
      <c r="GI51" s="120"/>
      <c r="GJ51" s="120"/>
    </row>
    <row r="52" ht="15.75" customHeight="1">
      <c r="A52" s="30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120"/>
      <c r="GD52" s="120"/>
      <c r="GE52" s="120"/>
      <c r="GF52" s="120"/>
      <c r="GG52" s="120"/>
      <c r="GH52" s="120"/>
      <c r="GI52" s="120"/>
      <c r="GJ52" s="120"/>
    </row>
    <row r="53" ht="15.75" customHeight="1">
      <c r="A53" s="30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120"/>
      <c r="GD53" s="120"/>
      <c r="GE53" s="120"/>
      <c r="GF53" s="120"/>
      <c r="GG53" s="120"/>
      <c r="GH53" s="120"/>
      <c r="GI53" s="120"/>
      <c r="GJ53" s="120"/>
    </row>
    <row r="54" ht="15.75" customHeight="1">
      <c r="A54" s="30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120"/>
      <c r="GD54" s="120"/>
      <c r="GE54" s="120"/>
      <c r="GF54" s="120"/>
      <c r="GG54" s="120"/>
      <c r="GH54" s="120"/>
      <c r="GI54" s="120"/>
      <c r="GJ54" s="120"/>
    </row>
    <row r="55" ht="15.75" customHeight="1">
      <c r="A55" s="30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120"/>
      <c r="GD55" s="120"/>
      <c r="GE55" s="120"/>
      <c r="GF55" s="120"/>
      <c r="GG55" s="120"/>
      <c r="GH55" s="120"/>
      <c r="GI55" s="120"/>
      <c r="GJ55" s="120"/>
    </row>
    <row r="56" ht="15.75" customHeight="1">
      <c r="A56" s="30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120"/>
      <c r="GD56" s="120"/>
      <c r="GE56" s="120"/>
      <c r="GF56" s="120"/>
      <c r="GG56" s="120"/>
      <c r="GH56" s="120"/>
      <c r="GI56" s="120"/>
      <c r="GJ56" s="120"/>
    </row>
    <row r="57" ht="15.75" customHeight="1">
      <c r="A57" s="30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120"/>
      <c r="GD57" s="120"/>
      <c r="GE57" s="120"/>
      <c r="GF57" s="120"/>
      <c r="GG57" s="120"/>
      <c r="GH57" s="120"/>
      <c r="GI57" s="120"/>
      <c r="GJ57" s="120"/>
    </row>
    <row r="58" ht="15.75" customHeight="1">
      <c r="A58" s="30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120"/>
      <c r="GD58" s="120"/>
      <c r="GE58" s="120"/>
      <c r="GF58" s="120"/>
      <c r="GG58" s="120"/>
      <c r="GH58" s="120"/>
      <c r="GI58" s="120"/>
      <c r="GJ58" s="120"/>
    </row>
    <row r="59" ht="15.75" customHeight="1">
      <c r="A59" s="30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120"/>
      <c r="GD59" s="120"/>
      <c r="GE59" s="120"/>
      <c r="GF59" s="120"/>
      <c r="GG59" s="120"/>
      <c r="GH59" s="120"/>
      <c r="GI59" s="120"/>
      <c r="GJ59" s="120"/>
    </row>
    <row r="60" ht="15.75" customHeight="1">
      <c r="A60" s="30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120"/>
      <c r="GD60" s="120"/>
      <c r="GE60" s="120"/>
      <c r="GF60" s="120"/>
      <c r="GG60" s="120"/>
      <c r="GH60" s="120"/>
      <c r="GI60" s="120"/>
      <c r="GJ60" s="120"/>
    </row>
    <row r="61" ht="15.75" customHeight="1">
      <c r="A61" s="30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120"/>
      <c r="GD61" s="120"/>
      <c r="GE61" s="120"/>
      <c r="GF61" s="120"/>
      <c r="GG61" s="120"/>
      <c r="GH61" s="120"/>
      <c r="GI61" s="120"/>
      <c r="GJ61" s="120"/>
    </row>
    <row r="62" ht="15.75" customHeight="1">
      <c r="A62" s="30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120"/>
      <c r="GD62" s="120"/>
      <c r="GE62" s="120"/>
      <c r="GF62" s="120"/>
      <c r="GG62" s="120"/>
      <c r="GH62" s="120"/>
      <c r="GI62" s="120"/>
      <c r="GJ62" s="120"/>
    </row>
    <row r="63" ht="15.75" customHeight="1">
      <c r="A63" s="3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120"/>
      <c r="GD63" s="120"/>
      <c r="GE63" s="120"/>
      <c r="GF63" s="120"/>
      <c r="GG63" s="120"/>
      <c r="GH63" s="120"/>
      <c r="GI63" s="120"/>
      <c r="GJ63" s="120"/>
    </row>
    <row r="64" ht="15.75" customHeight="1">
      <c r="A64" s="30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120"/>
      <c r="GD64" s="120"/>
      <c r="GE64" s="120"/>
      <c r="GF64" s="120"/>
      <c r="GG64" s="120"/>
      <c r="GH64" s="120"/>
      <c r="GI64" s="120"/>
      <c r="GJ64" s="120"/>
    </row>
    <row r="65" ht="15.75" customHeight="1">
      <c r="A65" s="30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120"/>
      <c r="GD65" s="120"/>
      <c r="GE65" s="120"/>
      <c r="GF65" s="120"/>
      <c r="GG65" s="120"/>
      <c r="GH65" s="120"/>
      <c r="GI65" s="120"/>
      <c r="GJ65" s="120"/>
    </row>
    <row r="66" ht="15.75" customHeight="1">
      <c r="A66" s="30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120"/>
      <c r="GD66" s="120"/>
      <c r="GE66" s="120"/>
      <c r="GF66" s="120"/>
      <c r="GG66" s="120"/>
      <c r="GH66" s="120"/>
      <c r="GI66" s="120"/>
      <c r="GJ66" s="120"/>
    </row>
    <row r="67" ht="15.75" customHeight="1">
      <c r="A67" s="30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120"/>
      <c r="GD67" s="120"/>
      <c r="GE67" s="120"/>
      <c r="GF67" s="120"/>
      <c r="GG67" s="120"/>
      <c r="GH67" s="120"/>
      <c r="GI67" s="120"/>
      <c r="GJ67" s="120"/>
    </row>
    <row r="68" ht="15.75" customHeight="1">
      <c r="A68" s="30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120"/>
      <c r="GD68" s="120"/>
      <c r="GE68" s="120"/>
      <c r="GF68" s="120"/>
      <c r="GG68" s="120"/>
      <c r="GH68" s="120"/>
      <c r="GI68" s="120"/>
      <c r="GJ68" s="120"/>
    </row>
    <row r="69" ht="15.75" customHeight="1">
      <c r="A69" s="30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120"/>
      <c r="GD69" s="120"/>
      <c r="GE69" s="120"/>
      <c r="GF69" s="120"/>
      <c r="GG69" s="120"/>
      <c r="GH69" s="120"/>
      <c r="GI69" s="120"/>
      <c r="GJ69" s="120"/>
    </row>
    <row r="70" ht="15.75" customHeight="1">
      <c r="A70" s="30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120"/>
      <c r="GD70" s="120"/>
      <c r="GE70" s="120"/>
      <c r="GF70" s="120"/>
      <c r="GG70" s="120"/>
      <c r="GH70" s="120"/>
      <c r="GI70" s="120"/>
      <c r="GJ70" s="120"/>
    </row>
    <row r="71" ht="15.75" customHeight="1">
      <c r="A71" s="30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120"/>
      <c r="GD71" s="120"/>
      <c r="GE71" s="120"/>
      <c r="GF71" s="120"/>
      <c r="GG71" s="120"/>
      <c r="GH71" s="120"/>
      <c r="GI71" s="120"/>
      <c r="GJ71" s="120"/>
    </row>
    <row r="72" ht="15.75" customHeight="1">
      <c r="A72" s="30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120"/>
      <c r="GD72" s="120"/>
      <c r="GE72" s="120"/>
      <c r="GF72" s="120"/>
      <c r="GG72" s="120"/>
      <c r="GH72" s="120"/>
      <c r="GI72" s="120"/>
      <c r="GJ72" s="120"/>
    </row>
    <row r="73" ht="15.75" customHeight="1">
      <c r="A73" s="30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120"/>
      <c r="GD73" s="120"/>
      <c r="GE73" s="120"/>
      <c r="GF73" s="120"/>
      <c r="GG73" s="120"/>
      <c r="GH73" s="120"/>
      <c r="GI73" s="120"/>
      <c r="GJ73" s="120"/>
    </row>
    <row r="74" ht="15.75" customHeight="1">
      <c r="A74" s="30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120"/>
      <c r="GD74" s="120"/>
      <c r="GE74" s="120"/>
      <c r="GF74" s="120"/>
      <c r="GG74" s="120"/>
      <c r="GH74" s="120"/>
      <c r="GI74" s="120"/>
      <c r="GJ74" s="120"/>
    </row>
    <row r="75" ht="15.75" customHeight="1">
      <c r="A75" s="30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120"/>
      <c r="GD75" s="120"/>
      <c r="GE75" s="120"/>
      <c r="GF75" s="120"/>
      <c r="GG75" s="120"/>
      <c r="GH75" s="120"/>
      <c r="GI75" s="120"/>
      <c r="GJ75" s="120"/>
    </row>
    <row r="76" ht="15.75" customHeight="1">
      <c r="A76" s="30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120"/>
      <c r="GD76" s="120"/>
      <c r="GE76" s="120"/>
      <c r="GF76" s="120"/>
      <c r="GG76" s="120"/>
      <c r="GH76" s="120"/>
      <c r="GI76" s="120"/>
      <c r="GJ76" s="120"/>
    </row>
    <row r="77" ht="15.75" customHeight="1">
      <c r="A77" s="30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120"/>
      <c r="GD77" s="120"/>
      <c r="GE77" s="120"/>
      <c r="GF77" s="120"/>
      <c r="GG77" s="120"/>
      <c r="GH77" s="120"/>
      <c r="GI77" s="120"/>
      <c r="GJ77" s="120"/>
    </row>
    <row r="78" ht="15.75" customHeight="1">
      <c r="A78" s="30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120"/>
      <c r="GD78" s="120"/>
      <c r="GE78" s="120"/>
      <c r="GF78" s="120"/>
      <c r="GG78" s="120"/>
      <c r="GH78" s="120"/>
      <c r="GI78" s="120"/>
      <c r="GJ78" s="120"/>
    </row>
    <row r="79" ht="15.75" customHeight="1">
      <c r="A79" s="30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120"/>
      <c r="GD79" s="120"/>
      <c r="GE79" s="120"/>
      <c r="GF79" s="120"/>
      <c r="GG79" s="120"/>
      <c r="GH79" s="120"/>
      <c r="GI79" s="120"/>
      <c r="GJ79" s="120"/>
    </row>
    <row r="80" ht="15.75" customHeight="1">
      <c r="A80" s="30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120"/>
      <c r="GD80" s="120"/>
      <c r="GE80" s="120"/>
      <c r="GF80" s="120"/>
      <c r="GG80" s="120"/>
      <c r="GH80" s="120"/>
      <c r="GI80" s="120"/>
      <c r="GJ80" s="120"/>
    </row>
    <row r="81" ht="15.75" customHeight="1">
      <c r="A81" s="30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120"/>
      <c r="GD81" s="120"/>
      <c r="GE81" s="120"/>
      <c r="GF81" s="120"/>
      <c r="GG81" s="120"/>
      <c r="GH81" s="120"/>
      <c r="GI81" s="120"/>
      <c r="GJ81" s="120"/>
    </row>
    <row r="82" ht="15.75" customHeight="1">
      <c r="A82" s="30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120"/>
      <c r="GD82" s="120"/>
      <c r="GE82" s="120"/>
      <c r="GF82" s="120"/>
      <c r="GG82" s="120"/>
      <c r="GH82" s="120"/>
      <c r="GI82" s="120"/>
      <c r="GJ82" s="120"/>
    </row>
    <row r="83" ht="15.75" customHeight="1">
      <c r="A83" s="30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120"/>
      <c r="GD83" s="120"/>
      <c r="GE83" s="120"/>
      <c r="GF83" s="120"/>
      <c r="GG83" s="120"/>
      <c r="GH83" s="120"/>
      <c r="GI83" s="120"/>
      <c r="GJ83" s="120"/>
    </row>
    <row r="84" ht="15.75" customHeight="1">
      <c r="A84" s="30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120"/>
      <c r="GD84" s="120"/>
      <c r="GE84" s="120"/>
      <c r="GF84" s="120"/>
      <c r="GG84" s="120"/>
      <c r="GH84" s="120"/>
      <c r="GI84" s="120"/>
      <c r="GJ84" s="120"/>
    </row>
    <row r="85" ht="15.75" customHeight="1">
      <c r="A85" s="30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120"/>
      <c r="GD85" s="120"/>
      <c r="GE85" s="120"/>
      <c r="GF85" s="120"/>
      <c r="GG85" s="120"/>
      <c r="GH85" s="120"/>
      <c r="GI85" s="120"/>
      <c r="GJ85" s="120"/>
    </row>
    <row r="86" ht="15.75" customHeight="1">
      <c r="A86" s="30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120"/>
      <c r="GD86" s="120"/>
      <c r="GE86" s="120"/>
      <c r="GF86" s="120"/>
      <c r="GG86" s="120"/>
      <c r="GH86" s="120"/>
      <c r="GI86" s="120"/>
      <c r="GJ86" s="120"/>
    </row>
    <row r="87" ht="15.75" customHeight="1">
      <c r="A87" s="30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120"/>
      <c r="GD87" s="120"/>
      <c r="GE87" s="120"/>
      <c r="GF87" s="120"/>
      <c r="GG87" s="120"/>
      <c r="GH87" s="120"/>
      <c r="GI87" s="120"/>
      <c r="GJ87" s="120"/>
    </row>
    <row r="88" ht="15.75" customHeight="1">
      <c r="A88" s="30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120"/>
      <c r="GD88" s="120"/>
      <c r="GE88" s="120"/>
      <c r="GF88" s="120"/>
      <c r="GG88" s="120"/>
      <c r="GH88" s="120"/>
      <c r="GI88" s="120"/>
      <c r="GJ88" s="120"/>
    </row>
    <row r="89" ht="15.75" customHeight="1">
      <c r="A89" s="30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120"/>
      <c r="GD89" s="120"/>
      <c r="GE89" s="120"/>
      <c r="GF89" s="120"/>
      <c r="GG89" s="120"/>
      <c r="GH89" s="120"/>
      <c r="GI89" s="120"/>
      <c r="GJ89" s="120"/>
    </row>
    <row r="90" ht="15.75" customHeight="1">
      <c r="A90" s="30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120"/>
      <c r="GD90" s="120"/>
      <c r="GE90" s="120"/>
      <c r="GF90" s="120"/>
      <c r="GG90" s="120"/>
      <c r="GH90" s="120"/>
      <c r="GI90" s="120"/>
      <c r="GJ90" s="120"/>
    </row>
    <row r="91" ht="15.75" customHeight="1">
      <c r="A91" s="30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120"/>
      <c r="GD91" s="120"/>
      <c r="GE91" s="120"/>
      <c r="GF91" s="120"/>
      <c r="GG91" s="120"/>
      <c r="GH91" s="120"/>
      <c r="GI91" s="120"/>
      <c r="GJ91" s="120"/>
    </row>
    <row r="92" ht="15.75" customHeight="1">
      <c r="A92" s="30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120"/>
      <c r="GD92" s="120"/>
      <c r="GE92" s="120"/>
      <c r="GF92" s="120"/>
      <c r="GG92" s="120"/>
      <c r="GH92" s="120"/>
      <c r="GI92" s="120"/>
      <c r="GJ92" s="120"/>
    </row>
    <row r="93" ht="15.75" customHeight="1">
      <c r="A93" s="30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120"/>
      <c r="GD93" s="120"/>
      <c r="GE93" s="120"/>
      <c r="GF93" s="120"/>
      <c r="GG93" s="120"/>
      <c r="GH93" s="120"/>
      <c r="GI93" s="120"/>
      <c r="GJ93" s="120"/>
    </row>
    <row r="94" ht="15.75" customHeight="1">
      <c r="A94" s="30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120"/>
      <c r="GD94" s="120"/>
      <c r="GE94" s="120"/>
      <c r="GF94" s="120"/>
      <c r="GG94" s="120"/>
      <c r="GH94" s="120"/>
      <c r="GI94" s="120"/>
      <c r="GJ94" s="120"/>
    </row>
    <row r="95" ht="15.75" customHeight="1">
      <c r="A95" s="30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120"/>
      <c r="GD95" s="120"/>
      <c r="GE95" s="120"/>
      <c r="GF95" s="120"/>
      <c r="GG95" s="120"/>
      <c r="GH95" s="120"/>
      <c r="GI95" s="120"/>
      <c r="GJ95" s="120"/>
    </row>
    <row r="96" ht="15.75" customHeight="1">
      <c r="A96" s="30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120"/>
      <c r="GD96" s="120"/>
      <c r="GE96" s="120"/>
      <c r="GF96" s="120"/>
      <c r="GG96" s="120"/>
      <c r="GH96" s="120"/>
      <c r="GI96" s="120"/>
      <c r="GJ96" s="120"/>
    </row>
    <row r="97" ht="15.75" customHeight="1">
      <c r="A97" s="30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120"/>
      <c r="GD97" s="120"/>
      <c r="GE97" s="120"/>
      <c r="GF97" s="120"/>
      <c r="GG97" s="120"/>
      <c r="GH97" s="120"/>
      <c r="GI97" s="120"/>
      <c r="GJ97" s="120"/>
    </row>
    <row r="98" ht="15.75" customHeight="1">
      <c r="A98" s="30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120"/>
      <c r="GD98" s="120"/>
      <c r="GE98" s="120"/>
      <c r="GF98" s="120"/>
      <c r="GG98" s="120"/>
      <c r="GH98" s="120"/>
      <c r="GI98" s="120"/>
      <c r="GJ98" s="120"/>
    </row>
    <row r="99" ht="15.75" customHeight="1">
      <c r="A99" s="30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120"/>
      <c r="GD99" s="120"/>
      <c r="GE99" s="120"/>
      <c r="GF99" s="120"/>
      <c r="GG99" s="120"/>
      <c r="GH99" s="120"/>
      <c r="GI99" s="120"/>
      <c r="GJ99" s="120"/>
    </row>
    <row r="100" ht="15.75" customHeight="1">
      <c r="A100" s="30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120"/>
      <c r="GD100" s="120"/>
      <c r="GE100" s="120"/>
      <c r="GF100" s="120"/>
      <c r="GG100" s="120"/>
      <c r="GH100" s="120"/>
      <c r="GI100" s="120"/>
      <c r="GJ100" s="120"/>
    </row>
    <row r="101" ht="15.75" customHeight="1">
      <c r="A101" s="30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120"/>
      <c r="GD101" s="120"/>
      <c r="GE101" s="120"/>
      <c r="GF101" s="120"/>
      <c r="GG101" s="120"/>
      <c r="GH101" s="120"/>
      <c r="GI101" s="120"/>
      <c r="GJ101" s="120"/>
    </row>
    <row r="102" ht="15.75" customHeight="1">
      <c r="A102" s="30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120"/>
      <c r="GD102" s="120"/>
      <c r="GE102" s="120"/>
      <c r="GF102" s="120"/>
      <c r="GG102" s="120"/>
      <c r="GH102" s="120"/>
      <c r="GI102" s="120"/>
      <c r="GJ102" s="120"/>
    </row>
    <row r="103" ht="15.75" customHeight="1">
      <c r="A103" s="30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120"/>
      <c r="GD103" s="120"/>
      <c r="GE103" s="120"/>
      <c r="GF103" s="120"/>
      <c r="GG103" s="120"/>
      <c r="GH103" s="120"/>
      <c r="GI103" s="120"/>
      <c r="GJ103" s="120"/>
    </row>
    <row r="104" ht="15.75" customHeight="1">
      <c r="A104" s="30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120"/>
      <c r="GD104" s="120"/>
      <c r="GE104" s="120"/>
      <c r="GF104" s="120"/>
      <c r="GG104" s="120"/>
      <c r="GH104" s="120"/>
      <c r="GI104" s="120"/>
      <c r="GJ104" s="120"/>
    </row>
    <row r="105" ht="15.75" customHeight="1">
      <c r="A105" s="30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120"/>
      <c r="GD105" s="120"/>
      <c r="GE105" s="120"/>
      <c r="GF105" s="120"/>
      <c r="GG105" s="120"/>
      <c r="GH105" s="120"/>
      <c r="GI105" s="120"/>
      <c r="GJ105" s="120"/>
    </row>
    <row r="106" ht="15.75" customHeight="1">
      <c r="A106" s="30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120"/>
      <c r="GD106" s="120"/>
      <c r="GE106" s="120"/>
      <c r="GF106" s="120"/>
      <c r="GG106" s="120"/>
      <c r="GH106" s="120"/>
      <c r="GI106" s="120"/>
      <c r="GJ106" s="120"/>
    </row>
    <row r="107" ht="15.75" customHeight="1">
      <c r="A107" s="30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120"/>
      <c r="GD107" s="120"/>
      <c r="GE107" s="120"/>
      <c r="GF107" s="120"/>
      <c r="GG107" s="120"/>
      <c r="GH107" s="120"/>
      <c r="GI107" s="120"/>
      <c r="GJ107" s="120"/>
    </row>
    <row r="108" ht="15.75" customHeight="1">
      <c r="A108" s="30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120"/>
      <c r="GD108" s="120"/>
      <c r="GE108" s="120"/>
      <c r="GF108" s="120"/>
      <c r="GG108" s="120"/>
      <c r="GH108" s="120"/>
      <c r="GI108" s="120"/>
      <c r="GJ108" s="120"/>
    </row>
    <row r="109" ht="15.75" customHeight="1">
      <c r="A109" s="30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120"/>
      <c r="GD109" s="120"/>
      <c r="GE109" s="120"/>
      <c r="GF109" s="120"/>
      <c r="GG109" s="120"/>
      <c r="GH109" s="120"/>
      <c r="GI109" s="120"/>
      <c r="GJ109" s="120"/>
    </row>
    <row r="110" ht="15.75" customHeight="1">
      <c r="A110" s="30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120"/>
      <c r="GD110" s="120"/>
      <c r="GE110" s="120"/>
      <c r="GF110" s="120"/>
      <c r="GG110" s="120"/>
      <c r="GH110" s="120"/>
      <c r="GI110" s="120"/>
      <c r="GJ110" s="120"/>
    </row>
    <row r="111" ht="15.75" customHeight="1">
      <c r="A111" s="30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120"/>
      <c r="GD111" s="120"/>
      <c r="GE111" s="120"/>
      <c r="GF111" s="120"/>
      <c r="GG111" s="120"/>
      <c r="GH111" s="120"/>
      <c r="GI111" s="120"/>
      <c r="GJ111" s="120"/>
    </row>
    <row r="112" ht="15.75" customHeight="1">
      <c r="A112" s="30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120"/>
      <c r="GD112" s="120"/>
      <c r="GE112" s="120"/>
      <c r="GF112" s="120"/>
      <c r="GG112" s="120"/>
      <c r="GH112" s="120"/>
      <c r="GI112" s="120"/>
      <c r="GJ112" s="120"/>
    </row>
    <row r="113" ht="15.75" customHeight="1">
      <c r="A113" s="30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120"/>
      <c r="GD113" s="120"/>
      <c r="GE113" s="120"/>
      <c r="GF113" s="120"/>
      <c r="GG113" s="120"/>
      <c r="GH113" s="120"/>
      <c r="GI113" s="120"/>
      <c r="GJ113" s="120"/>
    </row>
    <row r="114" ht="15.75" customHeight="1">
      <c r="A114" s="30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120"/>
      <c r="GD114" s="120"/>
      <c r="GE114" s="120"/>
      <c r="GF114" s="120"/>
      <c r="GG114" s="120"/>
      <c r="GH114" s="120"/>
      <c r="GI114" s="120"/>
      <c r="GJ114" s="120"/>
    </row>
    <row r="115" ht="15.75" customHeight="1">
      <c r="A115" s="30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120"/>
      <c r="GD115" s="120"/>
      <c r="GE115" s="120"/>
      <c r="GF115" s="120"/>
      <c r="GG115" s="120"/>
      <c r="GH115" s="120"/>
      <c r="GI115" s="120"/>
      <c r="GJ115" s="120"/>
    </row>
    <row r="116" ht="15.75" customHeight="1">
      <c r="A116" s="30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120"/>
      <c r="GD116" s="120"/>
      <c r="GE116" s="120"/>
      <c r="GF116" s="120"/>
      <c r="GG116" s="120"/>
      <c r="GH116" s="120"/>
      <c r="GI116" s="120"/>
      <c r="GJ116" s="120"/>
    </row>
    <row r="117" ht="15.75" customHeight="1">
      <c r="A117" s="30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120"/>
      <c r="GD117" s="120"/>
      <c r="GE117" s="120"/>
      <c r="GF117" s="120"/>
      <c r="GG117" s="120"/>
      <c r="GH117" s="120"/>
      <c r="GI117" s="120"/>
      <c r="GJ117" s="120"/>
    </row>
    <row r="118" ht="15.75" customHeight="1">
      <c r="A118" s="30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120"/>
      <c r="GD118" s="120"/>
      <c r="GE118" s="120"/>
      <c r="GF118" s="120"/>
      <c r="GG118" s="120"/>
      <c r="GH118" s="120"/>
      <c r="GI118" s="120"/>
      <c r="GJ118" s="120"/>
    </row>
    <row r="119" ht="15.75" customHeight="1">
      <c r="A119" s="30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1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120"/>
      <c r="GD119" s="120"/>
      <c r="GE119" s="120"/>
      <c r="GF119" s="120"/>
      <c r="GG119" s="120"/>
      <c r="GH119" s="120"/>
      <c r="GI119" s="120"/>
      <c r="GJ119" s="120"/>
    </row>
    <row r="120" ht="15.75" customHeight="1">
      <c r="A120" s="30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120"/>
      <c r="GD120" s="120"/>
      <c r="GE120" s="120"/>
      <c r="GF120" s="120"/>
      <c r="GG120" s="120"/>
      <c r="GH120" s="120"/>
      <c r="GI120" s="120"/>
      <c r="GJ120" s="120"/>
    </row>
    <row r="121" ht="15.75" customHeight="1">
      <c r="A121" s="30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1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120"/>
      <c r="GD121" s="120"/>
      <c r="GE121" s="120"/>
      <c r="GF121" s="120"/>
      <c r="GG121" s="120"/>
      <c r="GH121" s="120"/>
      <c r="GI121" s="120"/>
      <c r="GJ121" s="120"/>
    </row>
    <row r="122" ht="15.75" customHeight="1">
      <c r="A122" s="30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120"/>
      <c r="GD122" s="120"/>
      <c r="GE122" s="120"/>
      <c r="GF122" s="120"/>
      <c r="GG122" s="120"/>
      <c r="GH122" s="120"/>
      <c r="GI122" s="120"/>
      <c r="GJ122" s="120"/>
    </row>
    <row r="123" ht="15.75" customHeight="1">
      <c r="A123" s="30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120"/>
      <c r="GD123" s="120"/>
      <c r="GE123" s="120"/>
      <c r="GF123" s="120"/>
      <c r="GG123" s="120"/>
      <c r="GH123" s="120"/>
      <c r="GI123" s="120"/>
      <c r="GJ123" s="120"/>
    </row>
    <row r="124" ht="15.75" customHeight="1">
      <c r="A124" s="30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120"/>
      <c r="GD124" s="120"/>
      <c r="GE124" s="120"/>
      <c r="GF124" s="120"/>
      <c r="GG124" s="120"/>
      <c r="GH124" s="120"/>
      <c r="GI124" s="120"/>
      <c r="GJ124" s="120"/>
    </row>
    <row r="125" ht="15.75" customHeight="1">
      <c r="A125" s="30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120"/>
      <c r="GD125" s="120"/>
      <c r="GE125" s="120"/>
      <c r="GF125" s="120"/>
      <c r="GG125" s="120"/>
      <c r="GH125" s="120"/>
      <c r="GI125" s="120"/>
      <c r="GJ125" s="120"/>
    </row>
    <row r="126" ht="15.75" customHeight="1">
      <c r="A126" s="30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120"/>
      <c r="GD126" s="120"/>
      <c r="GE126" s="120"/>
      <c r="GF126" s="120"/>
      <c r="GG126" s="120"/>
      <c r="GH126" s="120"/>
      <c r="GI126" s="120"/>
      <c r="GJ126" s="120"/>
    </row>
    <row r="127" ht="15.75" customHeight="1">
      <c r="A127" s="30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120"/>
      <c r="GD127" s="120"/>
      <c r="GE127" s="120"/>
      <c r="GF127" s="120"/>
      <c r="GG127" s="120"/>
      <c r="GH127" s="120"/>
      <c r="GI127" s="120"/>
      <c r="GJ127" s="120"/>
    </row>
    <row r="128" ht="15.75" customHeight="1">
      <c r="A128" s="30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120"/>
      <c r="GD128" s="120"/>
      <c r="GE128" s="120"/>
      <c r="GF128" s="120"/>
      <c r="GG128" s="120"/>
      <c r="GH128" s="120"/>
      <c r="GI128" s="120"/>
      <c r="GJ128" s="120"/>
    </row>
    <row r="129" ht="15.75" customHeight="1">
      <c r="A129" s="30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120"/>
      <c r="GD129" s="120"/>
      <c r="GE129" s="120"/>
      <c r="GF129" s="120"/>
      <c r="GG129" s="120"/>
      <c r="GH129" s="120"/>
      <c r="GI129" s="120"/>
      <c r="GJ129" s="120"/>
    </row>
    <row r="130" ht="15.75" customHeight="1">
      <c r="A130" s="30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120"/>
      <c r="GD130" s="120"/>
      <c r="GE130" s="120"/>
      <c r="GF130" s="120"/>
      <c r="GG130" s="120"/>
      <c r="GH130" s="120"/>
      <c r="GI130" s="120"/>
      <c r="GJ130" s="120"/>
    </row>
    <row r="131" ht="15.75" customHeight="1">
      <c r="A131" s="30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120"/>
      <c r="GD131" s="120"/>
      <c r="GE131" s="120"/>
      <c r="GF131" s="120"/>
      <c r="GG131" s="120"/>
      <c r="GH131" s="120"/>
      <c r="GI131" s="120"/>
      <c r="GJ131" s="120"/>
    </row>
    <row r="132" ht="15.75" customHeight="1">
      <c r="A132" s="30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120"/>
      <c r="GD132" s="120"/>
      <c r="GE132" s="120"/>
      <c r="GF132" s="120"/>
      <c r="GG132" s="120"/>
      <c r="GH132" s="120"/>
      <c r="GI132" s="120"/>
      <c r="GJ132" s="120"/>
    </row>
    <row r="133" ht="15.75" customHeight="1">
      <c r="A133" s="30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120"/>
      <c r="GD133" s="120"/>
      <c r="GE133" s="120"/>
      <c r="GF133" s="120"/>
      <c r="GG133" s="120"/>
      <c r="GH133" s="120"/>
      <c r="GI133" s="120"/>
      <c r="GJ133" s="120"/>
    </row>
    <row r="134" ht="15.75" customHeight="1">
      <c r="A134" s="30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120"/>
      <c r="GD134" s="120"/>
      <c r="GE134" s="120"/>
      <c r="GF134" s="120"/>
      <c r="GG134" s="120"/>
      <c r="GH134" s="120"/>
      <c r="GI134" s="120"/>
      <c r="GJ134" s="120"/>
    </row>
    <row r="135" ht="15.75" customHeight="1">
      <c r="A135" s="30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120"/>
      <c r="GD135" s="120"/>
      <c r="GE135" s="120"/>
      <c r="GF135" s="120"/>
      <c r="GG135" s="120"/>
      <c r="GH135" s="120"/>
      <c r="GI135" s="120"/>
      <c r="GJ135" s="120"/>
    </row>
    <row r="136" ht="15.75" customHeight="1">
      <c r="A136" s="30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120"/>
      <c r="GD136" s="120"/>
      <c r="GE136" s="120"/>
      <c r="GF136" s="120"/>
      <c r="GG136" s="120"/>
      <c r="GH136" s="120"/>
      <c r="GI136" s="120"/>
      <c r="GJ136" s="120"/>
    </row>
    <row r="137" ht="15.75" customHeight="1">
      <c r="A137" s="30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120"/>
      <c r="GD137" s="120"/>
      <c r="GE137" s="120"/>
      <c r="GF137" s="120"/>
      <c r="GG137" s="120"/>
      <c r="GH137" s="120"/>
      <c r="GI137" s="120"/>
      <c r="GJ137" s="120"/>
    </row>
    <row r="138" ht="15.75" customHeight="1">
      <c r="A138" s="30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120"/>
      <c r="GD138" s="120"/>
      <c r="GE138" s="120"/>
      <c r="GF138" s="120"/>
      <c r="GG138" s="120"/>
      <c r="GH138" s="120"/>
      <c r="GI138" s="120"/>
      <c r="GJ138" s="120"/>
    </row>
    <row r="139" ht="15.75" customHeight="1">
      <c r="A139" s="30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120"/>
      <c r="GD139" s="120"/>
      <c r="GE139" s="120"/>
      <c r="GF139" s="120"/>
      <c r="GG139" s="120"/>
      <c r="GH139" s="120"/>
      <c r="GI139" s="120"/>
      <c r="GJ139" s="120"/>
    </row>
    <row r="140" ht="15.75" customHeight="1">
      <c r="A140" s="30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120"/>
      <c r="GD140" s="120"/>
      <c r="GE140" s="120"/>
      <c r="GF140" s="120"/>
      <c r="GG140" s="120"/>
      <c r="GH140" s="120"/>
      <c r="GI140" s="120"/>
      <c r="GJ140" s="120"/>
    </row>
    <row r="141" ht="15.75" customHeight="1">
      <c r="A141" s="30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120"/>
      <c r="GD141" s="120"/>
      <c r="GE141" s="120"/>
      <c r="GF141" s="120"/>
      <c r="GG141" s="120"/>
      <c r="GH141" s="120"/>
      <c r="GI141" s="120"/>
      <c r="GJ141" s="120"/>
    </row>
    <row r="142" ht="15.75" customHeight="1">
      <c r="A142" s="30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120"/>
      <c r="GD142" s="120"/>
      <c r="GE142" s="120"/>
      <c r="GF142" s="120"/>
      <c r="GG142" s="120"/>
      <c r="GH142" s="120"/>
      <c r="GI142" s="120"/>
      <c r="GJ142" s="120"/>
    </row>
    <row r="143" ht="15.75" customHeight="1">
      <c r="A143" s="30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120"/>
      <c r="GD143" s="120"/>
      <c r="GE143" s="120"/>
      <c r="GF143" s="120"/>
      <c r="GG143" s="120"/>
      <c r="GH143" s="120"/>
      <c r="GI143" s="120"/>
      <c r="GJ143" s="120"/>
    </row>
    <row r="144" ht="15.75" customHeight="1">
      <c r="A144" s="30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120"/>
      <c r="GD144" s="120"/>
      <c r="GE144" s="120"/>
      <c r="GF144" s="120"/>
      <c r="GG144" s="120"/>
      <c r="GH144" s="120"/>
      <c r="GI144" s="120"/>
      <c r="GJ144" s="120"/>
    </row>
    <row r="145" ht="15.75" customHeight="1">
      <c r="A145" s="30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120"/>
      <c r="GD145" s="120"/>
      <c r="GE145" s="120"/>
      <c r="GF145" s="120"/>
      <c r="GG145" s="120"/>
      <c r="GH145" s="120"/>
      <c r="GI145" s="120"/>
      <c r="GJ145" s="120"/>
    </row>
    <row r="146" ht="15.75" customHeight="1">
      <c r="A146" s="30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120"/>
      <c r="GD146" s="120"/>
      <c r="GE146" s="120"/>
      <c r="GF146" s="120"/>
      <c r="GG146" s="120"/>
      <c r="GH146" s="120"/>
      <c r="GI146" s="120"/>
      <c r="GJ146" s="120"/>
    </row>
    <row r="147" ht="15.75" customHeight="1">
      <c r="A147" s="30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120"/>
      <c r="GD147" s="120"/>
      <c r="GE147" s="120"/>
      <c r="GF147" s="120"/>
      <c r="GG147" s="120"/>
      <c r="GH147" s="120"/>
      <c r="GI147" s="120"/>
      <c r="GJ147" s="120"/>
    </row>
    <row r="148" ht="15.75" customHeight="1">
      <c r="A148" s="30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120"/>
      <c r="GD148" s="120"/>
      <c r="GE148" s="120"/>
      <c r="GF148" s="120"/>
      <c r="GG148" s="120"/>
      <c r="GH148" s="120"/>
      <c r="GI148" s="120"/>
      <c r="GJ148" s="120"/>
    </row>
    <row r="149" ht="15.75" customHeight="1">
      <c r="A149" s="30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120"/>
      <c r="GD149" s="120"/>
      <c r="GE149" s="120"/>
      <c r="GF149" s="120"/>
      <c r="GG149" s="120"/>
      <c r="GH149" s="120"/>
      <c r="GI149" s="120"/>
      <c r="GJ149" s="120"/>
    </row>
    <row r="150" ht="15.75" customHeight="1">
      <c r="A150" s="30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120"/>
      <c r="GD150" s="120"/>
      <c r="GE150" s="120"/>
      <c r="GF150" s="120"/>
      <c r="GG150" s="120"/>
      <c r="GH150" s="120"/>
      <c r="GI150" s="120"/>
      <c r="GJ150" s="120"/>
    </row>
    <row r="151" ht="15.75" customHeight="1">
      <c r="A151" s="30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120"/>
      <c r="GD151" s="120"/>
      <c r="GE151" s="120"/>
      <c r="GF151" s="120"/>
      <c r="GG151" s="120"/>
      <c r="GH151" s="120"/>
      <c r="GI151" s="120"/>
      <c r="GJ151" s="120"/>
    </row>
    <row r="152" ht="15.75" customHeight="1">
      <c r="A152" s="30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120"/>
      <c r="GD152" s="120"/>
      <c r="GE152" s="120"/>
      <c r="GF152" s="120"/>
      <c r="GG152" s="120"/>
      <c r="GH152" s="120"/>
      <c r="GI152" s="120"/>
      <c r="GJ152" s="120"/>
    </row>
    <row r="153" ht="15.75" customHeight="1">
      <c r="A153" s="30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120"/>
      <c r="GD153" s="120"/>
      <c r="GE153" s="120"/>
      <c r="GF153" s="120"/>
      <c r="GG153" s="120"/>
      <c r="GH153" s="120"/>
      <c r="GI153" s="120"/>
      <c r="GJ153" s="120"/>
    </row>
    <row r="154" ht="15.75" customHeight="1">
      <c r="A154" s="30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120"/>
      <c r="GD154" s="120"/>
      <c r="GE154" s="120"/>
      <c r="GF154" s="120"/>
      <c r="GG154" s="120"/>
      <c r="GH154" s="120"/>
      <c r="GI154" s="120"/>
      <c r="GJ154" s="120"/>
    </row>
    <row r="155" ht="15.75" customHeight="1">
      <c r="A155" s="30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120"/>
      <c r="GD155" s="120"/>
      <c r="GE155" s="120"/>
      <c r="GF155" s="120"/>
      <c r="GG155" s="120"/>
      <c r="GH155" s="120"/>
      <c r="GI155" s="120"/>
      <c r="GJ155" s="120"/>
    </row>
    <row r="156" ht="15.75" customHeight="1">
      <c r="A156" s="30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120"/>
      <c r="GD156" s="120"/>
      <c r="GE156" s="120"/>
      <c r="GF156" s="120"/>
      <c r="GG156" s="120"/>
      <c r="GH156" s="120"/>
      <c r="GI156" s="120"/>
      <c r="GJ156" s="120"/>
    </row>
    <row r="157" ht="15.75" customHeight="1">
      <c r="A157" s="30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120"/>
      <c r="GD157" s="120"/>
      <c r="GE157" s="120"/>
      <c r="GF157" s="120"/>
      <c r="GG157" s="120"/>
      <c r="GH157" s="120"/>
      <c r="GI157" s="120"/>
      <c r="GJ157" s="120"/>
    </row>
    <row r="158" ht="15.75" customHeight="1">
      <c r="A158" s="30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120"/>
      <c r="GD158" s="120"/>
      <c r="GE158" s="120"/>
      <c r="GF158" s="120"/>
      <c r="GG158" s="120"/>
      <c r="GH158" s="120"/>
      <c r="GI158" s="120"/>
      <c r="GJ158" s="120"/>
    </row>
    <row r="159" ht="15.75" customHeight="1">
      <c r="A159" s="30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120"/>
      <c r="GD159" s="120"/>
      <c r="GE159" s="120"/>
      <c r="GF159" s="120"/>
      <c r="GG159" s="120"/>
      <c r="GH159" s="120"/>
      <c r="GI159" s="120"/>
      <c r="GJ159" s="120"/>
    </row>
    <row r="160" ht="15.75" customHeight="1">
      <c r="A160" s="30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1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120"/>
      <c r="GD160" s="120"/>
      <c r="GE160" s="120"/>
      <c r="GF160" s="120"/>
      <c r="GG160" s="120"/>
      <c r="GH160" s="120"/>
      <c r="GI160" s="120"/>
      <c r="GJ160" s="120"/>
    </row>
    <row r="161" ht="15.75" customHeight="1">
      <c r="A161" s="30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1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120"/>
      <c r="GD161" s="120"/>
      <c r="GE161" s="120"/>
      <c r="GF161" s="120"/>
      <c r="GG161" s="120"/>
      <c r="GH161" s="120"/>
      <c r="GI161" s="120"/>
      <c r="GJ161" s="120"/>
    </row>
    <row r="162" ht="15.75" customHeight="1">
      <c r="A162" s="30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1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120"/>
      <c r="GD162" s="120"/>
      <c r="GE162" s="120"/>
      <c r="GF162" s="120"/>
      <c r="GG162" s="120"/>
      <c r="GH162" s="120"/>
      <c r="GI162" s="120"/>
      <c r="GJ162" s="120"/>
    </row>
    <row r="163" ht="15.75" customHeight="1">
      <c r="A163" s="30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120"/>
      <c r="GD163" s="120"/>
      <c r="GE163" s="120"/>
      <c r="GF163" s="120"/>
      <c r="GG163" s="120"/>
      <c r="GH163" s="120"/>
      <c r="GI163" s="120"/>
      <c r="GJ163" s="120"/>
    </row>
    <row r="164" ht="15.75" customHeight="1">
      <c r="A164" s="30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120"/>
      <c r="GD164" s="120"/>
      <c r="GE164" s="120"/>
      <c r="GF164" s="120"/>
      <c r="GG164" s="120"/>
      <c r="GH164" s="120"/>
      <c r="GI164" s="120"/>
      <c r="GJ164" s="120"/>
    </row>
    <row r="165" ht="15.75" customHeight="1">
      <c r="A165" s="30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120"/>
      <c r="GD165" s="120"/>
      <c r="GE165" s="120"/>
      <c r="GF165" s="120"/>
      <c r="GG165" s="120"/>
      <c r="GH165" s="120"/>
      <c r="GI165" s="120"/>
      <c r="GJ165" s="120"/>
    </row>
    <row r="166" ht="15.75" customHeight="1">
      <c r="A166" s="30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1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120"/>
      <c r="GD166" s="120"/>
      <c r="GE166" s="120"/>
      <c r="GF166" s="120"/>
      <c r="GG166" s="120"/>
      <c r="GH166" s="120"/>
      <c r="GI166" s="120"/>
      <c r="GJ166" s="120"/>
    </row>
    <row r="167" ht="15.75" customHeight="1">
      <c r="A167" s="30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1"/>
      <c r="DF167" s="91"/>
      <c r="DG167" s="91"/>
      <c r="DH167" s="91"/>
      <c r="DI167" s="91"/>
      <c r="DJ167" s="91"/>
      <c r="DK167" s="91"/>
      <c r="DL167" s="91"/>
      <c r="DM167" s="91"/>
      <c r="DN167" s="91"/>
      <c r="DO167" s="91"/>
      <c r="DP167" s="91"/>
      <c r="DQ167" s="91"/>
      <c r="DR167" s="91"/>
      <c r="DS167" s="91"/>
      <c r="DT167" s="91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91"/>
      <c r="EZ167" s="91"/>
      <c r="FA167" s="91"/>
      <c r="FB167" s="91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120"/>
      <c r="GD167" s="120"/>
      <c r="GE167" s="120"/>
      <c r="GF167" s="120"/>
      <c r="GG167" s="120"/>
      <c r="GH167" s="120"/>
      <c r="GI167" s="120"/>
      <c r="GJ167" s="120"/>
    </row>
    <row r="168" ht="15.75" customHeight="1">
      <c r="A168" s="30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120"/>
      <c r="GD168" s="120"/>
      <c r="GE168" s="120"/>
      <c r="GF168" s="120"/>
      <c r="GG168" s="120"/>
      <c r="GH168" s="120"/>
      <c r="GI168" s="120"/>
      <c r="GJ168" s="120"/>
    </row>
    <row r="169" ht="15.75" customHeight="1">
      <c r="A169" s="30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1"/>
      <c r="DF169" s="91"/>
      <c r="DG169" s="91"/>
      <c r="DH169" s="91"/>
      <c r="DI169" s="91"/>
      <c r="DJ169" s="91"/>
      <c r="DK169" s="91"/>
      <c r="DL169" s="91"/>
      <c r="DM169" s="91"/>
      <c r="DN169" s="91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120"/>
      <c r="GD169" s="120"/>
      <c r="GE169" s="120"/>
      <c r="GF169" s="120"/>
      <c r="GG169" s="120"/>
      <c r="GH169" s="120"/>
      <c r="GI169" s="120"/>
      <c r="GJ169" s="120"/>
    </row>
    <row r="170" ht="15.75" customHeight="1">
      <c r="A170" s="30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120"/>
      <c r="GD170" s="120"/>
      <c r="GE170" s="120"/>
      <c r="GF170" s="120"/>
      <c r="GG170" s="120"/>
      <c r="GH170" s="120"/>
      <c r="GI170" s="120"/>
      <c r="GJ170" s="120"/>
    </row>
    <row r="171" ht="15.75" customHeight="1">
      <c r="A171" s="30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120"/>
      <c r="GD171" s="120"/>
      <c r="GE171" s="120"/>
      <c r="GF171" s="120"/>
      <c r="GG171" s="120"/>
      <c r="GH171" s="120"/>
      <c r="GI171" s="120"/>
      <c r="GJ171" s="120"/>
    </row>
    <row r="172" ht="15.75" customHeight="1">
      <c r="A172" s="30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1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120"/>
      <c r="GD172" s="120"/>
      <c r="GE172" s="120"/>
      <c r="GF172" s="120"/>
      <c r="GG172" s="120"/>
      <c r="GH172" s="120"/>
      <c r="GI172" s="120"/>
      <c r="GJ172" s="120"/>
    </row>
    <row r="173" ht="15.75" customHeight="1">
      <c r="A173" s="30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120"/>
      <c r="GD173" s="120"/>
      <c r="GE173" s="120"/>
      <c r="GF173" s="120"/>
      <c r="GG173" s="120"/>
      <c r="GH173" s="120"/>
      <c r="GI173" s="120"/>
      <c r="GJ173" s="120"/>
    </row>
    <row r="174" ht="15.75" customHeight="1">
      <c r="A174" s="30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120"/>
      <c r="GD174" s="120"/>
      <c r="GE174" s="120"/>
      <c r="GF174" s="120"/>
      <c r="GG174" s="120"/>
      <c r="GH174" s="120"/>
      <c r="GI174" s="120"/>
      <c r="GJ174" s="120"/>
    </row>
    <row r="175" ht="15.75" customHeight="1">
      <c r="A175" s="30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120"/>
      <c r="GD175" s="120"/>
      <c r="GE175" s="120"/>
      <c r="GF175" s="120"/>
      <c r="GG175" s="120"/>
      <c r="GH175" s="120"/>
      <c r="GI175" s="120"/>
      <c r="GJ175" s="120"/>
    </row>
    <row r="176" ht="15.75" customHeight="1">
      <c r="A176" s="30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120"/>
      <c r="GD176" s="120"/>
      <c r="GE176" s="120"/>
      <c r="GF176" s="120"/>
      <c r="GG176" s="120"/>
      <c r="GH176" s="120"/>
      <c r="GI176" s="120"/>
      <c r="GJ176" s="120"/>
    </row>
    <row r="177" ht="15.75" customHeight="1">
      <c r="A177" s="30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120"/>
      <c r="GD177" s="120"/>
      <c r="GE177" s="120"/>
      <c r="GF177" s="120"/>
      <c r="GG177" s="120"/>
      <c r="GH177" s="120"/>
      <c r="GI177" s="120"/>
      <c r="GJ177" s="120"/>
    </row>
    <row r="178" ht="15.75" customHeight="1">
      <c r="A178" s="30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120"/>
      <c r="GD178" s="120"/>
      <c r="GE178" s="120"/>
      <c r="GF178" s="120"/>
      <c r="GG178" s="120"/>
      <c r="GH178" s="120"/>
      <c r="GI178" s="120"/>
      <c r="GJ178" s="120"/>
    </row>
    <row r="179" ht="15.75" customHeight="1">
      <c r="A179" s="30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120"/>
      <c r="GD179" s="120"/>
      <c r="GE179" s="120"/>
      <c r="GF179" s="120"/>
      <c r="GG179" s="120"/>
      <c r="GH179" s="120"/>
      <c r="GI179" s="120"/>
      <c r="GJ179" s="120"/>
    </row>
    <row r="180" ht="15.75" customHeight="1">
      <c r="A180" s="30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1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  <c r="FE180" s="91"/>
      <c r="FF180" s="91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120"/>
      <c r="GD180" s="120"/>
      <c r="GE180" s="120"/>
      <c r="GF180" s="120"/>
      <c r="GG180" s="120"/>
      <c r="GH180" s="120"/>
      <c r="GI180" s="120"/>
      <c r="GJ180" s="120"/>
    </row>
    <row r="181" ht="15.75" customHeight="1">
      <c r="A181" s="30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1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  <c r="FE181" s="91"/>
      <c r="FF181" s="91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120"/>
      <c r="GD181" s="120"/>
      <c r="GE181" s="120"/>
      <c r="GF181" s="120"/>
      <c r="GG181" s="120"/>
      <c r="GH181" s="120"/>
      <c r="GI181" s="120"/>
      <c r="GJ181" s="120"/>
    </row>
    <row r="182" ht="15.75" customHeight="1">
      <c r="A182" s="30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120"/>
      <c r="GD182" s="120"/>
      <c r="GE182" s="120"/>
      <c r="GF182" s="120"/>
      <c r="GG182" s="120"/>
      <c r="GH182" s="120"/>
      <c r="GI182" s="120"/>
      <c r="GJ182" s="120"/>
    </row>
    <row r="183" ht="15.75" customHeight="1">
      <c r="A183" s="30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120"/>
      <c r="GD183" s="120"/>
      <c r="GE183" s="120"/>
      <c r="GF183" s="120"/>
      <c r="GG183" s="120"/>
      <c r="GH183" s="120"/>
      <c r="GI183" s="120"/>
      <c r="GJ183" s="120"/>
    </row>
    <row r="184" ht="15.75" customHeight="1">
      <c r="A184" s="30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120"/>
      <c r="GD184" s="120"/>
      <c r="GE184" s="120"/>
      <c r="GF184" s="120"/>
      <c r="GG184" s="120"/>
      <c r="GH184" s="120"/>
      <c r="GI184" s="120"/>
      <c r="GJ184" s="120"/>
    </row>
    <row r="185" ht="15.75" customHeight="1">
      <c r="A185" s="30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120"/>
      <c r="GD185" s="120"/>
      <c r="GE185" s="120"/>
      <c r="GF185" s="120"/>
      <c r="GG185" s="120"/>
      <c r="GH185" s="120"/>
      <c r="GI185" s="120"/>
      <c r="GJ185" s="120"/>
    </row>
    <row r="186" ht="15.75" customHeight="1">
      <c r="A186" s="30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120"/>
      <c r="GD186" s="120"/>
      <c r="GE186" s="120"/>
      <c r="GF186" s="120"/>
      <c r="GG186" s="120"/>
      <c r="GH186" s="120"/>
      <c r="GI186" s="120"/>
      <c r="GJ186" s="120"/>
    </row>
    <row r="187" ht="15.75" customHeight="1">
      <c r="A187" s="30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120"/>
      <c r="GD187" s="120"/>
      <c r="GE187" s="120"/>
      <c r="GF187" s="120"/>
      <c r="GG187" s="120"/>
      <c r="GH187" s="120"/>
      <c r="GI187" s="120"/>
      <c r="GJ187" s="120"/>
    </row>
    <row r="188" ht="15.75" customHeight="1">
      <c r="A188" s="30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1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120"/>
      <c r="GD188" s="120"/>
      <c r="GE188" s="120"/>
      <c r="GF188" s="120"/>
      <c r="GG188" s="120"/>
      <c r="GH188" s="120"/>
      <c r="GI188" s="120"/>
      <c r="GJ188" s="120"/>
    </row>
    <row r="189" ht="15.75" customHeight="1">
      <c r="A189" s="30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1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120"/>
      <c r="GD189" s="120"/>
      <c r="GE189" s="120"/>
      <c r="GF189" s="120"/>
      <c r="GG189" s="120"/>
      <c r="GH189" s="120"/>
      <c r="GI189" s="120"/>
      <c r="GJ189" s="120"/>
    </row>
    <row r="190" ht="15.75" customHeight="1">
      <c r="A190" s="30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120"/>
      <c r="GD190" s="120"/>
      <c r="GE190" s="120"/>
      <c r="GF190" s="120"/>
      <c r="GG190" s="120"/>
      <c r="GH190" s="120"/>
      <c r="GI190" s="120"/>
      <c r="GJ190" s="120"/>
    </row>
    <row r="191" ht="15.75" customHeight="1">
      <c r="A191" s="30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1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120"/>
      <c r="GD191" s="120"/>
      <c r="GE191" s="120"/>
      <c r="GF191" s="120"/>
      <c r="GG191" s="120"/>
      <c r="GH191" s="120"/>
      <c r="GI191" s="120"/>
      <c r="GJ191" s="120"/>
    </row>
    <row r="192" ht="15.75" customHeight="1">
      <c r="A192" s="30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1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120"/>
      <c r="GD192" s="120"/>
      <c r="GE192" s="120"/>
      <c r="GF192" s="120"/>
      <c r="GG192" s="120"/>
      <c r="GH192" s="120"/>
      <c r="GI192" s="120"/>
      <c r="GJ192" s="120"/>
    </row>
    <row r="193" ht="15.75" customHeight="1">
      <c r="A193" s="30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1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120"/>
      <c r="GD193" s="120"/>
      <c r="GE193" s="120"/>
      <c r="GF193" s="120"/>
      <c r="GG193" s="120"/>
      <c r="GH193" s="120"/>
      <c r="GI193" s="120"/>
      <c r="GJ193" s="120"/>
    </row>
    <row r="194" ht="15.75" customHeight="1">
      <c r="A194" s="30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1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120"/>
      <c r="GD194" s="120"/>
      <c r="GE194" s="120"/>
      <c r="GF194" s="120"/>
      <c r="GG194" s="120"/>
      <c r="GH194" s="120"/>
      <c r="GI194" s="120"/>
      <c r="GJ194" s="120"/>
    </row>
    <row r="195" ht="15.75" customHeight="1">
      <c r="A195" s="30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1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120"/>
      <c r="GD195" s="120"/>
      <c r="GE195" s="120"/>
      <c r="GF195" s="120"/>
      <c r="GG195" s="120"/>
      <c r="GH195" s="120"/>
      <c r="GI195" s="120"/>
      <c r="GJ195" s="120"/>
    </row>
    <row r="196" ht="15.75" customHeight="1">
      <c r="A196" s="30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1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120"/>
      <c r="GD196" s="120"/>
      <c r="GE196" s="120"/>
      <c r="GF196" s="120"/>
      <c r="GG196" s="120"/>
      <c r="GH196" s="120"/>
      <c r="GI196" s="120"/>
      <c r="GJ196" s="120"/>
    </row>
    <row r="197" ht="15.75" customHeight="1">
      <c r="A197" s="30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120"/>
      <c r="GD197" s="120"/>
      <c r="GE197" s="120"/>
      <c r="GF197" s="120"/>
      <c r="GG197" s="120"/>
      <c r="GH197" s="120"/>
      <c r="GI197" s="120"/>
      <c r="GJ197" s="120"/>
    </row>
    <row r="198" ht="15.75" customHeight="1">
      <c r="A198" s="30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1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120"/>
      <c r="GD198" s="120"/>
      <c r="GE198" s="120"/>
      <c r="GF198" s="120"/>
      <c r="GG198" s="120"/>
      <c r="GH198" s="120"/>
      <c r="GI198" s="120"/>
      <c r="GJ198" s="120"/>
    </row>
    <row r="199" ht="15.75" customHeight="1">
      <c r="A199" s="30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  <c r="FE199" s="91"/>
      <c r="FF199" s="91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120"/>
      <c r="GD199" s="120"/>
      <c r="GE199" s="120"/>
      <c r="GF199" s="120"/>
      <c r="GG199" s="120"/>
      <c r="GH199" s="120"/>
      <c r="GI199" s="120"/>
      <c r="GJ199" s="120"/>
    </row>
    <row r="200" ht="15.75" customHeight="1">
      <c r="A200" s="30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  <c r="FE200" s="91"/>
      <c r="FF200" s="91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120"/>
      <c r="GD200" s="120"/>
      <c r="GE200" s="120"/>
      <c r="GF200" s="120"/>
      <c r="GG200" s="120"/>
      <c r="GH200" s="120"/>
      <c r="GI200" s="120"/>
      <c r="GJ200" s="120"/>
    </row>
    <row r="201" ht="15.75" customHeight="1">
      <c r="A201" s="30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1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  <c r="FE201" s="91"/>
      <c r="FF201" s="91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120"/>
      <c r="GD201" s="120"/>
      <c r="GE201" s="120"/>
      <c r="GF201" s="120"/>
      <c r="GG201" s="120"/>
      <c r="GH201" s="120"/>
      <c r="GI201" s="120"/>
      <c r="GJ201" s="120"/>
    </row>
    <row r="202" ht="15.75" customHeight="1">
      <c r="A202" s="30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  <c r="FE202" s="91"/>
      <c r="FF202" s="91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120"/>
      <c r="GD202" s="120"/>
      <c r="GE202" s="120"/>
      <c r="GF202" s="120"/>
      <c r="GG202" s="120"/>
      <c r="GH202" s="120"/>
      <c r="GI202" s="120"/>
      <c r="GJ202" s="120"/>
    </row>
    <row r="203" ht="15.75" customHeight="1">
      <c r="A203" s="30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1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  <c r="FE203" s="91"/>
      <c r="FF203" s="91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120"/>
      <c r="GD203" s="120"/>
      <c r="GE203" s="120"/>
      <c r="GF203" s="120"/>
      <c r="GG203" s="120"/>
      <c r="GH203" s="120"/>
      <c r="GI203" s="120"/>
      <c r="GJ203" s="120"/>
    </row>
    <row r="204" ht="15.75" customHeight="1">
      <c r="A204" s="30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1"/>
      <c r="DF204" s="91"/>
      <c r="DG204" s="91"/>
      <c r="DH204" s="91"/>
      <c r="DI204" s="91"/>
      <c r="DJ204" s="91"/>
      <c r="DK204" s="91"/>
      <c r="DL204" s="91"/>
      <c r="DM204" s="91"/>
      <c r="DN204" s="91"/>
      <c r="DO204" s="91"/>
      <c r="DP204" s="91"/>
      <c r="DQ204" s="91"/>
      <c r="DR204" s="91"/>
      <c r="DS204" s="91"/>
      <c r="DT204" s="91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91"/>
      <c r="EZ204" s="91"/>
      <c r="FA204" s="91"/>
      <c r="FB204" s="91"/>
      <c r="FC204" s="91"/>
      <c r="FD204" s="91"/>
      <c r="FE204" s="91"/>
      <c r="FF204" s="91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120"/>
      <c r="GD204" s="120"/>
      <c r="GE204" s="120"/>
      <c r="GF204" s="120"/>
      <c r="GG204" s="120"/>
      <c r="GH204" s="120"/>
      <c r="GI204" s="120"/>
      <c r="GJ204" s="120"/>
    </row>
    <row r="205" ht="15.75" customHeight="1">
      <c r="A205" s="30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  <c r="FE205" s="91"/>
      <c r="FF205" s="91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120"/>
      <c r="GD205" s="120"/>
      <c r="GE205" s="120"/>
      <c r="GF205" s="120"/>
      <c r="GG205" s="120"/>
      <c r="GH205" s="120"/>
      <c r="GI205" s="120"/>
      <c r="GJ205" s="120"/>
    </row>
    <row r="206" ht="15.75" customHeight="1">
      <c r="A206" s="30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91"/>
      <c r="EZ206" s="91"/>
      <c r="FA206" s="91"/>
      <c r="FB206" s="91"/>
      <c r="FC206" s="91"/>
      <c r="FD206" s="91"/>
      <c r="FE206" s="91"/>
      <c r="FF206" s="91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120"/>
      <c r="GD206" s="120"/>
      <c r="GE206" s="120"/>
      <c r="GF206" s="120"/>
      <c r="GG206" s="120"/>
      <c r="GH206" s="120"/>
      <c r="GI206" s="120"/>
      <c r="GJ206" s="120"/>
    </row>
    <row r="207" ht="15.75" customHeight="1">
      <c r="A207" s="30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1"/>
      <c r="DF207" s="91"/>
      <c r="DG207" s="91"/>
      <c r="DH207" s="91"/>
      <c r="DI207" s="91"/>
      <c r="DJ207" s="91"/>
      <c r="DK207" s="91"/>
      <c r="DL207" s="91"/>
      <c r="DM207" s="91"/>
      <c r="DN207" s="91"/>
      <c r="DO207" s="91"/>
      <c r="DP207" s="91"/>
      <c r="DQ207" s="91"/>
      <c r="DR207" s="91"/>
      <c r="DS207" s="91"/>
      <c r="DT207" s="91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91"/>
      <c r="EZ207" s="91"/>
      <c r="FA207" s="91"/>
      <c r="FB207" s="91"/>
      <c r="FC207" s="91"/>
      <c r="FD207" s="91"/>
      <c r="FE207" s="91"/>
      <c r="FF207" s="91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120"/>
      <c r="GD207" s="120"/>
      <c r="GE207" s="120"/>
      <c r="GF207" s="120"/>
      <c r="GG207" s="120"/>
      <c r="GH207" s="120"/>
      <c r="GI207" s="120"/>
      <c r="GJ207" s="120"/>
    </row>
    <row r="208" ht="15.75" customHeight="1">
      <c r="A208" s="30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1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  <c r="FE208" s="91"/>
      <c r="FF208" s="91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120"/>
      <c r="GD208" s="120"/>
      <c r="GE208" s="120"/>
      <c r="GF208" s="120"/>
      <c r="GG208" s="120"/>
      <c r="GH208" s="120"/>
      <c r="GI208" s="120"/>
      <c r="GJ208" s="120"/>
    </row>
    <row r="209" ht="15.75" customHeight="1">
      <c r="A209" s="30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1"/>
      <c r="DF209" s="91"/>
      <c r="DG209" s="91"/>
      <c r="DH209" s="91"/>
      <c r="DI209" s="91"/>
      <c r="DJ209" s="91"/>
      <c r="DK209" s="91"/>
      <c r="DL209" s="91"/>
      <c r="DM209" s="91"/>
      <c r="DN209" s="91"/>
      <c r="DO209" s="91"/>
      <c r="DP209" s="91"/>
      <c r="DQ209" s="91"/>
      <c r="DR209" s="91"/>
      <c r="DS209" s="91"/>
      <c r="DT209" s="91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91"/>
      <c r="EZ209" s="91"/>
      <c r="FA209" s="91"/>
      <c r="FB209" s="91"/>
      <c r="FC209" s="91"/>
      <c r="FD209" s="91"/>
      <c r="FE209" s="91"/>
      <c r="FF209" s="91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120"/>
      <c r="GD209" s="120"/>
      <c r="GE209" s="120"/>
      <c r="GF209" s="120"/>
      <c r="GG209" s="120"/>
      <c r="GH209" s="120"/>
      <c r="GI209" s="120"/>
      <c r="GJ209" s="120"/>
    </row>
    <row r="210" ht="15.75" customHeight="1">
      <c r="A210" s="30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91"/>
      <c r="EZ210" s="91"/>
      <c r="FA210" s="91"/>
      <c r="FB210" s="91"/>
      <c r="FC210" s="91"/>
      <c r="FD210" s="91"/>
      <c r="FE210" s="91"/>
      <c r="FF210" s="91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120"/>
      <c r="GD210" s="120"/>
      <c r="GE210" s="120"/>
      <c r="GF210" s="120"/>
      <c r="GG210" s="120"/>
      <c r="GH210" s="120"/>
      <c r="GI210" s="120"/>
      <c r="GJ210" s="120"/>
    </row>
    <row r="211" ht="15.75" customHeight="1">
      <c r="A211" s="30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1"/>
      <c r="DF211" s="91"/>
      <c r="DG211" s="91"/>
      <c r="DH211" s="91"/>
      <c r="DI211" s="91"/>
      <c r="DJ211" s="91"/>
      <c r="DK211" s="91"/>
      <c r="DL211" s="91"/>
      <c r="DM211" s="91"/>
      <c r="DN211" s="91"/>
      <c r="DO211" s="91"/>
      <c r="DP211" s="91"/>
      <c r="DQ211" s="91"/>
      <c r="DR211" s="91"/>
      <c r="DS211" s="91"/>
      <c r="DT211" s="91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91"/>
      <c r="EZ211" s="91"/>
      <c r="FA211" s="91"/>
      <c r="FB211" s="91"/>
      <c r="FC211" s="91"/>
      <c r="FD211" s="91"/>
      <c r="FE211" s="91"/>
      <c r="FF211" s="91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120"/>
      <c r="GD211" s="120"/>
      <c r="GE211" s="120"/>
      <c r="GF211" s="120"/>
      <c r="GG211" s="120"/>
      <c r="GH211" s="120"/>
      <c r="GI211" s="120"/>
      <c r="GJ211" s="120"/>
    </row>
    <row r="212" ht="15.75" customHeight="1">
      <c r="A212" s="30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1"/>
      <c r="DF212" s="91"/>
      <c r="DG212" s="91"/>
      <c r="DH212" s="91"/>
      <c r="DI212" s="91"/>
      <c r="DJ212" s="91"/>
      <c r="DK212" s="91"/>
      <c r="DL212" s="91"/>
      <c r="DM212" s="91"/>
      <c r="DN212" s="91"/>
      <c r="DO212" s="91"/>
      <c r="DP212" s="91"/>
      <c r="DQ212" s="91"/>
      <c r="DR212" s="91"/>
      <c r="DS212" s="91"/>
      <c r="DT212" s="91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91"/>
      <c r="EZ212" s="91"/>
      <c r="FA212" s="91"/>
      <c r="FB212" s="91"/>
      <c r="FC212" s="91"/>
      <c r="FD212" s="91"/>
      <c r="FE212" s="91"/>
      <c r="FF212" s="91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120"/>
      <c r="GD212" s="120"/>
      <c r="GE212" s="120"/>
      <c r="GF212" s="120"/>
      <c r="GG212" s="120"/>
      <c r="GH212" s="120"/>
      <c r="GI212" s="120"/>
      <c r="GJ212" s="120"/>
    </row>
    <row r="213" ht="15.75" customHeight="1">
      <c r="A213" s="30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1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  <c r="FE213" s="91"/>
      <c r="FF213" s="91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120"/>
      <c r="GD213" s="120"/>
      <c r="GE213" s="120"/>
      <c r="GF213" s="120"/>
      <c r="GG213" s="120"/>
      <c r="GH213" s="120"/>
      <c r="GI213" s="120"/>
      <c r="GJ213" s="120"/>
    </row>
    <row r="214" ht="15.75" customHeight="1">
      <c r="A214" s="30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91"/>
      <c r="DH214" s="91"/>
      <c r="DI214" s="91"/>
      <c r="DJ214" s="91"/>
      <c r="DK214" s="91"/>
      <c r="DL214" s="91"/>
      <c r="DM214" s="91"/>
      <c r="DN214" s="91"/>
      <c r="DO214" s="91"/>
      <c r="DP214" s="91"/>
      <c r="DQ214" s="91"/>
      <c r="DR214" s="91"/>
      <c r="DS214" s="91"/>
      <c r="DT214" s="91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91"/>
      <c r="EZ214" s="91"/>
      <c r="FA214" s="91"/>
      <c r="FB214" s="91"/>
      <c r="FC214" s="91"/>
      <c r="FD214" s="91"/>
      <c r="FE214" s="91"/>
      <c r="FF214" s="91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120"/>
      <c r="GD214" s="120"/>
      <c r="GE214" s="120"/>
      <c r="GF214" s="120"/>
      <c r="GG214" s="120"/>
      <c r="GH214" s="120"/>
      <c r="GI214" s="120"/>
      <c r="GJ214" s="120"/>
    </row>
    <row r="215" ht="15.75" customHeight="1">
      <c r="A215" s="30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1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Q215" s="91"/>
      <c r="DR215" s="91"/>
      <c r="DS215" s="91"/>
      <c r="DT215" s="91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91"/>
      <c r="EZ215" s="91"/>
      <c r="FA215" s="91"/>
      <c r="FB215" s="91"/>
      <c r="FC215" s="91"/>
      <c r="FD215" s="91"/>
      <c r="FE215" s="91"/>
      <c r="FF215" s="91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120"/>
      <c r="GD215" s="120"/>
      <c r="GE215" s="120"/>
      <c r="GF215" s="120"/>
      <c r="GG215" s="120"/>
      <c r="GH215" s="120"/>
      <c r="GI215" s="120"/>
      <c r="GJ215" s="120"/>
    </row>
    <row r="216" ht="15.75" customHeight="1">
      <c r="A216" s="30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  <c r="DO216" s="91"/>
      <c r="DP216" s="91"/>
      <c r="DQ216" s="91"/>
      <c r="DR216" s="91"/>
      <c r="DS216" s="91"/>
      <c r="DT216" s="91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91"/>
      <c r="EZ216" s="91"/>
      <c r="FA216" s="91"/>
      <c r="FB216" s="91"/>
      <c r="FC216" s="91"/>
      <c r="FD216" s="91"/>
      <c r="FE216" s="91"/>
      <c r="FF216" s="91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120"/>
      <c r="GD216" s="120"/>
      <c r="GE216" s="120"/>
      <c r="GF216" s="120"/>
      <c r="GG216" s="120"/>
      <c r="GH216" s="120"/>
      <c r="GI216" s="120"/>
      <c r="GJ216" s="120"/>
    </row>
    <row r="217" ht="15.75" customHeight="1">
      <c r="A217" s="30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1"/>
      <c r="DF217" s="91"/>
      <c r="DG217" s="91"/>
      <c r="DH217" s="91"/>
      <c r="DI217" s="91"/>
      <c r="DJ217" s="91"/>
      <c r="DK217" s="91"/>
      <c r="DL217" s="91"/>
      <c r="DM217" s="91"/>
      <c r="DN217" s="91"/>
      <c r="DO217" s="91"/>
      <c r="DP217" s="91"/>
      <c r="DQ217" s="91"/>
      <c r="DR217" s="91"/>
      <c r="DS217" s="91"/>
      <c r="DT217" s="91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91"/>
      <c r="EZ217" s="91"/>
      <c r="FA217" s="91"/>
      <c r="FB217" s="91"/>
      <c r="FC217" s="91"/>
      <c r="FD217" s="91"/>
      <c r="FE217" s="91"/>
      <c r="FF217" s="91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120"/>
      <c r="GD217" s="120"/>
      <c r="GE217" s="120"/>
      <c r="GF217" s="120"/>
      <c r="GG217" s="120"/>
      <c r="GH217" s="120"/>
      <c r="GI217" s="120"/>
      <c r="GJ217" s="120"/>
    </row>
    <row r="218" ht="15.75" customHeight="1">
      <c r="A218" s="30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  <c r="FE218" s="91"/>
      <c r="FF218" s="91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120"/>
      <c r="GD218" s="120"/>
      <c r="GE218" s="120"/>
      <c r="GF218" s="120"/>
      <c r="GG218" s="120"/>
      <c r="GH218" s="120"/>
      <c r="GI218" s="120"/>
      <c r="GJ218" s="120"/>
    </row>
    <row r="219" ht="15.75" customHeight="1">
      <c r="A219" s="30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1"/>
      <c r="DF219" s="91"/>
      <c r="DG219" s="91"/>
      <c r="DH219" s="91"/>
      <c r="DI219" s="91"/>
      <c r="DJ219" s="91"/>
      <c r="DK219" s="91"/>
      <c r="DL219" s="91"/>
      <c r="DM219" s="91"/>
      <c r="DN219" s="91"/>
      <c r="DO219" s="91"/>
      <c r="DP219" s="91"/>
      <c r="DQ219" s="91"/>
      <c r="DR219" s="91"/>
      <c r="DS219" s="91"/>
      <c r="DT219" s="91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91"/>
      <c r="EZ219" s="91"/>
      <c r="FA219" s="91"/>
      <c r="FB219" s="91"/>
      <c r="FC219" s="91"/>
      <c r="FD219" s="91"/>
      <c r="FE219" s="91"/>
      <c r="FF219" s="91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120"/>
      <c r="GD219" s="120"/>
      <c r="GE219" s="120"/>
      <c r="GF219" s="120"/>
      <c r="GG219" s="120"/>
      <c r="GH219" s="120"/>
      <c r="GI219" s="120"/>
      <c r="GJ219" s="120"/>
    </row>
    <row r="220" ht="15.75" customHeight="1">
      <c r="A220" s="30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1"/>
      <c r="DF220" s="91"/>
      <c r="DG220" s="91"/>
      <c r="DH220" s="91"/>
      <c r="DI220" s="91"/>
      <c r="DJ220" s="91"/>
      <c r="DK220" s="91"/>
      <c r="DL220" s="91"/>
      <c r="DM220" s="91"/>
      <c r="DN220" s="91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  <c r="FE220" s="91"/>
      <c r="FF220" s="91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120"/>
      <c r="GD220" s="120"/>
      <c r="GE220" s="120"/>
      <c r="GF220" s="120"/>
      <c r="GG220" s="120"/>
      <c r="GH220" s="120"/>
      <c r="GI220" s="120"/>
      <c r="GJ220" s="120"/>
    </row>
    <row r="221" ht="15.75" customHeight="1">
      <c r="A221" s="30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1"/>
      <c r="DF221" s="91"/>
      <c r="DG221" s="91"/>
      <c r="DH221" s="91"/>
      <c r="DI221" s="91"/>
      <c r="DJ221" s="91"/>
      <c r="DK221" s="91"/>
      <c r="DL221" s="91"/>
      <c r="DM221" s="91"/>
      <c r="DN221" s="91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  <c r="FE221" s="91"/>
      <c r="FF221" s="91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120"/>
      <c r="GD221" s="120"/>
      <c r="GE221" s="120"/>
      <c r="GF221" s="120"/>
      <c r="GG221" s="120"/>
      <c r="GH221" s="120"/>
      <c r="GI221" s="120"/>
      <c r="GJ221" s="120"/>
    </row>
    <row r="222" ht="15.75" customHeight="1">
      <c r="A222" s="30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1"/>
      <c r="DF222" s="91"/>
      <c r="DG222" s="91"/>
      <c r="DH222" s="91"/>
      <c r="DI222" s="91"/>
      <c r="DJ222" s="91"/>
      <c r="DK222" s="91"/>
      <c r="DL222" s="91"/>
      <c r="DM222" s="91"/>
      <c r="DN222" s="91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  <c r="FE222" s="91"/>
      <c r="FF222" s="91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120"/>
      <c r="GD222" s="120"/>
      <c r="GE222" s="120"/>
      <c r="GF222" s="120"/>
      <c r="GG222" s="120"/>
      <c r="GH222" s="120"/>
      <c r="GI222" s="120"/>
      <c r="GJ222" s="120"/>
    </row>
    <row r="223" ht="15.75" customHeight="1">
      <c r="A223" s="30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1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120"/>
      <c r="GD223" s="120"/>
      <c r="GE223" s="120"/>
      <c r="GF223" s="120"/>
      <c r="GG223" s="120"/>
      <c r="GH223" s="120"/>
      <c r="GI223" s="120"/>
      <c r="GJ223" s="120"/>
    </row>
    <row r="224" ht="15.75" customHeight="1">
      <c r="A224" s="30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1"/>
      <c r="DF224" s="91"/>
      <c r="DG224" s="91"/>
      <c r="DH224" s="91"/>
      <c r="DI224" s="91"/>
      <c r="DJ224" s="91"/>
      <c r="DK224" s="91"/>
      <c r="DL224" s="91"/>
      <c r="DM224" s="91"/>
      <c r="DN224" s="91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  <c r="FE224" s="91"/>
      <c r="FF224" s="91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120"/>
      <c r="GD224" s="120"/>
      <c r="GE224" s="120"/>
      <c r="GF224" s="120"/>
      <c r="GG224" s="120"/>
      <c r="GH224" s="120"/>
      <c r="GI224" s="120"/>
      <c r="GJ224" s="120"/>
    </row>
    <row r="225" ht="15.75" customHeight="1">
      <c r="A225" s="30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1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  <c r="FE225" s="91"/>
      <c r="FF225" s="91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120"/>
      <c r="GD225" s="120"/>
      <c r="GE225" s="120"/>
      <c r="GF225" s="120"/>
      <c r="GG225" s="120"/>
      <c r="GH225" s="120"/>
      <c r="GI225" s="120"/>
      <c r="GJ225" s="120"/>
    </row>
    <row r="226" ht="15.75" customHeight="1">
      <c r="A226" s="30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1"/>
      <c r="DF226" s="91"/>
      <c r="DG226" s="91"/>
      <c r="DH226" s="91"/>
      <c r="DI226" s="91"/>
      <c r="DJ226" s="91"/>
      <c r="DK226" s="91"/>
      <c r="DL226" s="91"/>
      <c r="DM226" s="91"/>
      <c r="DN226" s="91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  <c r="FE226" s="91"/>
      <c r="FF226" s="91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120"/>
      <c r="GD226" s="120"/>
      <c r="GE226" s="120"/>
      <c r="GF226" s="120"/>
      <c r="GG226" s="120"/>
      <c r="GH226" s="120"/>
      <c r="GI226" s="120"/>
      <c r="GJ226" s="120"/>
    </row>
    <row r="227" ht="15.75" customHeight="1">
      <c r="A227" s="30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  <c r="FE227" s="91"/>
      <c r="FF227" s="91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120"/>
      <c r="GD227" s="120"/>
      <c r="GE227" s="120"/>
      <c r="GF227" s="120"/>
      <c r="GG227" s="120"/>
      <c r="GH227" s="120"/>
      <c r="GI227" s="120"/>
      <c r="GJ227" s="120"/>
    </row>
    <row r="228" ht="15.75" customHeight="1">
      <c r="A228" s="30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120"/>
      <c r="GD228" s="120"/>
      <c r="GE228" s="120"/>
      <c r="GF228" s="120"/>
      <c r="GG228" s="120"/>
      <c r="GH228" s="120"/>
      <c r="GI228" s="120"/>
      <c r="GJ228" s="120"/>
    </row>
    <row r="229" ht="15.75" customHeight="1">
      <c r="A229" s="30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120"/>
      <c r="GD229" s="120"/>
      <c r="GE229" s="120"/>
      <c r="GF229" s="120"/>
      <c r="GG229" s="120"/>
      <c r="GH229" s="120"/>
      <c r="GI229" s="120"/>
      <c r="GJ229" s="120"/>
    </row>
    <row r="230" ht="15.75" customHeight="1">
      <c r="A230" s="30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  <c r="FE230" s="91"/>
      <c r="FF230" s="91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120"/>
      <c r="GD230" s="120"/>
      <c r="GE230" s="120"/>
      <c r="GF230" s="120"/>
      <c r="GG230" s="120"/>
      <c r="GH230" s="120"/>
      <c r="GI230" s="120"/>
      <c r="GJ230" s="120"/>
    </row>
    <row r="231" ht="15.75" customHeight="1">
      <c r="A231" s="30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120"/>
      <c r="GD231" s="120"/>
      <c r="GE231" s="120"/>
      <c r="GF231" s="120"/>
      <c r="GG231" s="120"/>
      <c r="GH231" s="120"/>
      <c r="GI231" s="120"/>
      <c r="GJ231" s="120"/>
    </row>
    <row r="232" ht="15.75" customHeight="1">
      <c r="A232" s="30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120"/>
      <c r="GD232" s="120"/>
      <c r="GE232" s="120"/>
      <c r="GF232" s="120"/>
      <c r="GG232" s="120"/>
      <c r="GH232" s="120"/>
      <c r="GI232" s="120"/>
      <c r="GJ232" s="120"/>
    </row>
    <row r="233" ht="15.75" customHeight="1">
      <c r="A233" s="30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120"/>
      <c r="GD233" s="120"/>
      <c r="GE233" s="120"/>
      <c r="GF233" s="120"/>
      <c r="GG233" s="120"/>
      <c r="GH233" s="120"/>
      <c r="GI233" s="120"/>
      <c r="GJ233" s="120"/>
    </row>
    <row r="234" ht="15.75" customHeight="1">
      <c r="A234" s="30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120"/>
      <c r="GD234" s="120"/>
      <c r="GE234" s="120"/>
      <c r="GF234" s="120"/>
      <c r="GG234" s="120"/>
      <c r="GH234" s="120"/>
      <c r="GI234" s="120"/>
      <c r="GJ234" s="120"/>
    </row>
    <row r="235" ht="15.75" customHeight="1">
      <c r="A235" s="30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1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120"/>
      <c r="GD235" s="120"/>
      <c r="GE235" s="120"/>
      <c r="GF235" s="120"/>
      <c r="GG235" s="120"/>
      <c r="GH235" s="120"/>
      <c r="GI235" s="120"/>
      <c r="GJ235" s="120"/>
    </row>
    <row r="236" ht="15.75" customHeight="1">
      <c r="A236" s="30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1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120"/>
      <c r="GD236" s="120"/>
      <c r="GE236" s="120"/>
      <c r="GF236" s="120"/>
      <c r="GG236" s="120"/>
      <c r="GH236" s="120"/>
      <c r="GI236" s="120"/>
      <c r="GJ236" s="120"/>
    </row>
    <row r="237" ht="15.75" customHeight="1">
      <c r="A237" s="30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1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120"/>
      <c r="GD237" s="120"/>
      <c r="GE237" s="120"/>
      <c r="GF237" s="120"/>
      <c r="GG237" s="120"/>
      <c r="GH237" s="120"/>
      <c r="GI237" s="120"/>
      <c r="GJ237" s="120"/>
    </row>
    <row r="238" ht="15.75" customHeight="1">
      <c r="A238" s="30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1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120"/>
      <c r="GD238" s="120"/>
      <c r="GE238" s="120"/>
      <c r="GF238" s="120"/>
      <c r="GG238" s="120"/>
      <c r="GH238" s="120"/>
      <c r="GI238" s="120"/>
      <c r="GJ238" s="120"/>
    </row>
    <row r="239" ht="15.75" customHeight="1">
      <c r="A239" s="30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1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120"/>
      <c r="GD239" s="120"/>
      <c r="GE239" s="120"/>
      <c r="GF239" s="120"/>
      <c r="GG239" s="120"/>
      <c r="GH239" s="120"/>
      <c r="GI239" s="120"/>
      <c r="GJ239" s="120"/>
    </row>
    <row r="240" ht="15.75" customHeight="1">
      <c r="A240" s="30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1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120"/>
      <c r="GD240" s="120"/>
      <c r="GE240" s="120"/>
      <c r="GF240" s="120"/>
      <c r="GG240" s="120"/>
      <c r="GH240" s="120"/>
      <c r="GI240" s="120"/>
      <c r="GJ240" s="120"/>
    </row>
    <row r="241" ht="15.75" customHeight="1">
      <c r="A241" s="30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1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120"/>
      <c r="GD241" s="120"/>
      <c r="GE241" s="120"/>
      <c r="GF241" s="120"/>
      <c r="GG241" s="120"/>
      <c r="GH241" s="120"/>
      <c r="GI241" s="120"/>
      <c r="GJ241" s="120"/>
    </row>
    <row r="242" ht="15.75" customHeight="1">
      <c r="A242" s="30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1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120"/>
      <c r="GD242" s="120"/>
      <c r="GE242" s="120"/>
      <c r="GF242" s="120"/>
      <c r="GG242" s="120"/>
      <c r="GH242" s="120"/>
      <c r="GI242" s="120"/>
      <c r="GJ242" s="120"/>
    </row>
    <row r="243" ht="15.75" customHeight="1">
      <c r="A243" s="30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120"/>
      <c r="GD243" s="120"/>
      <c r="GE243" s="120"/>
      <c r="GF243" s="120"/>
      <c r="GG243" s="120"/>
      <c r="GH243" s="120"/>
      <c r="GI243" s="120"/>
      <c r="GJ243" s="120"/>
    </row>
    <row r="244" ht="15.75" customHeight="1">
      <c r="A244" s="30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120"/>
      <c r="GD244" s="120"/>
      <c r="GE244" s="120"/>
      <c r="GF244" s="120"/>
      <c r="GG244" s="120"/>
      <c r="GH244" s="120"/>
      <c r="GI244" s="120"/>
      <c r="GJ244" s="120"/>
    </row>
    <row r="245" ht="15.75" customHeight="1">
      <c r="A245" s="30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1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120"/>
      <c r="GD245" s="120"/>
      <c r="GE245" s="120"/>
      <c r="GF245" s="120"/>
      <c r="GG245" s="120"/>
      <c r="GH245" s="120"/>
      <c r="GI245" s="120"/>
      <c r="GJ245" s="120"/>
    </row>
    <row r="246" ht="15.75" customHeight="1">
      <c r="A246" s="30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120"/>
      <c r="GD246" s="120"/>
      <c r="GE246" s="120"/>
      <c r="GF246" s="120"/>
      <c r="GG246" s="120"/>
      <c r="GH246" s="120"/>
      <c r="GI246" s="120"/>
      <c r="GJ246" s="120"/>
    </row>
    <row r="247" ht="15.75" customHeight="1">
      <c r="A247" s="30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1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120"/>
      <c r="GD247" s="120"/>
      <c r="GE247" s="120"/>
      <c r="GF247" s="120"/>
      <c r="GG247" s="120"/>
      <c r="GH247" s="120"/>
      <c r="GI247" s="120"/>
      <c r="GJ247" s="120"/>
    </row>
    <row r="248" ht="15.75" customHeight="1">
      <c r="A248" s="30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1"/>
      <c r="DF248" s="91"/>
      <c r="DG248" s="91"/>
      <c r="DH248" s="91"/>
      <c r="DI248" s="91"/>
      <c r="DJ248" s="91"/>
      <c r="DK248" s="91"/>
      <c r="DL248" s="91"/>
      <c r="DM248" s="91"/>
      <c r="DN248" s="91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  <c r="FE248" s="91"/>
      <c r="FF248" s="91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120"/>
      <c r="GD248" s="120"/>
      <c r="GE248" s="120"/>
      <c r="GF248" s="120"/>
      <c r="GG248" s="120"/>
      <c r="GH248" s="120"/>
      <c r="GI248" s="120"/>
      <c r="GJ248" s="120"/>
    </row>
    <row r="249" ht="15.75" customHeight="1">
      <c r="A249" s="30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1"/>
      <c r="DF249" s="91"/>
      <c r="DG249" s="91"/>
      <c r="DH249" s="91"/>
      <c r="DI249" s="91"/>
      <c r="DJ249" s="91"/>
      <c r="DK249" s="91"/>
      <c r="DL249" s="91"/>
      <c r="DM249" s="91"/>
      <c r="DN249" s="91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  <c r="FE249" s="91"/>
      <c r="FF249" s="91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120"/>
      <c r="GD249" s="120"/>
      <c r="GE249" s="120"/>
      <c r="GF249" s="120"/>
      <c r="GG249" s="120"/>
      <c r="GH249" s="120"/>
      <c r="GI249" s="120"/>
      <c r="GJ249" s="120"/>
    </row>
    <row r="250" ht="15.75" customHeight="1">
      <c r="A250" s="30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1"/>
      <c r="DF250" s="91"/>
      <c r="DG250" s="91"/>
      <c r="DH250" s="91"/>
      <c r="DI250" s="91"/>
      <c r="DJ250" s="91"/>
      <c r="DK250" s="91"/>
      <c r="DL250" s="91"/>
      <c r="DM250" s="91"/>
      <c r="DN250" s="91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  <c r="FE250" s="91"/>
      <c r="FF250" s="91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120"/>
      <c r="GD250" s="120"/>
      <c r="GE250" s="120"/>
      <c r="GF250" s="120"/>
      <c r="GG250" s="120"/>
      <c r="GH250" s="120"/>
      <c r="GI250" s="120"/>
      <c r="GJ250" s="120"/>
    </row>
  </sheetData>
  <mergeCells count="1">
    <mergeCell ref="B2:B3"/>
  </mergeCells>
  <conditionalFormatting sqref="C5:FN5">
    <cfRule type="expression" dxfId="0" priority="1">
      <formula>#REF!&gt;=TODAY()</formula>
    </cfRule>
  </conditionalFormatting>
  <conditionalFormatting sqref="C5:FN5">
    <cfRule type="expression" dxfId="0" priority="2">
      <formula>#REF!&gt;=TODAY()</formula>
    </cfRule>
  </conditionalFormatting>
  <conditionalFormatting sqref="C5:FN5">
    <cfRule type="expression" dxfId="0" priority="3">
      <formula>#REF!&gt;=TODAY()</formula>
    </cfRule>
  </conditionalFormatting>
  <conditionalFormatting sqref="C5:FN5">
    <cfRule type="expression" dxfId="0" priority="4">
      <formula>#REF!&gt;=TODAY()</formula>
    </cfRule>
  </conditionalFormatting>
  <conditionalFormatting sqref="C5:FN5">
    <cfRule type="expression" dxfId="0" priority="5">
      <formula>#REF!&gt;=TODAY()</formula>
    </cfRule>
  </conditionalFormatting>
  <conditionalFormatting sqref="C5:FN5">
    <cfRule type="expression" dxfId="0" priority="6">
      <formula>#REF!&gt;=TODAY()</formula>
    </cfRule>
  </conditionalFormatting>
  <conditionalFormatting sqref="C5:FN5">
    <cfRule type="expression" dxfId="0" priority="7">
      <formula>#REF!&gt;=TODAY()</formula>
    </cfRule>
  </conditionalFormatting>
  <conditionalFormatting sqref="C5:FN5">
    <cfRule type="expression" dxfId="0" priority="8">
      <formula>#REF!&gt;=TODAY()</formula>
    </cfRule>
  </conditionalFormatting>
  <conditionalFormatting sqref="C6:FN6">
    <cfRule type="expression" dxfId="0" priority="9">
      <formula>#REF!&gt;=TODAY()</formula>
    </cfRule>
  </conditionalFormatting>
  <conditionalFormatting sqref="C6:FN6">
    <cfRule type="expression" dxfId="0" priority="10">
      <formula>#REF!&gt;=TODAY()</formula>
    </cfRule>
  </conditionalFormatting>
  <conditionalFormatting sqref="C6:FN6">
    <cfRule type="expression" dxfId="0" priority="11">
      <formula>#REF!&gt;=TODAY()</formula>
    </cfRule>
  </conditionalFormatting>
  <conditionalFormatting sqref="C6:FN6">
    <cfRule type="expression" dxfId="0" priority="12">
      <formula>#REF!&gt;=TODAY()</formula>
    </cfRule>
  </conditionalFormatting>
  <conditionalFormatting sqref="C6:FN6">
    <cfRule type="expression" dxfId="0" priority="13">
      <formula>#REF!&gt;=TODAY()</formula>
    </cfRule>
  </conditionalFormatting>
  <conditionalFormatting sqref="C6:FN6">
    <cfRule type="expression" dxfId="0" priority="14">
      <formula>#REF!&gt;=TODAY()</formula>
    </cfRule>
  </conditionalFormatting>
  <conditionalFormatting sqref="C6:FN6">
    <cfRule type="expression" dxfId="0" priority="15">
      <formula>#REF!&gt;=TODAY()</formula>
    </cfRule>
  </conditionalFormatting>
  <conditionalFormatting sqref="C6:FN6">
    <cfRule type="expression" dxfId="0" priority="16">
      <formula>#REF!&gt;=TODAY()</formula>
    </cfRule>
  </conditionalFormatting>
  <conditionalFormatting sqref="C36:FN36">
    <cfRule type="expression" dxfId="0" priority="17">
      <formula>#REF!&gt;=TODAY()</formula>
    </cfRule>
  </conditionalFormatting>
  <conditionalFormatting sqref="C36:FN36">
    <cfRule type="expression" dxfId="0" priority="18">
      <formula>#REF!&gt;=TODAY()</formula>
    </cfRule>
  </conditionalFormatting>
  <conditionalFormatting sqref="C36:FN36">
    <cfRule type="expression" dxfId="0" priority="19">
      <formula>#REF!&gt;=TODAY()</formula>
    </cfRule>
  </conditionalFormatting>
  <conditionalFormatting sqref="C36:FN36">
    <cfRule type="expression" dxfId="0" priority="20">
      <formula>#REF!&gt;=TODAY()</formula>
    </cfRule>
  </conditionalFormatting>
  <conditionalFormatting sqref="C36:FN36">
    <cfRule type="expression" dxfId="0" priority="21">
      <formula>#REF!&gt;=TODAY()</formula>
    </cfRule>
  </conditionalFormatting>
  <conditionalFormatting sqref="C36:FN36">
    <cfRule type="expression" dxfId="0" priority="22">
      <formula>#REF!&gt;=TODAY()</formula>
    </cfRule>
  </conditionalFormatting>
  <conditionalFormatting sqref="C36:FN36">
    <cfRule type="expression" dxfId="0" priority="23">
      <formula>#REF!&gt;=TODAY()</formula>
    </cfRule>
  </conditionalFormatting>
  <conditionalFormatting sqref="C36:FN36">
    <cfRule type="expression" dxfId="0" priority="24">
      <formula>#REF!&gt;=TODAY()</formula>
    </cfRule>
  </conditionalFormatting>
  <conditionalFormatting sqref="C36:FN36">
    <cfRule type="expression" dxfId="0" priority="25">
      <formula>#REF!&gt;=TODAY()</formula>
    </cfRule>
  </conditionalFormatting>
  <conditionalFormatting sqref="C36:FN36">
    <cfRule type="expression" dxfId="0" priority="26">
      <formula>#REF!&gt;=TODAY()</formula>
    </cfRule>
  </conditionalFormatting>
  <conditionalFormatting sqref="C36:FN36">
    <cfRule type="expression" dxfId="0" priority="27">
      <formula>#REF!&gt;=TODAY()</formula>
    </cfRule>
  </conditionalFormatting>
  <conditionalFormatting sqref="C36:FN36">
    <cfRule type="expression" dxfId="0" priority="28">
      <formula>#REF!&gt;=TODAY()</formula>
    </cfRule>
  </conditionalFormatting>
  <conditionalFormatting sqref="C36:FN36">
    <cfRule type="expression" dxfId="0" priority="29">
      <formula>#REF!&gt;=TODAY()</formula>
    </cfRule>
  </conditionalFormatting>
  <conditionalFormatting sqref="C36:FN36">
    <cfRule type="expression" dxfId="0" priority="30">
      <formula>#REF!&gt;=TODAY()</formula>
    </cfRule>
  </conditionalFormatting>
  <conditionalFormatting sqref="C36:FN36">
    <cfRule type="expression" dxfId="0" priority="31">
      <formula>#REF!&gt;=TODAY()</formula>
    </cfRule>
  </conditionalFormatting>
  <conditionalFormatting sqref="C36:FN36">
    <cfRule type="expression" dxfId="0" priority="32">
      <formula>#REF!&gt;=TODAY()</formula>
    </cfRule>
  </conditionalFormatting>
  <conditionalFormatting sqref="C40:FN40">
    <cfRule type="expression" dxfId="0" priority="33">
      <formula>#REF!&gt;=TODAY()</formula>
    </cfRule>
  </conditionalFormatting>
  <conditionalFormatting sqref="C40:FN40">
    <cfRule type="expression" dxfId="0" priority="34">
      <formula>#REF!&gt;=TODAY()</formula>
    </cfRule>
  </conditionalFormatting>
  <conditionalFormatting sqref="C40:FN40">
    <cfRule type="expression" dxfId="0" priority="35">
      <formula>#REF!&gt;=TODAY()</formula>
    </cfRule>
  </conditionalFormatting>
  <conditionalFormatting sqref="C40:FN40">
    <cfRule type="expression" dxfId="0" priority="36">
      <formula>#REF!&gt;=TODAY()</formula>
    </cfRule>
  </conditionalFormatting>
  <conditionalFormatting sqref="C40:FN40">
    <cfRule type="expression" dxfId="0" priority="37">
      <formula>#REF!&gt;=TODAY()</formula>
    </cfRule>
  </conditionalFormatting>
  <conditionalFormatting sqref="C40:FN40">
    <cfRule type="expression" dxfId="0" priority="38">
      <formula>#REF!&gt;=TODAY()</formula>
    </cfRule>
  </conditionalFormatting>
  <conditionalFormatting sqref="C40:FN40">
    <cfRule type="expression" dxfId="0" priority="39">
      <formula>#REF!&gt;=TODAY()</formula>
    </cfRule>
  </conditionalFormatting>
  <conditionalFormatting sqref="C40:FN40">
    <cfRule type="expression" dxfId="0" priority="40">
      <formula>#REF!&gt;=TODAY()</formula>
    </cfRule>
  </conditionalFormatting>
  <conditionalFormatting sqref="C40:FN40">
    <cfRule type="expression" dxfId="0" priority="41">
      <formula>#REF!&gt;=TODAY()</formula>
    </cfRule>
  </conditionalFormatting>
  <conditionalFormatting sqref="C40:FN40">
    <cfRule type="expression" dxfId="0" priority="42">
      <formula>#REF!&gt;=TODAY()</formula>
    </cfRule>
  </conditionalFormatting>
  <conditionalFormatting sqref="C45:FN45">
    <cfRule type="expression" dxfId="0" priority="43">
      <formula>#REF!&gt;=TODAY()</formula>
    </cfRule>
  </conditionalFormatting>
  <conditionalFormatting sqref="C45:FN45">
    <cfRule type="expression" dxfId="0" priority="44">
      <formula>#REF!&gt;=TODAY()</formula>
    </cfRule>
  </conditionalFormatting>
  <conditionalFormatting sqref="C45:FN45">
    <cfRule type="expression" dxfId="0" priority="45">
      <formula>#REF!&gt;=TODAY()</formula>
    </cfRule>
  </conditionalFormatting>
  <conditionalFormatting sqref="C45:FN45">
    <cfRule type="expression" dxfId="0" priority="46">
      <formula>#REF!&gt;=TODAY()</formula>
    </cfRule>
  </conditionalFormatting>
  <conditionalFormatting sqref="C45:FN45">
    <cfRule type="expression" dxfId="0" priority="47">
      <formula>#REF!&gt;=TODAY()</formula>
    </cfRule>
  </conditionalFormatting>
  <conditionalFormatting sqref="C45:FN45">
    <cfRule type="expression" dxfId="0" priority="48">
      <formula>#REF!&gt;=TODAY()</formula>
    </cfRule>
  </conditionalFormatting>
  <conditionalFormatting sqref="C45:FN45">
    <cfRule type="expression" dxfId="0" priority="49">
      <formula>#REF!&gt;=TODAY()</formula>
    </cfRule>
  </conditionalFormatting>
  <conditionalFormatting sqref="C45:FN45">
    <cfRule type="expression" dxfId="0" priority="50">
      <formula>#REF!&gt;=TODAY()</formula>
    </cfRule>
  </conditionalFormatting>
  <conditionalFormatting sqref="C45:FN45">
    <cfRule type="expression" dxfId="0" priority="51">
      <formula>#REF!&gt;=TODAY()</formula>
    </cfRule>
  </conditionalFormatting>
  <conditionalFormatting sqref="C45:FN45">
    <cfRule type="expression" dxfId="0" priority="52">
      <formula>#REF!&gt;=TODAY()</formula>
    </cfRule>
  </conditionalFormatting>
  <conditionalFormatting sqref="C45:FN45">
    <cfRule type="expression" dxfId="0" priority="53">
      <formula>#REF!&gt;=TODAY()</formula>
    </cfRule>
  </conditionalFormatting>
  <conditionalFormatting sqref="C45:FN45">
    <cfRule type="expression" dxfId="0" priority="54">
      <formula>#REF!&gt;=TODAY()</formula>
    </cfRule>
  </conditionalFormatting>
  <conditionalFormatting sqref="C45:FN45">
    <cfRule type="expression" dxfId="0" priority="55">
      <formula>#REF!&gt;=TODAY()</formula>
    </cfRule>
  </conditionalFormatting>
  <conditionalFormatting sqref="C45:FN45">
    <cfRule type="expression" dxfId="0" priority="56">
      <formula>#REF!&gt;=TODAY()</formula>
    </cfRule>
  </conditionalFormatting>
  <conditionalFormatting sqref="C45:FN45">
    <cfRule type="expression" dxfId="0" priority="57">
      <formula>#REF!&gt;=TODAY()</formula>
    </cfRule>
  </conditionalFormatting>
  <conditionalFormatting sqref="C45:FN45">
    <cfRule type="expression" dxfId="0" priority="58">
      <formula>#REF!&gt;=TODAY()</formula>
    </cfRule>
  </conditionalFormatting>
  <conditionalFormatting sqref="C45:FN45">
    <cfRule type="expression" dxfId="0" priority="59">
      <formula>#REF!&gt;=TODAY()</formula>
    </cfRule>
  </conditionalFormatting>
  <conditionalFormatting sqref="C45:FN45">
    <cfRule type="expression" dxfId="0" priority="60">
      <formula>#REF!&gt;=TODAY()</formula>
    </cfRule>
  </conditionalFormatting>
  <conditionalFormatting sqref="C45:FN45">
    <cfRule type="expression" dxfId="0" priority="61">
      <formula>#REF!&gt;=TODAY()</formula>
    </cfRule>
  </conditionalFormatting>
  <conditionalFormatting sqref="C45:FN45">
    <cfRule type="expression" dxfId="0" priority="62">
      <formula>#REF!&gt;=TODAY()</formula>
    </cfRule>
  </conditionalFormatting>
  <conditionalFormatting sqref="C45:FN45">
    <cfRule type="expression" dxfId="0" priority="63">
      <formula>#REF!&gt;=TODAY()</formula>
    </cfRule>
  </conditionalFormatting>
  <conditionalFormatting sqref="C45:FN45">
    <cfRule type="expression" dxfId="0" priority="64">
      <formula>#REF!&gt;=TODAY()</formula>
    </cfRule>
  </conditionalFormatting>
  <conditionalFormatting sqref="C45:FN45">
    <cfRule type="expression" dxfId="0" priority="65">
      <formula>#REF!&gt;=TODAY()</formula>
    </cfRule>
  </conditionalFormatting>
  <conditionalFormatting sqref="C45:FN45">
    <cfRule type="expression" dxfId="0" priority="66">
      <formula>#REF!&gt;=TODAY()</formula>
    </cfRule>
  </conditionalFormatting>
  <conditionalFormatting sqref="C45:FN45">
    <cfRule type="expression" dxfId="0" priority="67">
      <formula>#REF!&gt;=TODAY()</formula>
    </cfRule>
  </conditionalFormatting>
  <conditionalFormatting sqref="C45:FN45">
    <cfRule type="expression" dxfId="0" priority="68">
      <formula>#REF!&gt;=TODAY()</formula>
    </cfRule>
  </conditionalFormatting>
  <conditionalFormatting sqref="C45:FN45">
    <cfRule type="expression" dxfId="0" priority="69">
      <formula>#REF!&gt;=TODAY()</formula>
    </cfRule>
  </conditionalFormatting>
  <conditionalFormatting sqref="C45:FN45">
    <cfRule type="expression" dxfId="0" priority="70">
      <formula>#REF!&gt;=TODAY()</formula>
    </cfRule>
  </conditionalFormatting>
  <conditionalFormatting sqref="C45:FN45">
    <cfRule type="expression" dxfId="0" priority="71">
      <formula>#REF!&gt;=TODAY()</formula>
    </cfRule>
  </conditionalFormatting>
  <conditionalFormatting sqref="C45:FN45">
    <cfRule type="expression" dxfId="0" priority="72">
      <formula>#REF!&gt;=TODAY()</formula>
    </cfRule>
  </conditionalFormatting>
  <conditionalFormatting sqref="C45:FN45">
    <cfRule type="expression" dxfId="0" priority="73">
      <formula>#REF!&gt;=TODAY()</formula>
    </cfRule>
  </conditionalFormatting>
  <conditionalFormatting sqref="C45:FN45">
    <cfRule type="expression" dxfId="0" priority="74">
      <formula>#REF!&gt;=TODAY()</formula>
    </cfRule>
  </conditionalFormatting>
  <conditionalFormatting sqref="C45:FN45">
    <cfRule type="expression" dxfId="0" priority="75">
      <formula>#REF!&gt;=TODAY()</formula>
    </cfRule>
  </conditionalFormatting>
  <conditionalFormatting sqref="C45:FN45">
    <cfRule type="expression" dxfId="0" priority="76">
      <formula>#REF!&gt;=TODAY()</formula>
    </cfRule>
  </conditionalFormatting>
  <conditionalFormatting sqref="C45:FN45">
    <cfRule type="expression" dxfId="0" priority="77">
      <formula>#REF!&gt;=TODAY()</formula>
    </cfRule>
  </conditionalFormatting>
  <conditionalFormatting sqref="C45:FN45">
    <cfRule type="expression" dxfId="0" priority="78">
      <formula>#REF!&gt;=TODAY()</formula>
    </cfRule>
  </conditionalFormatting>
  <conditionalFormatting sqref="C45:FN45">
    <cfRule type="expression" dxfId="0" priority="79">
      <formula>#REF!&gt;=TODAY()</formula>
    </cfRule>
  </conditionalFormatting>
  <conditionalFormatting sqref="C45:FN45">
    <cfRule type="expression" dxfId="0" priority="80">
      <formula>#REF!&gt;=TODAY()</formula>
    </cfRule>
  </conditionalFormatting>
  <conditionalFormatting sqref="C45:FN45">
    <cfRule type="expression" dxfId="0" priority="81">
      <formula>#REF!&gt;=TODAY()</formula>
    </cfRule>
  </conditionalFormatting>
  <conditionalFormatting sqref="C45:FN45">
    <cfRule type="expression" dxfId="0" priority="82">
      <formula>#REF!&gt;=TODAY()</formula>
    </cfRule>
  </conditionalFormatting>
  <conditionalFormatting sqref="C45:FN45">
    <cfRule type="expression" dxfId="0" priority="83">
      <formula>#REF!&gt;=TODAY()</formula>
    </cfRule>
  </conditionalFormatting>
  <conditionalFormatting sqref="C45:FN45">
    <cfRule type="expression" dxfId="0" priority="84">
      <formula>#REF!&gt;=TODAY()</formula>
    </cfRule>
  </conditionalFormatting>
  <conditionalFormatting sqref="C6:FN6">
    <cfRule type="expression" dxfId="0" priority="85">
      <formula>#REF!&gt;=TODAY()</formula>
    </cfRule>
  </conditionalFormatting>
  <conditionalFormatting sqref="C6:FN6">
    <cfRule type="expression" dxfId="0" priority="86">
      <formula>#REF!&gt;=TODAY()</formula>
    </cfRule>
  </conditionalFormatting>
  <conditionalFormatting sqref="C6:FN6">
    <cfRule type="expression" dxfId="0" priority="87">
      <formula>#REF!&gt;=TODAY()</formula>
    </cfRule>
  </conditionalFormatting>
  <conditionalFormatting sqref="C6:FN6">
    <cfRule type="expression" dxfId="0" priority="88">
      <formula>#REF!&gt;=TODAY()</formula>
    </cfRule>
  </conditionalFormatting>
  <conditionalFormatting sqref="C36:FN36">
    <cfRule type="expression" dxfId="0" priority="89">
      <formula>#REF!&gt;=TODAY()</formula>
    </cfRule>
  </conditionalFormatting>
  <conditionalFormatting sqref="C36:FN36">
    <cfRule type="expression" dxfId="0" priority="90">
      <formula>#REF!&gt;=TODAY()</formula>
    </cfRule>
  </conditionalFormatting>
  <conditionalFormatting sqref="C36:FN36">
    <cfRule type="expression" dxfId="0" priority="91">
      <formula>#REF!&gt;=TODAY()</formula>
    </cfRule>
  </conditionalFormatting>
  <conditionalFormatting sqref="C36:FN36">
    <cfRule type="expression" dxfId="0" priority="92">
      <formula>#REF!&gt;=TODAY()</formula>
    </cfRule>
  </conditionalFormatting>
  <conditionalFormatting sqref="C36:FN36">
    <cfRule type="expression" dxfId="0" priority="93">
      <formula>#REF!&gt;=TODAY()</formula>
    </cfRule>
  </conditionalFormatting>
  <conditionalFormatting sqref="C36:FN36">
    <cfRule type="expression" dxfId="0" priority="94">
      <formula>#REF!&gt;=TODAY()</formula>
    </cfRule>
  </conditionalFormatting>
  <conditionalFormatting sqref="C3:FN3">
    <cfRule type="expression" dxfId="0" priority="95">
      <formula>#REF!&gt;=TODAY()</formula>
    </cfRule>
  </conditionalFormatting>
  <conditionalFormatting sqref="C3:FN3">
    <cfRule type="expression" dxfId="0" priority="96">
      <formula>#REF!&gt;=TODAY()</formula>
    </cfRule>
  </conditionalFormatting>
  <conditionalFormatting sqref="C40:FN40">
    <cfRule type="expression" dxfId="0" priority="97">
      <formula>#REF!&gt;=TODAY()</formula>
    </cfRule>
  </conditionalFormatting>
  <conditionalFormatting sqref="C40:FN40">
    <cfRule type="expression" dxfId="0" priority="98">
      <formula>#REF!&gt;=TODAY()</formula>
    </cfRule>
  </conditionalFormatting>
  <conditionalFormatting sqref="C40:FN40">
    <cfRule type="expression" dxfId="0" priority="99">
      <formula>#REF!&gt;=TODAY()</formula>
    </cfRule>
  </conditionalFormatting>
  <conditionalFormatting sqref="C40:FN40">
    <cfRule type="expression" dxfId="0" priority="100">
      <formula>#REF!&gt;=TODAY()</formula>
    </cfRule>
  </conditionalFormatting>
  <conditionalFormatting sqref="C40:FN40">
    <cfRule type="expression" dxfId="0" priority="101">
      <formula>#REF!&gt;=TODAY()</formula>
    </cfRule>
  </conditionalFormatting>
  <conditionalFormatting sqref="C40:FN40">
    <cfRule type="expression" dxfId="0" priority="102">
      <formula>#REF!&gt;=TODAY()</formula>
    </cfRule>
  </conditionalFormatting>
  <conditionalFormatting sqref="C40:FN40">
    <cfRule type="expression" dxfId="0" priority="103">
      <formula>#REF!&gt;=TODAY()</formula>
    </cfRule>
  </conditionalFormatting>
  <conditionalFormatting sqref="C40:FN40">
    <cfRule type="expression" dxfId="0" priority="104">
      <formula>#REF!&gt;=TODAY()</formula>
    </cfRule>
  </conditionalFormatting>
  <conditionalFormatting sqref="C40:FN40">
    <cfRule type="expression" dxfId="0" priority="105">
      <formula>#REF!&gt;=TODAY()</formula>
    </cfRule>
  </conditionalFormatting>
  <conditionalFormatting sqref="C40:FN40">
    <cfRule type="expression" dxfId="0" priority="106">
      <formula>#REF!&gt;=TODAY()</formula>
    </cfRule>
  </conditionalFormatting>
  <conditionalFormatting sqref="C5:FN5">
    <cfRule type="expression" dxfId="0" priority="107">
      <formula>#REF!&gt;=TODAY()</formula>
    </cfRule>
  </conditionalFormatting>
  <conditionalFormatting sqref="C5:FN5">
    <cfRule type="expression" dxfId="0" priority="108">
      <formula>#REF!&gt;=TODAY()</formula>
    </cfRule>
  </conditionalFormatting>
  <conditionalFormatting sqref="C5:FN5">
    <cfRule type="expression" dxfId="0" priority="109">
      <formula>#REF!&gt;=TODAY()</formula>
    </cfRule>
  </conditionalFormatting>
  <conditionalFormatting sqref="C5:FN5">
    <cfRule type="expression" dxfId="0" priority="110">
      <formula>#REF!&gt;=TODAY()</formula>
    </cfRule>
  </conditionalFormatting>
  <conditionalFormatting sqref="C5:FN5">
    <cfRule type="expression" dxfId="0" priority="111">
      <formula>#REF!&gt;=TODAY()</formula>
    </cfRule>
  </conditionalFormatting>
  <conditionalFormatting sqref="C5:FN5">
    <cfRule type="expression" dxfId="0" priority="112">
      <formula>#REF!&gt;=TODAY()</formula>
    </cfRule>
  </conditionalFormatting>
  <conditionalFormatting sqref="C5:FN5">
    <cfRule type="expression" dxfId="0" priority="113">
      <formula>#REF!&gt;=TODAY()</formula>
    </cfRule>
  </conditionalFormatting>
  <conditionalFormatting sqref="C5:FN5">
    <cfRule type="expression" dxfId="0" priority="114">
      <formula>#REF!&gt;=TODAY()</formula>
    </cfRule>
  </conditionalFormatting>
  <conditionalFormatting sqref="C5:FN5">
    <cfRule type="expression" dxfId="0" priority="115">
      <formula>#REF!&gt;=TODAY()</formula>
    </cfRule>
  </conditionalFormatting>
  <conditionalFormatting sqref="C5:FN5">
    <cfRule type="expression" dxfId="0" priority="116">
      <formula>#REF!&gt;=TODAY()</formula>
    </cfRule>
  </conditionalFormatting>
  <conditionalFormatting sqref="C5:FN5">
    <cfRule type="expression" dxfId="0" priority="117">
      <formula>#REF!&gt;=TODAY()</formula>
    </cfRule>
  </conditionalFormatting>
  <conditionalFormatting sqref="C5:FN5">
    <cfRule type="expression" dxfId="0" priority="118">
      <formula>#REF!&gt;=TODAY()</formula>
    </cfRule>
  </conditionalFormatting>
  <conditionalFormatting sqref="C5:FN5">
    <cfRule type="expression" dxfId="0" priority="119">
      <formula>#REF!&gt;=TODAY()</formula>
    </cfRule>
  </conditionalFormatting>
  <conditionalFormatting sqref="C5:FN5">
    <cfRule type="expression" dxfId="0" priority="120">
      <formula>#REF!&gt;=TODAY()</formula>
    </cfRule>
  </conditionalFormatting>
  <conditionalFormatting sqref="C5:FN5">
    <cfRule type="expression" dxfId="0" priority="121">
      <formula>#REF!&gt;=TODAY()</formula>
    </cfRule>
  </conditionalFormatting>
  <conditionalFormatting sqref="C5:FN5">
    <cfRule type="expression" dxfId="0" priority="122">
      <formula>#REF!&gt;=TODAY()</formula>
    </cfRule>
  </conditionalFormatting>
  <conditionalFormatting sqref="C6:FN6">
    <cfRule type="expression" dxfId="0" priority="123">
      <formula>#REF!&gt;=TODAY()</formula>
    </cfRule>
  </conditionalFormatting>
  <conditionalFormatting sqref="C6:FN6">
    <cfRule type="expression" dxfId="0" priority="124">
      <formula>#REF!&gt;=TODAY()</formula>
    </cfRule>
  </conditionalFormatting>
  <conditionalFormatting sqref="C6:FN6">
    <cfRule type="expression" dxfId="0" priority="125">
      <formula>#REF!&gt;=TODAY()</formula>
    </cfRule>
  </conditionalFormatting>
  <conditionalFormatting sqref="C6:FN6">
    <cfRule type="expression" dxfId="0" priority="126">
      <formula>#REF!&gt;=TODAY()</formula>
    </cfRule>
  </conditionalFormatting>
  <conditionalFormatting sqref="C6:FN6">
    <cfRule type="expression" dxfId="0" priority="127">
      <formula>#REF!&gt;=TODAY()</formula>
    </cfRule>
  </conditionalFormatting>
  <conditionalFormatting sqref="C6:FN6">
    <cfRule type="expression" dxfId="0" priority="128">
      <formula>#REF!&gt;=TODAY()</formula>
    </cfRule>
  </conditionalFormatting>
  <conditionalFormatting sqref="C36:FN36">
    <cfRule type="expression" dxfId="0" priority="129">
      <formula>#REF!&gt;=TODAY()</formula>
    </cfRule>
  </conditionalFormatting>
  <conditionalFormatting sqref="C36:FN36">
    <cfRule type="expression" dxfId="0" priority="130">
      <formula>#REF!&gt;=TODAY()</formula>
    </cfRule>
  </conditionalFormatting>
  <conditionalFormatting sqref="C36:FN36">
    <cfRule type="expression" dxfId="0" priority="131">
      <formula>#REF!&gt;=TODAY()</formula>
    </cfRule>
  </conditionalFormatting>
  <conditionalFormatting sqref="C36:FN36">
    <cfRule type="expression" dxfId="0" priority="132">
      <formula>#REF!&gt;=TODAY()</formula>
    </cfRule>
  </conditionalFormatting>
  <conditionalFormatting sqref="C36:FN36">
    <cfRule type="expression" dxfId="0" priority="133">
      <formula>#REF!&gt;=TODAY()</formula>
    </cfRule>
  </conditionalFormatting>
  <conditionalFormatting sqref="C36:FN36">
    <cfRule type="expression" dxfId="0" priority="134">
      <formula>#REF!&gt;=TODAY()</formula>
    </cfRule>
  </conditionalFormatting>
  <conditionalFormatting sqref="C36:FN36">
    <cfRule type="expression" dxfId="0" priority="135">
      <formula>#REF!&gt;=TODAY()</formula>
    </cfRule>
  </conditionalFormatting>
  <conditionalFormatting sqref="C36:FN36">
    <cfRule type="expression" dxfId="0" priority="136">
      <formula>#REF!&gt;=TODAY()</formula>
    </cfRule>
  </conditionalFormatting>
  <conditionalFormatting sqref="C36:FN36">
    <cfRule type="expression" dxfId="0" priority="137">
      <formula>#REF!&gt;=TODAY()</formula>
    </cfRule>
  </conditionalFormatting>
  <conditionalFormatting sqref="C36:FN36">
    <cfRule type="expression" dxfId="0" priority="138">
      <formula>#REF!&gt;=TODAY()</formula>
    </cfRule>
  </conditionalFormatting>
  <conditionalFormatting sqref="C36:FN36">
    <cfRule type="expression" dxfId="0" priority="139">
      <formula>#REF!&gt;=TODAY()</formula>
    </cfRule>
  </conditionalFormatting>
  <conditionalFormatting sqref="C36:FN36">
    <cfRule type="expression" dxfId="0" priority="140">
      <formula>#REF!&gt;=TODAY()</formula>
    </cfRule>
  </conditionalFormatting>
  <conditionalFormatting sqref="C36:FN36">
    <cfRule type="expression" dxfId="0" priority="141">
      <formula>#REF!&gt;=TODAY()</formula>
    </cfRule>
  </conditionalFormatting>
  <conditionalFormatting sqref="C36:FN36">
    <cfRule type="expression" dxfId="0" priority="142">
      <formula>#REF!&gt;=TODAY()</formula>
    </cfRule>
  </conditionalFormatting>
  <conditionalFormatting sqref="C36:FN36">
    <cfRule type="expression" dxfId="0" priority="143">
      <formula>#REF!&gt;=TODAY()</formula>
    </cfRule>
  </conditionalFormatting>
  <conditionalFormatting sqref="C36:FN36">
    <cfRule type="expression" dxfId="0" priority="144">
      <formula>#REF!&gt;=TODAY()</formula>
    </cfRule>
  </conditionalFormatting>
  <conditionalFormatting sqref="C36:FN36">
    <cfRule type="expression" dxfId="0" priority="145">
      <formula>#REF!&gt;=TODAY()</formula>
    </cfRule>
  </conditionalFormatting>
  <conditionalFormatting sqref="C36:FN36">
    <cfRule type="expression" dxfId="0" priority="146">
      <formula>#REF!&gt;=TODAY()</formula>
    </cfRule>
  </conditionalFormatting>
  <conditionalFormatting sqref="C36:FN36">
    <cfRule type="expression" dxfId="0" priority="147">
      <formula>#REF!&gt;=TODAY()</formula>
    </cfRule>
  </conditionalFormatting>
  <conditionalFormatting sqref="C36:FN36">
    <cfRule type="expression" dxfId="0" priority="148">
      <formula>#REF!&gt;=TODAY()</formula>
    </cfRule>
  </conditionalFormatting>
  <conditionalFormatting sqref="C40:FN40">
    <cfRule type="expression" dxfId="0" priority="149">
      <formula>#REF!&gt;=TODAY()</formula>
    </cfRule>
  </conditionalFormatting>
  <conditionalFormatting sqref="C40:FN40">
    <cfRule type="expression" dxfId="0" priority="150">
      <formula>#REF!&gt;=TODAY()</formula>
    </cfRule>
  </conditionalFormatting>
  <conditionalFormatting sqref="C40:FN40">
    <cfRule type="expression" dxfId="0" priority="151">
      <formula>#REF!&gt;=TODAY()</formula>
    </cfRule>
  </conditionalFormatting>
  <conditionalFormatting sqref="C40:FN40">
    <cfRule type="expression" dxfId="0" priority="152">
      <formula>#REF!&gt;=TODAY()</formula>
    </cfRule>
  </conditionalFormatting>
  <conditionalFormatting sqref="C40:FN40">
    <cfRule type="expression" dxfId="0" priority="153">
      <formula>#REF!&gt;=TODAY()</formula>
    </cfRule>
  </conditionalFormatting>
  <conditionalFormatting sqref="C40:FN40">
    <cfRule type="expression" dxfId="0" priority="154">
      <formula>#REF!&gt;=TODAY()</formula>
    </cfRule>
  </conditionalFormatting>
  <conditionalFormatting sqref="C40:FN40">
    <cfRule type="expression" dxfId="0" priority="155">
      <formula>#REF!&gt;=TODAY()</formula>
    </cfRule>
  </conditionalFormatting>
  <conditionalFormatting sqref="C40:FN40">
    <cfRule type="expression" dxfId="0" priority="156">
      <formula>#REF!&gt;=TODAY()</formula>
    </cfRule>
  </conditionalFormatting>
  <conditionalFormatting sqref="C40:FN40">
    <cfRule type="expression" dxfId="0" priority="157">
      <formula>#REF!&gt;=TODAY()</formula>
    </cfRule>
  </conditionalFormatting>
  <conditionalFormatting sqref="C40:FN40">
    <cfRule type="expression" dxfId="0" priority="158">
      <formula>#REF!&gt;=TODAY()</formula>
    </cfRule>
  </conditionalFormatting>
  <conditionalFormatting sqref="C40:FN40">
    <cfRule type="expression" dxfId="0" priority="159">
      <formula>#REF!&gt;=TODAY()</formula>
    </cfRule>
  </conditionalFormatting>
  <conditionalFormatting sqref="C40:FN40">
    <cfRule type="expression" dxfId="0" priority="160">
      <formula>#REF!&gt;=TODAY()</formula>
    </cfRule>
  </conditionalFormatting>
  <conditionalFormatting sqref="C40:FN40">
    <cfRule type="expression" dxfId="0" priority="161">
      <formula>#REF!&gt;=TODAY()</formula>
    </cfRule>
  </conditionalFormatting>
  <conditionalFormatting sqref="C40:FN40">
    <cfRule type="expression" dxfId="0" priority="162">
      <formula>#REF!&gt;=TODAY()</formula>
    </cfRule>
  </conditionalFormatting>
  <conditionalFormatting sqref="C40:FN40">
    <cfRule type="expression" dxfId="0" priority="163">
      <formula>#REF!&gt;=TODAY()</formula>
    </cfRule>
  </conditionalFormatting>
  <conditionalFormatting sqref="C40:FN40">
    <cfRule type="expression" dxfId="0" priority="164">
      <formula>#REF!&gt;=TODAY()</formula>
    </cfRule>
  </conditionalFormatting>
  <conditionalFormatting sqref="C40:FN40">
    <cfRule type="expression" dxfId="0" priority="165">
      <formula>#REF!&gt;=TODAY()</formula>
    </cfRule>
  </conditionalFormatting>
  <conditionalFormatting sqref="C40:FN40">
    <cfRule type="expression" dxfId="0" priority="166">
      <formula>#REF!&gt;=TODAY()</formula>
    </cfRule>
  </conditionalFormatting>
  <conditionalFormatting sqref="C40:FN40">
    <cfRule type="expression" dxfId="0" priority="167">
      <formula>#REF!&gt;=TODAY()</formula>
    </cfRule>
  </conditionalFormatting>
  <conditionalFormatting sqref="C40:FN40">
    <cfRule type="expression" dxfId="0" priority="168">
      <formula>#REF!&gt;=TODAY()</formula>
    </cfRule>
  </conditionalFormatting>
  <conditionalFormatting sqref="C40:FN40">
    <cfRule type="expression" dxfId="0" priority="169">
      <formula>#REF!&gt;=TODAY()</formula>
    </cfRule>
  </conditionalFormatting>
  <conditionalFormatting sqref="C40:FN40">
    <cfRule type="expression" dxfId="0" priority="170">
      <formula>#REF!&gt;=TODAY()</formula>
    </cfRule>
  </conditionalFormatting>
  <conditionalFormatting sqref="FO5:FP5">
    <cfRule type="expression" dxfId="0" priority="171">
      <formula>#REF!&gt;=TODAY()</formula>
    </cfRule>
  </conditionalFormatting>
  <conditionalFormatting sqref="FO5:FP5">
    <cfRule type="expression" dxfId="0" priority="172">
      <formula>#REF!&gt;=TODAY()</formula>
    </cfRule>
  </conditionalFormatting>
  <conditionalFormatting sqref="FO5:FP5">
    <cfRule type="expression" dxfId="0" priority="173">
      <formula>#REF!&gt;=TODAY()</formula>
    </cfRule>
  </conditionalFormatting>
  <conditionalFormatting sqref="FO5:FP5">
    <cfRule type="expression" dxfId="0" priority="174">
      <formula>#REF!&gt;=TODAY()</formula>
    </cfRule>
  </conditionalFormatting>
  <conditionalFormatting sqref="FO5:FP5">
    <cfRule type="expression" dxfId="0" priority="175">
      <formula>#REF!&gt;=TODAY()</formula>
    </cfRule>
  </conditionalFormatting>
  <conditionalFormatting sqref="FO5:FP5">
    <cfRule type="expression" dxfId="0" priority="176">
      <formula>#REF!&gt;=TODAY()</formula>
    </cfRule>
  </conditionalFormatting>
  <conditionalFormatting sqref="FO5:FP5">
    <cfRule type="expression" dxfId="0" priority="177">
      <formula>#REF!&gt;=TODAY()</formula>
    </cfRule>
  </conditionalFormatting>
  <conditionalFormatting sqref="FO5:FP5">
    <cfRule type="expression" dxfId="0" priority="178">
      <formula>#REF!&gt;=TODAY()</formula>
    </cfRule>
  </conditionalFormatting>
  <conditionalFormatting sqref="FO6:FP6">
    <cfRule type="expression" dxfId="0" priority="179">
      <formula>#REF!&gt;=TODAY()</formula>
    </cfRule>
  </conditionalFormatting>
  <conditionalFormatting sqref="FO6:FP6">
    <cfRule type="expression" dxfId="0" priority="180">
      <formula>#REF!&gt;=TODAY()</formula>
    </cfRule>
  </conditionalFormatting>
  <conditionalFormatting sqref="FO6:FP6">
    <cfRule type="expression" dxfId="0" priority="181">
      <formula>#REF!&gt;=TODAY()</formula>
    </cfRule>
  </conditionalFormatting>
  <conditionalFormatting sqref="FO6:FP6">
    <cfRule type="expression" dxfId="0" priority="182">
      <formula>#REF!&gt;=TODAY()</formula>
    </cfRule>
  </conditionalFormatting>
  <conditionalFormatting sqref="FO6:FP6">
    <cfRule type="expression" dxfId="0" priority="183">
      <formula>#REF!&gt;=TODAY()</formula>
    </cfRule>
  </conditionalFormatting>
  <conditionalFormatting sqref="FO6:FP6">
    <cfRule type="expression" dxfId="0" priority="184">
      <formula>#REF!&gt;=TODAY()</formula>
    </cfRule>
  </conditionalFormatting>
  <conditionalFormatting sqref="FO6:FP6">
    <cfRule type="expression" dxfId="0" priority="185">
      <formula>#REF!&gt;=TODAY()</formula>
    </cfRule>
  </conditionalFormatting>
  <conditionalFormatting sqref="FO6:FP6">
    <cfRule type="expression" dxfId="0" priority="186">
      <formula>#REF!&gt;=TODAY()</formula>
    </cfRule>
  </conditionalFormatting>
  <conditionalFormatting sqref="FO36:FP36">
    <cfRule type="expression" dxfId="0" priority="187">
      <formula>#REF!&gt;=TODAY()</formula>
    </cfRule>
  </conditionalFormatting>
  <conditionalFormatting sqref="FO36:FP36">
    <cfRule type="expression" dxfId="0" priority="188">
      <formula>#REF!&gt;=TODAY()</formula>
    </cfRule>
  </conditionalFormatting>
  <conditionalFormatting sqref="FO36:FP36">
    <cfRule type="expression" dxfId="0" priority="189">
      <formula>#REF!&gt;=TODAY()</formula>
    </cfRule>
  </conditionalFormatting>
  <conditionalFormatting sqref="FO36:FP36">
    <cfRule type="expression" dxfId="0" priority="190">
      <formula>#REF!&gt;=TODAY()</formula>
    </cfRule>
  </conditionalFormatting>
  <conditionalFormatting sqref="FO36:FP36">
    <cfRule type="expression" dxfId="0" priority="191">
      <formula>#REF!&gt;=TODAY()</formula>
    </cfRule>
  </conditionalFormatting>
  <conditionalFormatting sqref="FO36:FP36">
    <cfRule type="expression" dxfId="0" priority="192">
      <formula>#REF!&gt;=TODAY()</formula>
    </cfRule>
  </conditionalFormatting>
  <conditionalFormatting sqref="FO36:FP36">
    <cfRule type="expression" dxfId="0" priority="193">
      <formula>#REF!&gt;=TODAY()</formula>
    </cfRule>
  </conditionalFormatting>
  <conditionalFormatting sqref="FO36:FP36">
    <cfRule type="expression" dxfId="0" priority="194">
      <formula>#REF!&gt;=TODAY()</formula>
    </cfRule>
  </conditionalFormatting>
  <conditionalFormatting sqref="FO36:FP36">
    <cfRule type="expression" dxfId="0" priority="195">
      <formula>#REF!&gt;=TODAY()</formula>
    </cfRule>
  </conditionalFormatting>
  <conditionalFormatting sqref="FO36:FP36">
    <cfRule type="expression" dxfId="0" priority="196">
      <formula>#REF!&gt;=TODAY()</formula>
    </cfRule>
  </conditionalFormatting>
  <conditionalFormatting sqref="FO36:FP36">
    <cfRule type="expression" dxfId="0" priority="197">
      <formula>#REF!&gt;=TODAY()</formula>
    </cfRule>
  </conditionalFormatting>
  <conditionalFormatting sqref="FO36:FP36">
    <cfRule type="expression" dxfId="0" priority="198">
      <formula>#REF!&gt;=TODAY()</formula>
    </cfRule>
  </conditionalFormatting>
  <conditionalFormatting sqref="FO36:FP36">
    <cfRule type="expression" dxfId="0" priority="199">
      <formula>#REF!&gt;=TODAY()</formula>
    </cfRule>
  </conditionalFormatting>
  <conditionalFormatting sqref="FO36:FP36">
    <cfRule type="expression" dxfId="0" priority="200">
      <formula>#REF!&gt;=TODAY()</formula>
    </cfRule>
  </conditionalFormatting>
  <conditionalFormatting sqref="FO36:FP36">
    <cfRule type="expression" dxfId="0" priority="201">
      <formula>#REF!&gt;=TODAY()</formula>
    </cfRule>
  </conditionalFormatting>
  <conditionalFormatting sqref="FO36:FP36">
    <cfRule type="expression" dxfId="0" priority="202">
      <formula>#REF!&gt;=TODAY()</formula>
    </cfRule>
  </conditionalFormatting>
  <conditionalFormatting sqref="FO40:FP40">
    <cfRule type="expression" dxfId="0" priority="203">
      <formula>#REF!&gt;=TODAY()</formula>
    </cfRule>
  </conditionalFormatting>
  <conditionalFormatting sqref="FO40:FP40">
    <cfRule type="expression" dxfId="0" priority="204">
      <formula>#REF!&gt;=TODAY()</formula>
    </cfRule>
  </conditionalFormatting>
  <conditionalFormatting sqref="FO40:FP40">
    <cfRule type="expression" dxfId="0" priority="205">
      <formula>#REF!&gt;=TODAY()</formula>
    </cfRule>
  </conditionalFormatting>
  <conditionalFormatting sqref="FO40:FP40">
    <cfRule type="expression" dxfId="0" priority="206">
      <formula>#REF!&gt;=TODAY()</formula>
    </cfRule>
  </conditionalFormatting>
  <conditionalFormatting sqref="FO40:FP40">
    <cfRule type="expression" dxfId="0" priority="207">
      <formula>#REF!&gt;=TODAY()</formula>
    </cfRule>
  </conditionalFormatting>
  <conditionalFormatting sqref="FO40:FP40">
    <cfRule type="expression" dxfId="0" priority="208">
      <formula>#REF!&gt;=TODAY()</formula>
    </cfRule>
  </conditionalFormatting>
  <conditionalFormatting sqref="FO40:FP40">
    <cfRule type="expression" dxfId="0" priority="209">
      <formula>#REF!&gt;=TODAY()</formula>
    </cfRule>
  </conditionalFormatting>
  <conditionalFormatting sqref="FO40:FP40">
    <cfRule type="expression" dxfId="0" priority="210">
      <formula>#REF!&gt;=TODAY()</formula>
    </cfRule>
  </conditionalFormatting>
  <conditionalFormatting sqref="FO40:FP40">
    <cfRule type="expression" dxfId="0" priority="211">
      <formula>#REF!&gt;=TODAY()</formula>
    </cfRule>
  </conditionalFormatting>
  <conditionalFormatting sqref="FO40:FP40">
    <cfRule type="expression" dxfId="0" priority="212">
      <formula>#REF!&gt;=TODAY()</formula>
    </cfRule>
  </conditionalFormatting>
  <conditionalFormatting sqref="FO45:FP45">
    <cfRule type="expression" dxfId="0" priority="213">
      <formula>#REF!&gt;=TODAY()</formula>
    </cfRule>
  </conditionalFormatting>
  <conditionalFormatting sqref="FO45:FP45">
    <cfRule type="expression" dxfId="0" priority="214">
      <formula>#REF!&gt;=TODAY()</formula>
    </cfRule>
  </conditionalFormatting>
  <conditionalFormatting sqref="FO45:FP45">
    <cfRule type="expression" dxfId="0" priority="215">
      <formula>#REF!&gt;=TODAY()</formula>
    </cfRule>
  </conditionalFormatting>
  <conditionalFormatting sqref="FO45:FP45">
    <cfRule type="expression" dxfId="0" priority="216">
      <formula>#REF!&gt;=TODAY()</formula>
    </cfRule>
  </conditionalFormatting>
  <conditionalFormatting sqref="FO45:FP45">
    <cfRule type="expression" dxfId="0" priority="217">
      <formula>#REF!&gt;=TODAY()</formula>
    </cfRule>
  </conditionalFormatting>
  <conditionalFormatting sqref="FO45:FP45">
    <cfRule type="expression" dxfId="0" priority="218">
      <formula>#REF!&gt;=TODAY()</formula>
    </cfRule>
  </conditionalFormatting>
  <conditionalFormatting sqref="FO45:FP45">
    <cfRule type="expression" dxfId="0" priority="219">
      <formula>#REF!&gt;=TODAY()</formula>
    </cfRule>
  </conditionalFormatting>
  <conditionalFormatting sqref="FO45:FP45">
    <cfRule type="expression" dxfId="0" priority="220">
      <formula>#REF!&gt;=TODAY()</formula>
    </cfRule>
  </conditionalFormatting>
  <conditionalFormatting sqref="FO45:FP45">
    <cfRule type="expression" dxfId="0" priority="221">
      <formula>#REF!&gt;=TODAY()</formula>
    </cfRule>
  </conditionalFormatting>
  <conditionalFormatting sqref="FO45:FP45">
    <cfRule type="expression" dxfId="0" priority="222">
      <formula>#REF!&gt;=TODAY()</formula>
    </cfRule>
  </conditionalFormatting>
  <conditionalFormatting sqref="FO45:FP45">
    <cfRule type="expression" dxfId="0" priority="223">
      <formula>#REF!&gt;=TODAY()</formula>
    </cfRule>
  </conditionalFormatting>
  <conditionalFormatting sqref="FO45:FP45">
    <cfRule type="expression" dxfId="0" priority="224">
      <formula>#REF!&gt;=TODAY()</formula>
    </cfRule>
  </conditionalFormatting>
  <conditionalFormatting sqref="FO45:FP45">
    <cfRule type="expression" dxfId="0" priority="225">
      <formula>#REF!&gt;=TODAY()</formula>
    </cfRule>
  </conditionalFormatting>
  <conditionalFormatting sqref="FO45:FP45">
    <cfRule type="expression" dxfId="0" priority="226">
      <formula>#REF!&gt;=TODAY()</formula>
    </cfRule>
  </conditionalFormatting>
  <conditionalFormatting sqref="FO45:FP45">
    <cfRule type="expression" dxfId="0" priority="227">
      <formula>#REF!&gt;=TODAY()</formula>
    </cfRule>
  </conditionalFormatting>
  <conditionalFormatting sqref="FO45:FP45">
    <cfRule type="expression" dxfId="0" priority="228">
      <formula>#REF!&gt;=TODAY()</formula>
    </cfRule>
  </conditionalFormatting>
  <conditionalFormatting sqref="FO45:FP45">
    <cfRule type="expression" dxfId="0" priority="229">
      <formula>#REF!&gt;=TODAY()</formula>
    </cfRule>
  </conditionalFormatting>
  <conditionalFormatting sqref="FO45:FP45">
    <cfRule type="expression" dxfId="0" priority="230">
      <formula>#REF!&gt;=TODAY()</formula>
    </cfRule>
  </conditionalFormatting>
  <conditionalFormatting sqref="FO45:FP45">
    <cfRule type="expression" dxfId="0" priority="231">
      <formula>#REF!&gt;=TODAY()</formula>
    </cfRule>
  </conditionalFormatting>
  <conditionalFormatting sqref="FO45:FP45">
    <cfRule type="expression" dxfId="0" priority="232">
      <formula>#REF!&gt;=TODAY()</formula>
    </cfRule>
  </conditionalFormatting>
  <conditionalFormatting sqref="FO45:FP45">
    <cfRule type="expression" dxfId="0" priority="233">
      <formula>#REF!&gt;=TODAY()</formula>
    </cfRule>
  </conditionalFormatting>
  <conditionalFormatting sqref="FO45:FP45">
    <cfRule type="expression" dxfId="0" priority="234">
      <formula>#REF!&gt;=TODAY()</formula>
    </cfRule>
  </conditionalFormatting>
  <conditionalFormatting sqref="FO45:FP45">
    <cfRule type="expression" dxfId="0" priority="235">
      <formula>#REF!&gt;=TODAY()</formula>
    </cfRule>
  </conditionalFormatting>
  <conditionalFormatting sqref="FO45:FP45">
    <cfRule type="expression" dxfId="0" priority="236">
      <formula>#REF!&gt;=TODAY()</formula>
    </cfRule>
  </conditionalFormatting>
  <conditionalFormatting sqref="FO45:FP45">
    <cfRule type="expression" dxfId="0" priority="237">
      <formula>#REF!&gt;=TODAY()</formula>
    </cfRule>
  </conditionalFormatting>
  <conditionalFormatting sqref="FO45:FP45">
    <cfRule type="expression" dxfId="0" priority="238">
      <formula>#REF!&gt;=TODAY()</formula>
    </cfRule>
  </conditionalFormatting>
  <conditionalFormatting sqref="FO45:FP45">
    <cfRule type="expression" dxfId="0" priority="239">
      <formula>#REF!&gt;=TODAY()</formula>
    </cfRule>
  </conditionalFormatting>
  <conditionalFormatting sqref="FO45:FP45">
    <cfRule type="expression" dxfId="0" priority="240">
      <formula>#REF!&gt;=TODAY()</formula>
    </cfRule>
  </conditionalFormatting>
  <conditionalFormatting sqref="FO45:FP45">
    <cfRule type="expression" dxfId="0" priority="241">
      <formula>#REF!&gt;=TODAY()</formula>
    </cfRule>
  </conditionalFormatting>
  <conditionalFormatting sqref="FO45:FP45">
    <cfRule type="expression" dxfId="0" priority="242">
      <formula>#REF!&gt;=TODAY()</formula>
    </cfRule>
  </conditionalFormatting>
  <conditionalFormatting sqref="FO45:FP45">
    <cfRule type="expression" dxfId="0" priority="243">
      <formula>#REF!&gt;=TODAY()</formula>
    </cfRule>
  </conditionalFormatting>
  <conditionalFormatting sqref="FO45:FP45">
    <cfRule type="expression" dxfId="0" priority="244">
      <formula>#REF!&gt;=TODAY()</formula>
    </cfRule>
  </conditionalFormatting>
  <conditionalFormatting sqref="FO45:FP45">
    <cfRule type="expression" dxfId="0" priority="245">
      <formula>#REF!&gt;=TODAY()</formula>
    </cfRule>
  </conditionalFormatting>
  <conditionalFormatting sqref="FO45:FP45">
    <cfRule type="expression" dxfId="0" priority="246">
      <formula>#REF!&gt;=TODAY()</formula>
    </cfRule>
  </conditionalFormatting>
  <conditionalFormatting sqref="FO45:FP45">
    <cfRule type="expression" dxfId="0" priority="247">
      <formula>#REF!&gt;=TODAY()</formula>
    </cfRule>
  </conditionalFormatting>
  <conditionalFormatting sqref="FO45:FP45">
    <cfRule type="expression" dxfId="0" priority="248">
      <formula>#REF!&gt;=TODAY()</formula>
    </cfRule>
  </conditionalFormatting>
  <conditionalFormatting sqref="FO45:FP45">
    <cfRule type="expression" dxfId="0" priority="249">
      <formula>#REF!&gt;=TODAY()</formula>
    </cfRule>
  </conditionalFormatting>
  <conditionalFormatting sqref="FO45:FP45">
    <cfRule type="expression" dxfId="0" priority="250">
      <formula>#REF!&gt;=TODAY()</formula>
    </cfRule>
  </conditionalFormatting>
  <conditionalFormatting sqref="FO45:FP45">
    <cfRule type="expression" dxfId="0" priority="251">
      <formula>#REF!&gt;=TODAY()</formula>
    </cfRule>
  </conditionalFormatting>
  <conditionalFormatting sqref="FO45:FP45">
    <cfRule type="expression" dxfId="0" priority="252">
      <formula>#REF!&gt;=TODAY()</formula>
    </cfRule>
  </conditionalFormatting>
  <conditionalFormatting sqref="FO45:FP45">
    <cfRule type="expression" dxfId="0" priority="253">
      <formula>#REF!&gt;=TODAY()</formula>
    </cfRule>
  </conditionalFormatting>
  <conditionalFormatting sqref="FO45:FP45">
    <cfRule type="expression" dxfId="0" priority="254">
      <formula>#REF!&gt;=TODAY()</formula>
    </cfRule>
  </conditionalFormatting>
  <conditionalFormatting sqref="FO6:FP6">
    <cfRule type="expression" dxfId="0" priority="255">
      <formula>#REF!&gt;=TODAY()</formula>
    </cfRule>
  </conditionalFormatting>
  <conditionalFormatting sqref="FO6:FP6">
    <cfRule type="expression" dxfId="0" priority="256">
      <formula>#REF!&gt;=TODAY()</formula>
    </cfRule>
  </conditionalFormatting>
  <conditionalFormatting sqref="FO6:FP6">
    <cfRule type="expression" dxfId="0" priority="257">
      <formula>#REF!&gt;=TODAY()</formula>
    </cfRule>
  </conditionalFormatting>
  <conditionalFormatting sqref="FO6:FP6">
    <cfRule type="expression" dxfId="0" priority="258">
      <formula>#REF!&gt;=TODAY()</formula>
    </cfRule>
  </conditionalFormatting>
  <conditionalFormatting sqref="FO36:FP36">
    <cfRule type="expression" dxfId="0" priority="259">
      <formula>#REF!&gt;=TODAY()</formula>
    </cfRule>
  </conditionalFormatting>
  <conditionalFormatting sqref="FO36:FP36">
    <cfRule type="expression" dxfId="0" priority="260">
      <formula>#REF!&gt;=TODAY()</formula>
    </cfRule>
  </conditionalFormatting>
  <conditionalFormatting sqref="FO36:FP36">
    <cfRule type="expression" dxfId="0" priority="261">
      <formula>#REF!&gt;=TODAY()</formula>
    </cfRule>
  </conditionalFormatting>
  <conditionalFormatting sqref="FO36:FP36">
    <cfRule type="expression" dxfId="0" priority="262">
      <formula>#REF!&gt;=TODAY()</formula>
    </cfRule>
  </conditionalFormatting>
  <conditionalFormatting sqref="FO36:FP36">
    <cfRule type="expression" dxfId="0" priority="263">
      <formula>#REF!&gt;=TODAY()</formula>
    </cfRule>
  </conditionalFormatting>
  <conditionalFormatting sqref="FO36:FP36">
    <cfRule type="expression" dxfId="0" priority="264">
      <formula>#REF!&gt;=TODAY()</formula>
    </cfRule>
  </conditionalFormatting>
  <conditionalFormatting sqref="FO3:FP3">
    <cfRule type="expression" dxfId="0" priority="265">
      <formula>#REF!&gt;=TODAY()</formula>
    </cfRule>
  </conditionalFormatting>
  <conditionalFormatting sqref="FO3:FP3">
    <cfRule type="expression" dxfId="0" priority="266">
      <formula>#REF!&gt;=TODAY()</formula>
    </cfRule>
  </conditionalFormatting>
  <conditionalFormatting sqref="FO40:FP40">
    <cfRule type="expression" dxfId="0" priority="267">
      <formula>#REF!&gt;=TODAY()</formula>
    </cfRule>
  </conditionalFormatting>
  <conditionalFormatting sqref="FO40:FP40">
    <cfRule type="expression" dxfId="0" priority="268">
      <formula>#REF!&gt;=TODAY()</formula>
    </cfRule>
  </conditionalFormatting>
  <conditionalFormatting sqref="FO40:FP40">
    <cfRule type="expression" dxfId="0" priority="269">
      <formula>#REF!&gt;=TODAY()</formula>
    </cfRule>
  </conditionalFormatting>
  <conditionalFormatting sqref="FO40:FP40">
    <cfRule type="expression" dxfId="0" priority="270">
      <formula>#REF!&gt;=TODAY()</formula>
    </cfRule>
  </conditionalFormatting>
  <conditionalFormatting sqref="FO40:FP40">
    <cfRule type="expression" dxfId="0" priority="271">
      <formula>#REF!&gt;=TODAY()</formula>
    </cfRule>
  </conditionalFormatting>
  <conditionalFormatting sqref="FO40:FP40">
    <cfRule type="expression" dxfId="0" priority="272">
      <formula>#REF!&gt;=TODAY()</formula>
    </cfRule>
  </conditionalFormatting>
  <conditionalFormatting sqref="FO40:FP40">
    <cfRule type="expression" dxfId="0" priority="273">
      <formula>#REF!&gt;=TODAY()</formula>
    </cfRule>
  </conditionalFormatting>
  <conditionalFormatting sqref="FO40:FP40">
    <cfRule type="expression" dxfId="0" priority="274">
      <formula>#REF!&gt;=TODAY()</formula>
    </cfRule>
  </conditionalFormatting>
  <conditionalFormatting sqref="FO40:FP40">
    <cfRule type="expression" dxfId="0" priority="275">
      <formula>#REF!&gt;=TODAY()</formula>
    </cfRule>
  </conditionalFormatting>
  <conditionalFormatting sqref="FO40:FP40">
    <cfRule type="expression" dxfId="0" priority="276">
      <formula>#REF!&gt;=TODAY()</formula>
    </cfRule>
  </conditionalFormatting>
  <conditionalFormatting sqref="FO5:FP5">
    <cfRule type="expression" dxfId="0" priority="277">
      <formula>#REF!&gt;=TODAY()</formula>
    </cfRule>
  </conditionalFormatting>
  <conditionalFormatting sqref="FO5:FP5">
    <cfRule type="expression" dxfId="0" priority="278">
      <formula>#REF!&gt;=TODAY()</formula>
    </cfRule>
  </conditionalFormatting>
  <conditionalFormatting sqref="FO5:FP5">
    <cfRule type="expression" dxfId="0" priority="279">
      <formula>#REF!&gt;=TODAY()</formula>
    </cfRule>
  </conditionalFormatting>
  <conditionalFormatting sqref="FO5:FP5">
    <cfRule type="expression" dxfId="0" priority="280">
      <formula>#REF!&gt;=TODAY()</formula>
    </cfRule>
  </conditionalFormatting>
  <conditionalFormatting sqref="FO5:FP5">
    <cfRule type="expression" dxfId="0" priority="281">
      <formula>#REF!&gt;=TODAY()</formula>
    </cfRule>
  </conditionalFormatting>
  <conditionalFormatting sqref="FO5:FP5">
    <cfRule type="expression" dxfId="0" priority="282">
      <formula>#REF!&gt;=TODAY()</formula>
    </cfRule>
  </conditionalFormatting>
  <conditionalFormatting sqref="FO5:FP5">
    <cfRule type="expression" dxfId="0" priority="283">
      <formula>#REF!&gt;=TODAY()</formula>
    </cfRule>
  </conditionalFormatting>
  <conditionalFormatting sqref="FO5:FP5">
    <cfRule type="expression" dxfId="0" priority="284">
      <formula>#REF!&gt;=TODAY()</formula>
    </cfRule>
  </conditionalFormatting>
  <conditionalFormatting sqref="FO5:FP5">
    <cfRule type="expression" dxfId="0" priority="285">
      <formula>#REF!&gt;=TODAY()</formula>
    </cfRule>
  </conditionalFormatting>
  <conditionalFormatting sqref="FO5:FP5">
    <cfRule type="expression" dxfId="0" priority="286">
      <formula>#REF!&gt;=TODAY()</formula>
    </cfRule>
  </conditionalFormatting>
  <conditionalFormatting sqref="FO5:FP5">
    <cfRule type="expression" dxfId="0" priority="287">
      <formula>#REF!&gt;=TODAY()</formula>
    </cfRule>
  </conditionalFormatting>
  <conditionalFormatting sqref="FO5:FP5">
    <cfRule type="expression" dxfId="0" priority="288">
      <formula>#REF!&gt;=TODAY()</formula>
    </cfRule>
  </conditionalFormatting>
  <conditionalFormatting sqref="FO5:FP5">
    <cfRule type="expression" dxfId="0" priority="289">
      <formula>#REF!&gt;=TODAY()</formula>
    </cfRule>
  </conditionalFormatting>
  <conditionalFormatting sqref="FO5:FP5">
    <cfRule type="expression" dxfId="0" priority="290">
      <formula>#REF!&gt;=TODAY()</formula>
    </cfRule>
  </conditionalFormatting>
  <conditionalFormatting sqref="FO5:FP5">
    <cfRule type="expression" dxfId="0" priority="291">
      <formula>#REF!&gt;=TODAY()</formula>
    </cfRule>
  </conditionalFormatting>
  <conditionalFormatting sqref="FO5:FP5">
    <cfRule type="expression" dxfId="0" priority="292">
      <formula>#REF!&gt;=TODAY()</formula>
    </cfRule>
  </conditionalFormatting>
  <conditionalFormatting sqref="FO6:FP6">
    <cfRule type="expression" dxfId="0" priority="293">
      <formula>#REF!&gt;=TODAY()</formula>
    </cfRule>
  </conditionalFormatting>
  <conditionalFormatting sqref="FO6:FP6">
    <cfRule type="expression" dxfId="0" priority="294">
      <formula>#REF!&gt;=TODAY()</formula>
    </cfRule>
  </conditionalFormatting>
  <conditionalFormatting sqref="FO6:FP6">
    <cfRule type="expression" dxfId="0" priority="295">
      <formula>#REF!&gt;=TODAY()</formula>
    </cfRule>
  </conditionalFormatting>
  <conditionalFormatting sqref="FO6:FP6">
    <cfRule type="expression" dxfId="0" priority="296">
      <formula>#REF!&gt;=TODAY()</formula>
    </cfRule>
  </conditionalFormatting>
  <conditionalFormatting sqref="FO6:FP6">
    <cfRule type="expression" dxfId="0" priority="297">
      <formula>#REF!&gt;=TODAY()</formula>
    </cfRule>
  </conditionalFormatting>
  <conditionalFormatting sqref="FO6:FP6">
    <cfRule type="expression" dxfId="0" priority="298">
      <formula>#REF!&gt;=TODAY()</formula>
    </cfRule>
  </conditionalFormatting>
  <conditionalFormatting sqref="FO36:FP36">
    <cfRule type="expression" dxfId="0" priority="299">
      <formula>#REF!&gt;=TODAY()</formula>
    </cfRule>
  </conditionalFormatting>
  <conditionalFormatting sqref="FO36:FP36">
    <cfRule type="expression" dxfId="0" priority="300">
      <formula>#REF!&gt;=TODAY()</formula>
    </cfRule>
  </conditionalFormatting>
  <conditionalFormatting sqref="FO36:FP36">
    <cfRule type="expression" dxfId="0" priority="301">
      <formula>#REF!&gt;=TODAY()</formula>
    </cfRule>
  </conditionalFormatting>
  <conditionalFormatting sqref="FO36:FP36">
    <cfRule type="expression" dxfId="0" priority="302">
      <formula>#REF!&gt;=TODAY()</formula>
    </cfRule>
  </conditionalFormatting>
  <conditionalFormatting sqref="FO36:FP36">
    <cfRule type="expression" dxfId="0" priority="303">
      <formula>#REF!&gt;=TODAY()</formula>
    </cfRule>
  </conditionalFormatting>
  <conditionalFormatting sqref="FO36:FP36">
    <cfRule type="expression" dxfId="0" priority="304">
      <formula>#REF!&gt;=TODAY()</formula>
    </cfRule>
  </conditionalFormatting>
  <conditionalFormatting sqref="FO36:FP36">
    <cfRule type="expression" dxfId="0" priority="305">
      <formula>#REF!&gt;=TODAY()</formula>
    </cfRule>
  </conditionalFormatting>
  <conditionalFormatting sqref="FO36:FP36">
    <cfRule type="expression" dxfId="0" priority="306">
      <formula>#REF!&gt;=TODAY()</formula>
    </cfRule>
  </conditionalFormatting>
  <conditionalFormatting sqref="FO36:FP36">
    <cfRule type="expression" dxfId="0" priority="307">
      <formula>#REF!&gt;=TODAY()</formula>
    </cfRule>
  </conditionalFormatting>
  <conditionalFormatting sqref="FO36:FP36">
    <cfRule type="expression" dxfId="0" priority="308">
      <formula>#REF!&gt;=TODAY()</formula>
    </cfRule>
  </conditionalFormatting>
  <conditionalFormatting sqref="FO36:FP36">
    <cfRule type="expression" dxfId="0" priority="309">
      <formula>#REF!&gt;=TODAY()</formula>
    </cfRule>
  </conditionalFormatting>
  <conditionalFormatting sqref="FO36:FP36">
    <cfRule type="expression" dxfId="0" priority="310">
      <formula>#REF!&gt;=TODAY()</formula>
    </cfRule>
  </conditionalFormatting>
  <conditionalFormatting sqref="FO36:FP36">
    <cfRule type="expression" dxfId="0" priority="311">
      <formula>#REF!&gt;=TODAY()</formula>
    </cfRule>
  </conditionalFormatting>
  <conditionalFormatting sqref="FO36:FP36">
    <cfRule type="expression" dxfId="0" priority="312">
      <formula>#REF!&gt;=TODAY()</formula>
    </cfRule>
  </conditionalFormatting>
  <conditionalFormatting sqref="FO36:FP36">
    <cfRule type="expression" dxfId="0" priority="313">
      <formula>#REF!&gt;=TODAY()</formula>
    </cfRule>
  </conditionalFormatting>
  <conditionalFormatting sqref="FO36:FP36">
    <cfRule type="expression" dxfId="0" priority="314">
      <formula>#REF!&gt;=TODAY()</formula>
    </cfRule>
  </conditionalFormatting>
  <conditionalFormatting sqref="FO36:FP36">
    <cfRule type="expression" dxfId="0" priority="315">
      <formula>#REF!&gt;=TODAY()</formula>
    </cfRule>
  </conditionalFormatting>
  <conditionalFormatting sqref="FO36:FP36">
    <cfRule type="expression" dxfId="0" priority="316">
      <formula>#REF!&gt;=TODAY()</formula>
    </cfRule>
  </conditionalFormatting>
  <conditionalFormatting sqref="FO36:FP36">
    <cfRule type="expression" dxfId="0" priority="317">
      <formula>#REF!&gt;=TODAY()</formula>
    </cfRule>
  </conditionalFormatting>
  <conditionalFormatting sqref="FO36:FP36">
    <cfRule type="expression" dxfId="0" priority="318">
      <formula>#REF!&gt;=TODAY()</formula>
    </cfRule>
  </conditionalFormatting>
  <conditionalFormatting sqref="FO40:FP40">
    <cfRule type="expression" dxfId="0" priority="319">
      <formula>#REF!&gt;=TODAY()</formula>
    </cfRule>
  </conditionalFormatting>
  <conditionalFormatting sqref="FO40:FP40">
    <cfRule type="expression" dxfId="0" priority="320">
      <formula>#REF!&gt;=TODAY()</formula>
    </cfRule>
  </conditionalFormatting>
  <conditionalFormatting sqref="FO40:FP40">
    <cfRule type="expression" dxfId="0" priority="321">
      <formula>#REF!&gt;=TODAY()</formula>
    </cfRule>
  </conditionalFormatting>
  <conditionalFormatting sqref="FO40:FP40">
    <cfRule type="expression" dxfId="0" priority="322">
      <formula>#REF!&gt;=TODAY()</formula>
    </cfRule>
  </conditionalFormatting>
  <conditionalFormatting sqref="FO40:FP40">
    <cfRule type="expression" dxfId="0" priority="323">
      <formula>#REF!&gt;=TODAY()</formula>
    </cfRule>
  </conditionalFormatting>
  <conditionalFormatting sqref="FO40:FP40">
    <cfRule type="expression" dxfId="0" priority="324">
      <formula>#REF!&gt;=TODAY()</formula>
    </cfRule>
  </conditionalFormatting>
  <conditionalFormatting sqref="FO40:FP40">
    <cfRule type="expression" dxfId="0" priority="325">
      <formula>#REF!&gt;=TODAY()</formula>
    </cfRule>
  </conditionalFormatting>
  <conditionalFormatting sqref="FO40:FP40">
    <cfRule type="expression" dxfId="0" priority="326">
      <formula>#REF!&gt;=TODAY()</formula>
    </cfRule>
  </conditionalFormatting>
  <conditionalFormatting sqref="FO40:FP40">
    <cfRule type="expression" dxfId="0" priority="327">
      <formula>#REF!&gt;=TODAY()</formula>
    </cfRule>
  </conditionalFormatting>
  <conditionalFormatting sqref="FO40:FP40">
    <cfRule type="expression" dxfId="0" priority="328">
      <formula>#REF!&gt;=TODAY()</formula>
    </cfRule>
  </conditionalFormatting>
  <conditionalFormatting sqref="FO40:FP40">
    <cfRule type="expression" dxfId="0" priority="329">
      <formula>#REF!&gt;=TODAY()</formula>
    </cfRule>
  </conditionalFormatting>
  <conditionalFormatting sqref="FO40:FP40">
    <cfRule type="expression" dxfId="0" priority="330">
      <formula>#REF!&gt;=TODAY()</formula>
    </cfRule>
  </conditionalFormatting>
  <conditionalFormatting sqref="FO40:FP40">
    <cfRule type="expression" dxfId="0" priority="331">
      <formula>#REF!&gt;=TODAY()</formula>
    </cfRule>
  </conditionalFormatting>
  <conditionalFormatting sqref="FO40:FP40">
    <cfRule type="expression" dxfId="0" priority="332">
      <formula>#REF!&gt;=TODAY()</formula>
    </cfRule>
  </conditionalFormatting>
  <conditionalFormatting sqref="FO40:FP40">
    <cfRule type="expression" dxfId="0" priority="333">
      <formula>#REF!&gt;=TODAY()</formula>
    </cfRule>
  </conditionalFormatting>
  <conditionalFormatting sqref="FO40:FP40">
    <cfRule type="expression" dxfId="0" priority="334">
      <formula>#REF!&gt;=TODAY()</formula>
    </cfRule>
  </conditionalFormatting>
  <conditionalFormatting sqref="FO40:FP40">
    <cfRule type="expression" dxfId="0" priority="335">
      <formula>#REF!&gt;=TODAY()</formula>
    </cfRule>
  </conditionalFormatting>
  <conditionalFormatting sqref="FO40:FP40">
    <cfRule type="expression" dxfId="0" priority="336">
      <formula>#REF!&gt;=TODAY()</formula>
    </cfRule>
  </conditionalFormatting>
  <conditionalFormatting sqref="FO40:FP40">
    <cfRule type="expression" dxfId="0" priority="337">
      <formula>#REF!&gt;=TODAY()</formula>
    </cfRule>
  </conditionalFormatting>
  <conditionalFormatting sqref="FO40:FP40">
    <cfRule type="expression" dxfId="0" priority="338">
      <formula>#REF!&gt;=TODAY()</formula>
    </cfRule>
  </conditionalFormatting>
  <conditionalFormatting sqref="FO40:FP40">
    <cfRule type="expression" dxfId="0" priority="339">
      <formula>#REF!&gt;=TODAY()</formula>
    </cfRule>
  </conditionalFormatting>
  <conditionalFormatting sqref="FO40:FP40">
    <cfRule type="expression" dxfId="0" priority="340">
      <formula>#REF!&gt;=TODAY()</formula>
    </cfRule>
  </conditionalFormatting>
  <conditionalFormatting sqref="FQ5">
    <cfRule type="expression" dxfId="0" priority="341">
      <formula>#REF!&gt;=TODAY()</formula>
    </cfRule>
  </conditionalFormatting>
  <conditionalFormatting sqref="FQ5">
    <cfRule type="expression" dxfId="0" priority="342">
      <formula>#REF!&gt;=TODAY()</formula>
    </cfRule>
  </conditionalFormatting>
  <conditionalFormatting sqref="FQ5">
    <cfRule type="expression" dxfId="0" priority="343">
      <formula>#REF!&gt;=TODAY()</formula>
    </cfRule>
  </conditionalFormatting>
  <conditionalFormatting sqref="FQ5">
    <cfRule type="expression" dxfId="0" priority="344">
      <formula>#REF!&gt;=TODAY()</formula>
    </cfRule>
  </conditionalFormatting>
  <conditionalFormatting sqref="FQ5">
    <cfRule type="expression" dxfId="0" priority="345">
      <formula>#REF!&gt;=TODAY()</formula>
    </cfRule>
  </conditionalFormatting>
  <conditionalFormatting sqref="FQ5">
    <cfRule type="expression" dxfId="0" priority="346">
      <formula>#REF!&gt;=TODAY()</formula>
    </cfRule>
  </conditionalFormatting>
  <conditionalFormatting sqref="FQ5">
    <cfRule type="expression" dxfId="0" priority="347">
      <formula>#REF!&gt;=TODAY()</formula>
    </cfRule>
  </conditionalFormatting>
  <conditionalFormatting sqref="FQ5">
    <cfRule type="expression" dxfId="0" priority="348">
      <formula>#REF!&gt;=TODAY()</formula>
    </cfRule>
  </conditionalFormatting>
  <conditionalFormatting sqref="FQ6">
    <cfRule type="expression" dxfId="0" priority="349">
      <formula>#REF!&gt;=TODAY()</formula>
    </cfRule>
  </conditionalFormatting>
  <conditionalFormatting sqref="FQ6">
    <cfRule type="expression" dxfId="0" priority="350">
      <formula>#REF!&gt;=TODAY()</formula>
    </cfRule>
  </conditionalFormatting>
  <conditionalFormatting sqref="FQ6">
    <cfRule type="expression" dxfId="0" priority="351">
      <formula>#REF!&gt;=TODAY()</formula>
    </cfRule>
  </conditionalFormatting>
  <conditionalFormatting sqref="FQ6">
    <cfRule type="expression" dxfId="0" priority="352">
      <formula>#REF!&gt;=TODAY()</formula>
    </cfRule>
  </conditionalFormatting>
  <conditionalFormatting sqref="FQ6">
    <cfRule type="expression" dxfId="0" priority="353">
      <formula>#REF!&gt;=TODAY()</formula>
    </cfRule>
  </conditionalFormatting>
  <conditionalFormatting sqref="FQ6">
    <cfRule type="expression" dxfId="0" priority="354">
      <formula>#REF!&gt;=TODAY()</formula>
    </cfRule>
  </conditionalFormatting>
  <conditionalFormatting sqref="FQ6">
    <cfRule type="expression" dxfId="0" priority="355">
      <formula>#REF!&gt;=TODAY()</formula>
    </cfRule>
  </conditionalFormatting>
  <conditionalFormatting sqref="FQ6">
    <cfRule type="expression" dxfId="0" priority="356">
      <formula>#REF!&gt;=TODAY()</formula>
    </cfRule>
  </conditionalFormatting>
  <conditionalFormatting sqref="FQ36">
    <cfRule type="expression" dxfId="0" priority="357">
      <formula>#REF!&gt;=TODAY()</formula>
    </cfRule>
  </conditionalFormatting>
  <conditionalFormatting sqref="FQ36">
    <cfRule type="expression" dxfId="0" priority="358">
      <formula>#REF!&gt;=TODAY()</formula>
    </cfRule>
  </conditionalFormatting>
  <conditionalFormatting sqref="FQ36">
    <cfRule type="expression" dxfId="0" priority="359">
      <formula>#REF!&gt;=TODAY()</formula>
    </cfRule>
  </conditionalFormatting>
  <conditionalFormatting sqref="FQ36">
    <cfRule type="expression" dxfId="0" priority="360">
      <formula>#REF!&gt;=TODAY()</formula>
    </cfRule>
  </conditionalFormatting>
  <conditionalFormatting sqref="FQ36">
    <cfRule type="expression" dxfId="0" priority="361">
      <formula>#REF!&gt;=TODAY()</formula>
    </cfRule>
  </conditionalFormatting>
  <conditionalFormatting sqref="FQ36">
    <cfRule type="expression" dxfId="0" priority="362">
      <formula>#REF!&gt;=TODAY()</formula>
    </cfRule>
  </conditionalFormatting>
  <conditionalFormatting sqref="FQ36">
    <cfRule type="expression" dxfId="0" priority="363">
      <formula>#REF!&gt;=TODAY()</formula>
    </cfRule>
  </conditionalFormatting>
  <conditionalFormatting sqref="FQ36">
    <cfRule type="expression" dxfId="0" priority="364">
      <formula>#REF!&gt;=TODAY()</formula>
    </cfRule>
  </conditionalFormatting>
  <conditionalFormatting sqref="FQ36">
    <cfRule type="expression" dxfId="0" priority="365">
      <formula>#REF!&gt;=TODAY()</formula>
    </cfRule>
  </conditionalFormatting>
  <conditionalFormatting sqref="FQ36">
    <cfRule type="expression" dxfId="0" priority="366">
      <formula>#REF!&gt;=TODAY()</formula>
    </cfRule>
  </conditionalFormatting>
  <conditionalFormatting sqref="FQ36">
    <cfRule type="expression" dxfId="0" priority="367">
      <formula>#REF!&gt;=TODAY()</formula>
    </cfRule>
  </conditionalFormatting>
  <conditionalFormatting sqref="FQ36">
    <cfRule type="expression" dxfId="0" priority="368">
      <formula>#REF!&gt;=TODAY()</formula>
    </cfRule>
  </conditionalFormatting>
  <conditionalFormatting sqref="FQ36">
    <cfRule type="expression" dxfId="0" priority="369">
      <formula>#REF!&gt;=TODAY()</formula>
    </cfRule>
  </conditionalFormatting>
  <conditionalFormatting sqref="FQ36">
    <cfRule type="expression" dxfId="0" priority="370">
      <formula>#REF!&gt;=TODAY()</formula>
    </cfRule>
  </conditionalFormatting>
  <conditionalFormatting sqref="FQ36">
    <cfRule type="expression" dxfId="0" priority="371">
      <formula>#REF!&gt;=TODAY()</formula>
    </cfRule>
  </conditionalFormatting>
  <conditionalFormatting sqref="FQ36">
    <cfRule type="expression" dxfId="0" priority="372">
      <formula>#REF!&gt;=TODAY()</formula>
    </cfRule>
  </conditionalFormatting>
  <conditionalFormatting sqref="FQ40">
    <cfRule type="expression" dxfId="0" priority="373">
      <formula>#REF!&gt;=TODAY()</formula>
    </cfRule>
  </conditionalFormatting>
  <conditionalFormatting sqref="FQ40">
    <cfRule type="expression" dxfId="0" priority="374">
      <formula>#REF!&gt;=TODAY()</formula>
    </cfRule>
  </conditionalFormatting>
  <conditionalFormatting sqref="FQ40">
    <cfRule type="expression" dxfId="0" priority="375">
      <formula>#REF!&gt;=TODAY()</formula>
    </cfRule>
  </conditionalFormatting>
  <conditionalFormatting sqref="FQ40">
    <cfRule type="expression" dxfId="0" priority="376">
      <formula>#REF!&gt;=TODAY()</formula>
    </cfRule>
  </conditionalFormatting>
  <conditionalFormatting sqref="FQ40">
    <cfRule type="expression" dxfId="0" priority="377">
      <formula>#REF!&gt;=TODAY()</formula>
    </cfRule>
  </conditionalFormatting>
  <conditionalFormatting sqref="FQ40">
    <cfRule type="expression" dxfId="0" priority="378">
      <formula>#REF!&gt;=TODAY()</formula>
    </cfRule>
  </conditionalFormatting>
  <conditionalFormatting sqref="FQ40">
    <cfRule type="expression" dxfId="0" priority="379">
      <formula>#REF!&gt;=TODAY()</formula>
    </cfRule>
  </conditionalFormatting>
  <conditionalFormatting sqref="FQ40">
    <cfRule type="expression" dxfId="0" priority="380">
      <formula>#REF!&gt;=TODAY()</formula>
    </cfRule>
  </conditionalFormatting>
  <conditionalFormatting sqref="FQ40">
    <cfRule type="expression" dxfId="0" priority="381">
      <formula>#REF!&gt;=TODAY()</formula>
    </cfRule>
  </conditionalFormatting>
  <conditionalFormatting sqref="FQ40">
    <cfRule type="expression" dxfId="0" priority="382">
      <formula>#REF!&gt;=TODAY()</formula>
    </cfRule>
  </conditionalFormatting>
  <conditionalFormatting sqref="FQ45">
    <cfRule type="expression" dxfId="0" priority="383">
      <formula>#REF!&gt;=TODAY()</formula>
    </cfRule>
  </conditionalFormatting>
  <conditionalFormatting sqref="FQ45">
    <cfRule type="expression" dxfId="0" priority="384">
      <formula>#REF!&gt;=TODAY()</formula>
    </cfRule>
  </conditionalFormatting>
  <conditionalFormatting sqref="FQ45">
    <cfRule type="expression" dxfId="0" priority="385">
      <formula>#REF!&gt;=TODAY()</formula>
    </cfRule>
  </conditionalFormatting>
  <conditionalFormatting sqref="FQ45">
    <cfRule type="expression" dxfId="0" priority="386">
      <formula>#REF!&gt;=TODAY()</formula>
    </cfRule>
  </conditionalFormatting>
  <conditionalFormatting sqref="FQ45">
    <cfRule type="expression" dxfId="0" priority="387">
      <formula>#REF!&gt;=TODAY()</formula>
    </cfRule>
  </conditionalFormatting>
  <conditionalFormatting sqref="FQ45">
    <cfRule type="expression" dxfId="0" priority="388">
      <formula>#REF!&gt;=TODAY()</formula>
    </cfRule>
  </conditionalFormatting>
  <conditionalFormatting sqref="FQ45">
    <cfRule type="expression" dxfId="0" priority="389">
      <formula>#REF!&gt;=TODAY()</formula>
    </cfRule>
  </conditionalFormatting>
  <conditionalFormatting sqref="FQ45">
    <cfRule type="expression" dxfId="0" priority="390">
      <formula>#REF!&gt;=TODAY()</formula>
    </cfRule>
  </conditionalFormatting>
  <conditionalFormatting sqref="FQ45">
    <cfRule type="expression" dxfId="0" priority="391">
      <formula>#REF!&gt;=TODAY()</formula>
    </cfRule>
  </conditionalFormatting>
  <conditionalFormatting sqref="FQ45">
    <cfRule type="expression" dxfId="0" priority="392">
      <formula>#REF!&gt;=TODAY()</formula>
    </cfRule>
  </conditionalFormatting>
  <conditionalFormatting sqref="FQ45">
    <cfRule type="expression" dxfId="0" priority="393">
      <formula>#REF!&gt;=TODAY()</formula>
    </cfRule>
  </conditionalFormatting>
  <conditionalFormatting sqref="FQ45">
    <cfRule type="expression" dxfId="0" priority="394">
      <formula>#REF!&gt;=TODAY()</formula>
    </cfRule>
  </conditionalFormatting>
  <conditionalFormatting sqref="FQ45">
    <cfRule type="expression" dxfId="0" priority="395">
      <formula>#REF!&gt;=TODAY()</formula>
    </cfRule>
  </conditionalFormatting>
  <conditionalFormatting sqref="FQ45">
    <cfRule type="expression" dxfId="0" priority="396">
      <formula>#REF!&gt;=TODAY()</formula>
    </cfRule>
  </conditionalFormatting>
  <conditionalFormatting sqref="FQ45">
    <cfRule type="expression" dxfId="0" priority="397">
      <formula>#REF!&gt;=TODAY()</formula>
    </cfRule>
  </conditionalFormatting>
  <conditionalFormatting sqref="FQ45">
    <cfRule type="expression" dxfId="0" priority="398">
      <formula>#REF!&gt;=TODAY()</formula>
    </cfRule>
  </conditionalFormatting>
  <conditionalFormatting sqref="FQ45">
    <cfRule type="expression" dxfId="0" priority="399">
      <formula>#REF!&gt;=TODAY()</formula>
    </cfRule>
  </conditionalFormatting>
  <conditionalFormatting sqref="FQ45">
    <cfRule type="expression" dxfId="0" priority="400">
      <formula>#REF!&gt;=TODAY()</formula>
    </cfRule>
  </conditionalFormatting>
  <conditionalFormatting sqref="FQ45">
    <cfRule type="expression" dxfId="0" priority="401">
      <formula>#REF!&gt;=TODAY()</formula>
    </cfRule>
  </conditionalFormatting>
  <conditionalFormatting sqref="FQ45">
    <cfRule type="expression" dxfId="0" priority="402">
      <formula>#REF!&gt;=TODAY()</formula>
    </cfRule>
  </conditionalFormatting>
  <conditionalFormatting sqref="FQ45">
    <cfRule type="expression" dxfId="0" priority="403">
      <formula>#REF!&gt;=TODAY()</formula>
    </cfRule>
  </conditionalFormatting>
  <conditionalFormatting sqref="FQ45">
    <cfRule type="expression" dxfId="0" priority="404">
      <formula>#REF!&gt;=TODAY()</formula>
    </cfRule>
  </conditionalFormatting>
  <conditionalFormatting sqref="FQ45">
    <cfRule type="expression" dxfId="0" priority="405">
      <formula>#REF!&gt;=TODAY()</formula>
    </cfRule>
  </conditionalFormatting>
  <conditionalFormatting sqref="FQ45">
    <cfRule type="expression" dxfId="0" priority="406">
      <formula>#REF!&gt;=TODAY()</formula>
    </cfRule>
  </conditionalFormatting>
  <conditionalFormatting sqref="FQ45">
    <cfRule type="expression" dxfId="0" priority="407">
      <formula>#REF!&gt;=TODAY()</formula>
    </cfRule>
  </conditionalFormatting>
  <conditionalFormatting sqref="FQ45">
    <cfRule type="expression" dxfId="0" priority="408">
      <formula>#REF!&gt;=TODAY()</formula>
    </cfRule>
  </conditionalFormatting>
  <conditionalFormatting sqref="FQ45">
    <cfRule type="expression" dxfId="0" priority="409">
      <formula>#REF!&gt;=TODAY()</formula>
    </cfRule>
  </conditionalFormatting>
  <conditionalFormatting sqref="FQ45">
    <cfRule type="expression" dxfId="0" priority="410">
      <formula>#REF!&gt;=TODAY()</formula>
    </cfRule>
  </conditionalFormatting>
  <conditionalFormatting sqref="FQ45">
    <cfRule type="expression" dxfId="0" priority="411">
      <formula>#REF!&gt;=TODAY()</formula>
    </cfRule>
  </conditionalFormatting>
  <conditionalFormatting sqref="FQ45">
    <cfRule type="expression" dxfId="0" priority="412">
      <formula>#REF!&gt;=TODAY()</formula>
    </cfRule>
  </conditionalFormatting>
  <conditionalFormatting sqref="FQ45">
    <cfRule type="expression" dxfId="0" priority="413">
      <formula>#REF!&gt;=TODAY()</formula>
    </cfRule>
  </conditionalFormatting>
  <conditionalFormatting sqref="FQ45">
    <cfRule type="expression" dxfId="0" priority="414">
      <formula>#REF!&gt;=TODAY()</formula>
    </cfRule>
  </conditionalFormatting>
  <conditionalFormatting sqref="FQ45">
    <cfRule type="expression" dxfId="0" priority="415">
      <formula>#REF!&gt;=TODAY()</formula>
    </cfRule>
  </conditionalFormatting>
  <conditionalFormatting sqref="FQ45">
    <cfRule type="expression" dxfId="0" priority="416">
      <formula>#REF!&gt;=TODAY()</formula>
    </cfRule>
  </conditionalFormatting>
  <conditionalFormatting sqref="FQ45">
    <cfRule type="expression" dxfId="0" priority="417">
      <formula>#REF!&gt;=TODAY()</formula>
    </cfRule>
  </conditionalFormatting>
  <conditionalFormatting sqref="FQ45">
    <cfRule type="expression" dxfId="0" priority="418">
      <formula>#REF!&gt;=TODAY()</formula>
    </cfRule>
  </conditionalFormatting>
  <conditionalFormatting sqref="FQ45">
    <cfRule type="expression" dxfId="0" priority="419">
      <formula>#REF!&gt;=TODAY()</formula>
    </cfRule>
  </conditionalFormatting>
  <conditionalFormatting sqref="FQ45">
    <cfRule type="expression" dxfId="0" priority="420">
      <formula>#REF!&gt;=TODAY()</formula>
    </cfRule>
  </conditionalFormatting>
  <conditionalFormatting sqref="FQ45">
    <cfRule type="expression" dxfId="0" priority="421">
      <formula>#REF!&gt;=TODAY()</formula>
    </cfRule>
  </conditionalFormatting>
  <conditionalFormatting sqref="FQ45">
    <cfRule type="expression" dxfId="0" priority="422">
      <formula>#REF!&gt;=TODAY()</formula>
    </cfRule>
  </conditionalFormatting>
  <conditionalFormatting sqref="FQ45">
    <cfRule type="expression" dxfId="0" priority="423">
      <formula>#REF!&gt;=TODAY()</formula>
    </cfRule>
  </conditionalFormatting>
  <conditionalFormatting sqref="FQ45">
    <cfRule type="expression" dxfId="0" priority="424">
      <formula>#REF!&gt;=TODAY()</formula>
    </cfRule>
  </conditionalFormatting>
  <conditionalFormatting sqref="FQ6">
    <cfRule type="expression" dxfId="0" priority="425">
      <formula>#REF!&gt;=TODAY()</formula>
    </cfRule>
  </conditionalFormatting>
  <conditionalFormatting sqref="FQ6">
    <cfRule type="expression" dxfId="0" priority="426">
      <formula>#REF!&gt;=TODAY()</formula>
    </cfRule>
  </conditionalFormatting>
  <conditionalFormatting sqref="FQ6">
    <cfRule type="expression" dxfId="0" priority="427">
      <formula>#REF!&gt;=TODAY()</formula>
    </cfRule>
  </conditionalFormatting>
  <conditionalFormatting sqref="FQ6">
    <cfRule type="expression" dxfId="0" priority="428">
      <formula>#REF!&gt;=TODAY()</formula>
    </cfRule>
  </conditionalFormatting>
  <conditionalFormatting sqref="FQ36">
    <cfRule type="expression" dxfId="0" priority="429">
      <formula>#REF!&gt;=TODAY()</formula>
    </cfRule>
  </conditionalFormatting>
  <conditionalFormatting sqref="FQ36">
    <cfRule type="expression" dxfId="0" priority="430">
      <formula>#REF!&gt;=TODAY()</formula>
    </cfRule>
  </conditionalFormatting>
  <conditionalFormatting sqref="FQ36">
    <cfRule type="expression" dxfId="0" priority="431">
      <formula>#REF!&gt;=TODAY()</formula>
    </cfRule>
  </conditionalFormatting>
  <conditionalFormatting sqref="FQ36">
    <cfRule type="expression" dxfId="0" priority="432">
      <formula>#REF!&gt;=TODAY()</formula>
    </cfRule>
  </conditionalFormatting>
  <conditionalFormatting sqref="FQ36">
    <cfRule type="expression" dxfId="0" priority="433">
      <formula>#REF!&gt;=TODAY()</formula>
    </cfRule>
  </conditionalFormatting>
  <conditionalFormatting sqref="FQ36">
    <cfRule type="expression" dxfId="0" priority="434">
      <formula>#REF!&gt;=TODAY()</formula>
    </cfRule>
  </conditionalFormatting>
  <conditionalFormatting sqref="FQ3">
    <cfRule type="expression" dxfId="0" priority="435">
      <formula>#REF!&gt;=TODAY()</formula>
    </cfRule>
  </conditionalFormatting>
  <conditionalFormatting sqref="FQ3">
    <cfRule type="expression" dxfId="0" priority="436">
      <formula>#REF!&gt;=TODAY()</formula>
    </cfRule>
  </conditionalFormatting>
  <conditionalFormatting sqref="FQ40">
    <cfRule type="expression" dxfId="0" priority="437">
      <formula>#REF!&gt;=TODAY()</formula>
    </cfRule>
  </conditionalFormatting>
  <conditionalFormatting sqref="FQ40">
    <cfRule type="expression" dxfId="0" priority="438">
      <formula>#REF!&gt;=TODAY()</formula>
    </cfRule>
  </conditionalFormatting>
  <conditionalFormatting sqref="FQ40">
    <cfRule type="expression" dxfId="0" priority="439">
      <formula>#REF!&gt;=TODAY()</formula>
    </cfRule>
  </conditionalFormatting>
  <conditionalFormatting sqref="FQ40">
    <cfRule type="expression" dxfId="0" priority="440">
      <formula>#REF!&gt;=TODAY()</formula>
    </cfRule>
  </conditionalFormatting>
  <conditionalFormatting sqref="FQ40">
    <cfRule type="expression" dxfId="0" priority="441">
      <formula>#REF!&gt;=TODAY()</formula>
    </cfRule>
  </conditionalFormatting>
  <conditionalFormatting sqref="FQ40">
    <cfRule type="expression" dxfId="0" priority="442">
      <formula>#REF!&gt;=TODAY()</formula>
    </cfRule>
  </conditionalFormatting>
  <conditionalFormatting sqref="FQ40">
    <cfRule type="expression" dxfId="0" priority="443">
      <formula>#REF!&gt;=TODAY()</formula>
    </cfRule>
  </conditionalFormatting>
  <conditionalFormatting sqref="FQ40">
    <cfRule type="expression" dxfId="0" priority="444">
      <formula>#REF!&gt;=TODAY()</formula>
    </cfRule>
  </conditionalFormatting>
  <conditionalFormatting sqref="FQ40">
    <cfRule type="expression" dxfId="0" priority="445">
      <formula>#REF!&gt;=TODAY()</formula>
    </cfRule>
  </conditionalFormatting>
  <conditionalFormatting sqref="FQ40">
    <cfRule type="expression" dxfId="0" priority="446">
      <formula>#REF!&gt;=TODAY()</formula>
    </cfRule>
  </conditionalFormatting>
  <conditionalFormatting sqref="FQ5">
    <cfRule type="expression" dxfId="0" priority="447">
      <formula>#REF!&gt;=TODAY()</formula>
    </cfRule>
  </conditionalFormatting>
  <conditionalFormatting sqref="FQ5">
    <cfRule type="expression" dxfId="0" priority="448">
      <formula>#REF!&gt;=TODAY()</formula>
    </cfRule>
  </conditionalFormatting>
  <conditionalFormatting sqref="FQ5">
    <cfRule type="expression" dxfId="0" priority="449">
      <formula>#REF!&gt;=TODAY()</formula>
    </cfRule>
  </conditionalFormatting>
  <conditionalFormatting sqref="FQ5">
    <cfRule type="expression" dxfId="0" priority="450">
      <formula>#REF!&gt;=TODAY()</formula>
    </cfRule>
  </conditionalFormatting>
  <conditionalFormatting sqref="FQ5">
    <cfRule type="expression" dxfId="0" priority="451">
      <formula>#REF!&gt;=TODAY()</formula>
    </cfRule>
  </conditionalFormatting>
  <conditionalFormatting sqref="FQ5">
    <cfRule type="expression" dxfId="0" priority="452">
      <formula>#REF!&gt;=TODAY()</formula>
    </cfRule>
  </conditionalFormatting>
  <conditionalFormatting sqref="FQ5">
    <cfRule type="expression" dxfId="0" priority="453">
      <formula>#REF!&gt;=TODAY()</formula>
    </cfRule>
  </conditionalFormatting>
  <conditionalFormatting sqref="FQ5">
    <cfRule type="expression" dxfId="0" priority="454">
      <formula>#REF!&gt;=TODAY()</formula>
    </cfRule>
  </conditionalFormatting>
  <conditionalFormatting sqref="FQ5">
    <cfRule type="expression" dxfId="0" priority="455">
      <formula>#REF!&gt;=TODAY()</formula>
    </cfRule>
  </conditionalFormatting>
  <conditionalFormatting sqref="FQ5">
    <cfRule type="expression" dxfId="0" priority="456">
      <formula>#REF!&gt;=TODAY()</formula>
    </cfRule>
  </conditionalFormatting>
  <conditionalFormatting sqref="FQ5">
    <cfRule type="expression" dxfId="0" priority="457">
      <formula>#REF!&gt;=TODAY()</formula>
    </cfRule>
  </conditionalFormatting>
  <conditionalFormatting sqref="FQ5">
    <cfRule type="expression" dxfId="0" priority="458">
      <formula>#REF!&gt;=TODAY()</formula>
    </cfRule>
  </conditionalFormatting>
  <conditionalFormatting sqref="FQ5">
    <cfRule type="expression" dxfId="0" priority="459">
      <formula>#REF!&gt;=TODAY()</formula>
    </cfRule>
  </conditionalFormatting>
  <conditionalFormatting sqref="FQ5">
    <cfRule type="expression" dxfId="0" priority="460">
      <formula>#REF!&gt;=TODAY()</formula>
    </cfRule>
  </conditionalFormatting>
  <conditionalFormatting sqref="FQ5">
    <cfRule type="expression" dxfId="0" priority="461">
      <formula>#REF!&gt;=TODAY()</formula>
    </cfRule>
  </conditionalFormatting>
  <conditionalFormatting sqref="FQ5">
    <cfRule type="expression" dxfId="0" priority="462">
      <formula>#REF!&gt;=TODAY()</formula>
    </cfRule>
  </conditionalFormatting>
  <conditionalFormatting sqref="FQ6">
    <cfRule type="expression" dxfId="0" priority="463">
      <formula>#REF!&gt;=TODAY()</formula>
    </cfRule>
  </conditionalFormatting>
  <conditionalFormatting sqref="FQ6">
    <cfRule type="expression" dxfId="0" priority="464">
      <formula>#REF!&gt;=TODAY()</formula>
    </cfRule>
  </conditionalFormatting>
  <conditionalFormatting sqref="FQ6">
    <cfRule type="expression" dxfId="0" priority="465">
      <formula>#REF!&gt;=TODAY()</formula>
    </cfRule>
  </conditionalFormatting>
  <conditionalFormatting sqref="FQ6">
    <cfRule type="expression" dxfId="0" priority="466">
      <formula>#REF!&gt;=TODAY()</formula>
    </cfRule>
  </conditionalFormatting>
  <conditionalFormatting sqref="FQ6">
    <cfRule type="expression" dxfId="0" priority="467">
      <formula>#REF!&gt;=TODAY()</formula>
    </cfRule>
  </conditionalFormatting>
  <conditionalFormatting sqref="FQ6">
    <cfRule type="expression" dxfId="0" priority="468">
      <formula>#REF!&gt;=TODAY()</formula>
    </cfRule>
  </conditionalFormatting>
  <conditionalFormatting sqref="FQ36">
    <cfRule type="expression" dxfId="0" priority="469">
      <formula>#REF!&gt;=TODAY()</formula>
    </cfRule>
  </conditionalFormatting>
  <conditionalFormatting sqref="FQ36">
    <cfRule type="expression" dxfId="0" priority="470">
      <formula>#REF!&gt;=TODAY()</formula>
    </cfRule>
  </conditionalFormatting>
  <conditionalFormatting sqref="FQ36">
    <cfRule type="expression" dxfId="0" priority="471">
      <formula>#REF!&gt;=TODAY()</formula>
    </cfRule>
  </conditionalFormatting>
  <conditionalFormatting sqref="FQ36">
    <cfRule type="expression" dxfId="0" priority="472">
      <formula>#REF!&gt;=TODAY()</formula>
    </cfRule>
  </conditionalFormatting>
  <conditionalFormatting sqref="FQ36">
    <cfRule type="expression" dxfId="0" priority="473">
      <formula>#REF!&gt;=TODAY()</formula>
    </cfRule>
  </conditionalFormatting>
  <conditionalFormatting sqref="FQ36">
    <cfRule type="expression" dxfId="0" priority="474">
      <formula>#REF!&gt;=TODAY()</formula>
    </cfRule>
  </conditionalFormatting>
  <conditionalFormatting sqref="FQ36">
    <cfRule type="expression" dxfId="0" priority="475">
      <formula>#REF!&gt;=TODAY()</formula>
    </cfRule>
  </conditionalFormatting>
  <conditionalFormatting sqref="FQ36">
    <cfRule type="expression" dxfId="0" priority="476">
      <formula>#REF!&gt;=TODAY()</formula>
    </cfRule>
  </conditionalFormatting>
  <conditionalFormatting sqref="FQ36">
    <cfRule type="expression" dxfId="0" priority="477">
      <formula>#REF!&gt;=TODAY()</formula>
    </cfRule>
  </conditionalFormatting>
  <conditionalFormatting sqref="FQ36">
    <cfRule type="expression" dxfId="0" priority="478">
      <formula>#REF!&gt;=TODAY()</formula>
    </cfRule>
  </conditionalFormatting>
  <conditionalFormatting sqref="FQ36">
    <cfRule type="expression" dxfId="0" priority="479">
      <formula>#REF!&gt;=TODAY()</formula>
    </cfRule>
  </conditionalFormatting>
  <conditionalFormatting sqref="FQ36">
    <cfRule type="expression" dxfId="0" priority="480">
      <formula>#REF!&gt;=TODAY()</formula>
    </cfRule>
  </conditionalFormatting>
  <conditionalFormatting sqref="FQ36">
    <cfRule type="expression" dxfId="0" priority="481">
      <formula>#REF!&gt;=TODAY()</formula>
    </cfRule>
  </conditionalFormatting>
  <conditionalFormatting sqref="FQ36">
    <cfRule type="expression" dxfId="0" priority="482">
      <formula>#REF!&gt;=TODAY()</formula>
    </cfRule>
  </conditionalFormatting>
  <conditionalFormatting sqref="FQ36">
    <cfRule type="expression" dxfId="0" priority="483">
      <formula>#REF!&gt;=TODAY()</formula>
    </cfRule>
  </conditionalFormatting>
  <conditionalFormatting sqref="FQ36">
    <cfRule type="expression" dxfId="0" priority="484">
      <formula>#REF!&gt;=TODAY()</formula>
    </cfRule>
  </conditionalFormatting>
  <conditionalFormatting sqref="FQ36">
    <cfRule type="expression" dxfId="0" priority="485">
      <formula>#REF!&gt;=TODAY()</formula>
    </cfRule>
  </conditionalFormatting>
  <conditionalFormatting sqref="FQ36">
    <cfRule type="expression" dxfId="0" priority="486">
      <formula>#REF!&gt;=TODAY()</formula>
    </cfRule>
  </conditionalFormatting>
  <conditionalFormatting sqref="FQ36">
    <cfRule type="expression" dxfId="0" priority="487">
      <formula>#REF!&gt;=TODAY()</formula>
    </cfRule>
  </conditionalFormatting>
  <conditionalFormatting sqref="FQ36">
    <cfRule type="expression" dxfId="0" priority="488">
      <formula>#REF!&gt;=TODAY()</formula>
    </cfRule>
  </conditionalFormatting>
  <conditionalFormatting sqref="FQ40">
    <cfRule type="expression" dxfId="0" priority="489">
      <formula>#REF!&gt;=TODAY()</formula>
    </cfRule>
  </conditionalFormatting>
  <conditionalFormatting sqref="FQ40">
    <cfRule type="expression" dxfId="0" priority="490">
      <formula>#REF!&gt;=TODAY()</formula>
    </cfRule>
  </conditionalFormatting>
  <conditionalFormatting sqref="FQ40">
    <cfRule type="expression" dxfId="0" priority="491">
      <formula>#REF!&gt;=TODAY()</formula>
    </cfRule>
  </conditionalFormatting>
  <conditionalFormatting sqref="FQ40">
    <cfRule type="expression" dxfId="0" priority="492">
      <formula>#REF!&gt;=TODAY()</formula>
    </cfRule>
  </conditionalFormatting>
  <conditionalFormatting sqref="FQ40">
    <cfRule type="expression" dxfId="0" priority="493">
      <formula>#REF!&gt;=TODAY()</formula>
    </cfRule>
  </conditionalFormatting>
  <conditionalFormatting sqref="FQ40">
    <cfRule type="expression" dxfId="0" priority="494">
      <formula>#REF!&gt;=TODAY()</formula>
    </cfRule>
  </conditionalFormatting>
  <conditionalFormatting sqref="FQ40">
    <cfRule type="expression" dxfId="0" priority="495">
      <formula>#REF!&gt;=TODAY()</formula>
    </cfRule>
  </conditionalFormatting>
  <conditionalFormatting sqref="FQ40">
    <cfRule type="expression" dxfId="0" priority="496">
      <formula>#REF!&gt;=TODAY()</formula>
    </cfRule>
  </conditionalFormatting>
  <conditionalFormatting sqref="FQ40">
    <cfRule type="expression" dxfId="0" priority="497">
      <formula>#REF!&gt;=TODAY()</formula>
    </cfRule>
  </conditionalFormatting>
  <conditionalFormatting sqref="FQ40">
    <cfRule type="expression" dxfId="0" priority="498">
      <formula>#REF!&gt;=TODAY()</formula>
    </cfRule>
  </conditionalFormatting>
  <conditionalFormatting sqref="FQ40">
    <cfRule type="expression" dxfId="0" priority="499">
      <formula>#REF!&gt;=TODAY()</formula>
    </cfRule>
  </conditionalFormatting>
  <conditionalFormatting sqref="FQ40">
    <cfRule type="expression" dxfId="0" priority="500">
      <formula>#REF!&gt;=TODAY()</formula>
    </cfRule>
  </conditionalFormatting>
  <conditionalFormatting sqref="FQ40">
    <cfRule type="expression" dxfId="0" priority="501">
      <formula>#REF!&gt;=TODAY()</formula>
    </cfRule>
  </conditionalFormatting>
  <conditionalFormatting sqref="FQ40">
    <cfRule type="expression" dxfId="0" priority="502">
      <formula>#REF!&gt;=TODAY()</formula>
    </cfRule>
  </conditionalFormatting>
  <conditionalFormatting sqref="FQ40">
    <cfRule type="expression" dxfId="0" priority="503">
      <formula>#REF!&gt;=TODAY()</formula>
    </cfRule>
  </conditionalFormatting>
  <conditionalFormatting sqref="FQ40">
    <cfRule type="expression" dxfId="0" priority="504">
      <formula>#REF!&gt;=TODAY()</formula>
    </cfRule>
  </conditionalFormatting>
  <conditionalFormatting sqref="FQ40">
    <cfRule type="expression" dxfId="0" priority="505">
      <formula>#REF!&gt;=TODAY()</formula>
    </cfRule>
  </conditionalFormatting>
  <conditionalFormatting sqref="FQ40">
    <cfRule type="expression" dxfId="0" priority="506">
      <formula>#REF!&gt;=TODAY()</formula>
    </cfRule>
  </conditionalFormatting>
  <conditionalFormatting sqref="FQ40">
    <cfRule type="expression" dxfId="0" priority="507">
      <formula>#REF!&gt;=TODAY()</formula>
    </cfRule>
  </conditionalFormatting>
  <conditionalFormatting sqref="FQ40">
    <cfRule type="expression" dxfId="0" priority="508">
      <formula>#REF!&gt;=TODAY()</formula>
    </cfRule>
  </conditionalFormatting>
  <conditionalFormatting sqref="FQ40">
    <cfRule type="expression" dxfId="0" priority="509">
      <formula>#REF!&gt;=TODAY()</formula>
    </cfRule>
  </conditionalFormatting>
  <conditionalFormatting sqref="FQ40">
    <cfRule type="expression" dxfId="0" priority="510">
      <formula>#REF!&gt;=TODAY()</formula>
    </cfRule>
  </conditionalFormatting>
  <conditionalFormatting sqref="FR5:FS5">
    <cfRule type="expression" dxfId="0" priority="511">
      <formula>#REF!&gt;=TODAY()</formula>
    </cfRule>
  </conditionalFormatting>
  <conditionalFormatting sqref="FR5:FS5">
    <cfRule type="expression" dxfId="0" priority="512">
      <formula>#REF!&gt;=TODAY()</formula>
    </cfRule>
  </conditionalFormatting>
  <conditionalFormatting sqref="FR5:FS5">
    <cfRule type="expression" dxfId="0" priority="513">
      <formula>#REF!&gt;=TODAY()</formula>
    </cfRule>
  </conditionalFormatting>
  <conditionalFormatting sqref="FR5:FS5">
    <cfRule type="expression" dxfId="0" priority="514">
      <formula>#REF!&gt;=TODAY()</formula>
    </cfRule>
  </conditionalFormatting>
  <conditionalFormatting sqref="FR5:FS5">
    <cfRule type="expression" dxfId="0" priority="515">
      <formula>#REF!&gt;=TODAY()</formula>
    </cfRule>
  </conditionalFormatting>
  <conditionalFormatting sqref="FR5:FS5">
    <cfRule type="expression" dxfId="0" priority="516">
      <formula>#REF!&gt;=TODAY()</formula>
    </cfRule>
  </conditionalFormatting>
  <conditionalFormatting sqref="FR5:FS5">
    <cfRule type="expression" dxfId="0" priority="517">
      <formula>#REF!&gt;=TODAY()</formula>
    </cfRule>
  </conditionalFormatting>
  <conditionalFormatting sqref="FR5:FS5">
    <cfRule type="expression" dxfId="0" priority="518">
      <formula>#REF!&gt;=TODAY()</formula>
    </cfRule>
  </conditionalFormatting>
  <conditionalFormatting sqref="FR6:FS6">
    <cfRule type="expression" dxfId="0" priority="519">
      <formula>#REF!&gt;=TODAY()</formula>
    </cfRule>
  </conditionalFormatting>
  <conditionalFormatting sqref="FR6:FS6">
    <cfRule type="expression" dxfId="0" priority="520">
      <formula>#REF!&gt;=TODAY()</formula>
    </cfRule>
  </conditionalFormatting>
  <conditionalFormatting sqref="FR6:FS6">
    <cfRule type="expression" dxfId="0" priority="521">
      <formula>#REF!&gt;=TODAY()</formula>
    </cfRule>
  </conditionalFormatting>
  <conditionalFormatting sqref="FR6:FS6">
    <cfRule type="expression" dxfId="0" priority="522">
      <formula>#REF!&gt;=TODAY()</formula>
    </cfRule>
  </conditionalFormatting>
  <conditionalFormatting sqref="FR6:FS6">
    <cfRule type="expression" dxfId="0" priority="523">
      <formula>#REF!&gt;=TODAY()</formula>
    </cfRule>
  </conditionalFormatting>
  <conditionalFormatting sqref="FR6:FS6">
    <cfRule type="expression" dxfId="0" priority="524">
      <formula>#REF!&gt;=TODAY()</formula>
    </cfRule>
  </conditionalFormatting>
  <conditionalFormatting sqref="FR6:FS6">
    <cfRule type="expression" dxfId="0" priority="525">
      <formula>#REF!&gt;=TODAY()</formula>
    </cfRule>
  </conditionalFormatting>
  <conditionalFormatting sqref="FR6:FS6">
    <cfRule type="expression" dxfId="0" priority="526">
      <formula>#REF!&gt;=TODAY()</formula>
    </cfRule>
  </conditionalFormatting>
  <conditionalFormatting sqref="FR36:FS36">
    <cfRule type="expression" dxfId="0" priority="527">
      <formula>#REF!&gt;=TODAY()</formula>
    </cfRule>
  </conditionalFormatting>
  <conditionalFormatting sqref="FR36:FS36">
    <cfRule type="expression" dxfId="0" priority="528">
      <formula>#REF!&gt;=TODAY()</formula>
    </cfRule>
  </conditionalFormatting>
  <conditionalFormatting sqref="FR36:FS36">
    <cfRule type="expression" dxfId="0" priority="529">
      <formula>#REF!&gt;=TODAY()</formula>
    </cfRule>
  </conditionalFormatting>
  <conditionalFormatting sqref="FR36:FS36">
    <cfRule type="expression" dxfId="0" priority="530">
      <formula>#REF!&gt;=TODAY()</formula>
    </cfRule>
  </conditionalFormatting>
  <conditionalFormatting sqref="FR36:FS36">
    <cfRule type="expression" dxfId="0" priority="531">
      <formula>#REF!&gt;=TODAY()</formula>
    </cfRule>
  </conditionalFormatting>
  <conditionalFormatting sqref="FR36:FS36">
    <cfRule type="expression" dxfId="0" priority="532">
      <formula>#REF!&gt;=TODAY()</formula>
    </cfRule>
  </conditionalFormatting>
  <conditionalFormatting sqref="FR36:FS36">
    <cfRule type="expression" dxfId="0" priority="533">
      <formula>#REF!&gt;=TODAY()</formula>
    </cfRule>
  </conditionalFormatting>
  <conditionalFormatting sqref="FR36:FS36">
    <cfRule type="expression" dxfId="0" priority="534">
      <formula>#REF!&gt;=TODAY()</formula>
    </cfRule>
  </conditionalFormatting>
  <conditionalFormatting sqref="FR36:FS36">
    <cfRule type="expression" dxfId="0" priority="535">
      <formula>#REF!&gt;=TODAY()</formula>
    </cfRule>
  </conditionalFormatting>
  <conditionalFormatting sqref="FR36:FS36">
    <cfRule type="expression" dxfId="0" priority="536">
      <formula>#REF!&gt;=TODAY()</formula>
    </cfRule>
  </conditionalFormatting>
  <conditionalFormatting sqref="FR36:FS36">
    <cfRule type="expression" dxfId="0" priority="537">
      <formula>#REF!&gt;=TODAY()</formula>
    </cfRule>
  </conditionalFormatting>
  <conditionalFormatting sqref="FR36:FS36">
    <cfRule type="expression" dxfId="0" priority="538">
      <formula>#REF!&gt;=TODAY()</formula>
    </cfRule>
  </conditionalFormatting>
  <conditionalFormatting sqref="FR36:FS36">
    <cfRule type="expression" dxfId="0" priority="539">
      <formula>#REF!&gt;=TODAY()</formula>
    </cfRule>
  </conditionalFormatting>
  <conditionalFormatting sqref="FR36:FS36">
    <cfRule type="expression" dxfId="0" priority="540">
      <formula>#REF!&gt;=TODAY()</formula>
    </cfRule>
  </conditionalFormatting>
  <conditionalFormatting sqref="FR36:FS36">
    <cfRule type="expression" dxfId="0" priority="541">
      <formula>#REF!&gt;=TODAY()</formula>
    </cfRule>
  </conditionalFormatting>
  <conditionalFormatting sqref="FR36:FS36">
    <cfRule type="expression" dxfId="0" priority="542">
      <formula>#REF!&gt;=TODAY()</formula>
    </cfRule>
  </conditionalFormatting>
  <conditionalFormatting sqref="FR40:FS40">
    <cfRule type="expression" dxfId="0" priority="543">
      <formula>#REF!&gt;=TODAY()</formula>
    </cfRule>
  </conditionalFormatting>
  <conditionalFormatting sqref="FR40:FS40">
    <cfRule type="expression" dxfId="0" priority="544">
      <formula>#REF!&gt;=TODAY()</formula>
    </cfRule>
  </conditionalFormatting>
  <conditionalFormatting sqref="FR40:FS40">
    <cfRule type="expression" dxfId="0" priority="545">
      <formula>#REF!&gt;=TODAY()</formula>
    </cfRule>
  </conditionalFormatting>
  <conditionalFormatting sqref="FR40:FS40">
    <cfRule type="expression" dxfId="0" priority="546">
      <formula>#REF!&gt;=TODAY()</formula>
    </cfRule>
  </conditionalFormatting>
  <conditionalFormatting sqref="FR40:FS40">
    <cfRule type="expression" dxfId="0" priority="547">
      <formula>#REF!&gt;=TODAY()</formula>
    </cfRule>
  </conditionalFormatting>
  <conditionalFormatting sqref="FR40:FS40">
    <cfRule type="expression" dxfId="0" priority="548">
      <formula>#REF!&gt;=TODAY()</formula>
    </cfRule>
  </conditionalFormatting>
  <conditionalFormatting sqref="FR40:FS40">
    <cfRule type="expression" dxfId="0" priority="549">
      <formula>#REF!&gt;=TODAY()</formula>
    </cfRule>
  </conditionalFormatting>
  <conditionalFormatting sqref="FR40:FS40">
    <cfRule type="expression" dxfId="0" priority="550">
      <formula>#REF!&gt;=TODAY()</formula>
    </cfRule>
  </conditionalFormatting>
  <conditionalFormatting sqref="FR40:FS40">
    <cfRule type="expression" dxfId="0" priority="551">
      <formula>#REF!&gt;=TODAY()</formula>
    </cfRule>
  </conditionalFormatting>
  <conditionalFormatting sqref="FR40:FS40">
    <cfRule type="expression" dxfId="0" priority="552">
      <formula>#REF!&gt;=TODAY()</formula>
    </cfRule>
  </conditionalFormatting>
  <conditionalFormatting sqref="FR45:FS45">
    <cfRule type="expression" dxfId="0" priority="553">
      <formula>#REF!&gt;=TODAY()</formula>
    </cfRule>
  </conditionalFormatting>
  <conditionalFormatting sqref="FR45:FS45">
    <cfRule type="expression" dxfId="0" priority="554">
      <formula>#REF!&gt;=TODAY()</formula>
    </cfRule>
  </conditionalFormatting>
  <conditionalFormatting sqref="FR45:FS45">
    <cfRule type="expression" dxfId="0" priority="555">
      <formula>#REF!&gt;=TODAY()</formula>
    </cfRule>
  </conditionalFormatting>
  <conditionalFormatting sqref="FR45:FS45">
    <cfRule type="expression" dxfId="0" priority="556">
      <formula>#REF!&gt;=TODAY()</formula>
    </cfRule>
  </conditionalFormatting>
  <conditionalFormatting sqref="FR45:FS45">
    <cfRule type="expression" dxfId="0" priority="557">
      <formula>#REF!&gt;=TODAY()</formula>
    </cfRule>
  </conditionalFormatting>
  <conditionalFormatting sqref="FR45:FS45">
    <cfRule type="expression" dxfId="0" priority="558">
      <formula>#REF!&gt;=TODAY()</formula>
    </cfRule>
  </conditionalFormatting>
  <conditionalFormatting sqref="FR45:FS45">
    <cfRule type="expression" dxfId="0" priority="559">
      <formula>#REF!&gt;=TODAY()</formula>
    </cfRule>
  </conditionalFormatting>
  <conditionalFormatting sqref="FR45:FS45">
    <cfRule type="expression" dxfId="0" priority="560">
      <formula>#REF!&gt;=TODAY()</formula>
    </cfRule>
  </conditionalFormatting>
  <conditionalFormatting sqref="FR45:FS45">
    <cfRule type="expression" dxfId="0" priority="561">
      <formula>#REF!&gt;=TODAY()</formula>
    </cfRule>
  </conditionalFormatting>
  <conditionalFormatting sqref="FR45:FS45">
    <cfRule type="expression" dxfId="0" priority="562">
      <formula>#REF!&gt;=TODAY()</formula>
    </cfRule>
  </conditionalFormatting>
  <conditionalFormatting sqref="FR45:FS45">
    <cfRule type="expression" dxfId="0" priority="563">
      <formula>#REF!&gt;=TODAY()</formula>
    </cfRule>
  </conditionalFormatting>
  <conditionalFormatting sqref="FR45:FS45">
    <cfRule type="expression" dxfId="0" priority="564">
      <formula>#REF!&gt;=TODAY()</formula>
    </cfRule>
  </conditionalFormatting>
  <conditionalFormatting sqref="FR45:FS45">
    <cfRule type="expression" dxfId="0" priority="565">
      <formula>#REF!&gt;=TODAY()</formula>
    </cfRule>
  </conditionalFormatting>
  <conditionalFormatting sqref="FR45:FS45">
    <cfRule type="expression" dxfId="0" priority="566">
      <formula>#REF!&gt;=TODAY()</formula>
    </cfRule>
  </conditionalFormatting>
  <conditionalFormatting sqref="FR45:FS45">
    <cfRule type="expression" dxfId="0" priority="567">
      <formula>#REF!&gt;=TODAY()</formula>
    </cfRule>
  </conditionalFormatting>
  <conditionalFormatting sqref="FR45:FS45">
    <cfRule type="expression" dxfId="0" priority="568">
      <formula>#REF!&gt;=TODAY()</formula>
    </cfRule>
  </conditionalFormatting>
  <conditionalFormatting sqref="FR45:FS45">
    <cfRule type="expression" dxfId="0" priority="569">
      <formula>#REF!&gt;=TODAY()</formula>
    </cfRule>
  </conditionalFormatting>
  <conditionalFormatting sqref="FR45:FS45">
    <cfRule type="expression" dxfId="0" priority="570">
      <formula>#REF!&gt;=TODAY()</formula>
    </cfRule>
  </conditionalFormatting>
  <conditionalFormatting sqref="FR45:FS45">
    <cfRule type="expression" dxfId="0" priority="571">
      <formula>#REF!&gt;=TODAY()</formula>
    </cfRule>
  </conditionalFormatting>
  <conditionalFormatting sqref="FR45:FS45">
    <cfRule type="expression" dxfId="0" priority="572">
      <formula>#REF!&gt;=TODAY()</formula>
    </cfRule>
  </conditionalFormatting>
  <conditionalFormatting sqref="FR45:FS45">
    <cfRule type="expression" dxfId="0" priority="573">
      <formula>#REF!&gt;=TODAY()</formula>
    </cfRule>
  </conditionalFormatting>
  <conditionalFormatting sqref="FR45:FS45">
    <cfRule type="expression" dxfId="0" priority="574">
      <formula>#REF!&gt;=TODAY()</formula>
    </cfRule>
  </conditionalFormatting>
  <conditionalFormatting sqref="FR45:FS45">
    <cfRule type="expression" dxfId="0" priority="575">
      <formula>#REF!&gt;=TODAY()</formula>
    </cfRule>
  </conditionalFormatting>
  <conditionalFormatting sqref="FR45:FS45">
    <cfRule type="expression" dxfId="0" priority="576">
      <formula>#REF!&gt;=TODAY()</formula>
    </cfRule>
  </conditionalFormatting>
  <conditionalFormatting sqref="FR45:FS45">
    <cfRule type="expression" dxfId="0" priority="577">
      <formula>#REF!&gt;=TODAY()</formula>
    </cfRule>
  </conditionalFormatting>
  <conditionalFormatting sqref="FR45:FS45">
    <cfRule type="expression" dxfId="0" priority="578">
      <formula>#REF!&gt;=TODAY()</formula>
    </cfRule>
  </conditionalFormatting>
  <conditionalFormatting sqref="FR45:FS45">
    <cfRule type="expression" dxfId="0" priority="579">
      <formula>#REF!&gt;=TODAY()</formula>
    </cfRule>
  </conditionalFormatting>
  <conditionalFormatting sqref="FR45:FS45">
    <cfRule type="expression" dxfId="0" priority="580">
      <formula>#REF!&gt;=TODAY()</formula>
    </cfRule>
  </conditionalFormatting>
  <conditionalFormatting sqref="FR45:FS45">
    <cfRule type="expression" dxfId="0" priority="581">
      <formula>#REF!&gt;=TODAY()</formula>
    </cfRule>
  </conditionalFormatting>
  <conditionalFormatting sqref="FR45:FS45">
    <cfRule type="expression" dxfId="0" priority="582">
      <formula>#REF!&gt;=TODAY()</formula>
    </cfRule>
  </conditionalFormatting>
  <conditionalFormatting sqref="FR45:FS45">
    <cfRule type="expression" dxfId="0" priority="583">
      <formula>#REF!&gt;=TODAY()</formula>
    </cfRule>
  </conditionalFormatting>
  <conditionalFormatting sqref="FR45:FS45">
    <cfRule type="expression" dxfId="0" priority="584">
      <formula>#REF!&gt;=TODAY()</formula>
    </cfRule>
  </conditionalFormatting>
  <conditionalFormatting sqref="FR45:FS45">
    <cfRule type="expression" dxfId="0" priority="585">
      <formula>#REF!&gt;=TODAY()</formula>
    </cfRule>
  </conditionalFormatting>
  <conditionalFormatting sqref="FR45:FS45">
    <cfRule type="expression" dxfId="0" priority="586">
      <formula>#REF!&gt;=TODAY()</formula>
    </cfRule>
  </conditionalFormatting>
  <conditionalFormatting sqref="FR45:FS45">
    <cfRule type="expression" dxfId="0" priority="587">
      <formula>#REF!&gt;=TODAY()</formula>
    </cfRule>
  </conditionalFormatting>
  <conditionalFormatting sqref="FR45:FS45">
    <cfRule type="expression" dxfId="0" priority="588">
      <formula>#REF!&gt;=TODAY()</formula>
    </cfRule>
  </conditionalFormatting>
  <conditionalFormatting sqref="FR45:FS45">
    <cfRule type="expression" dxfId="0" priority="589">
      <formula>#REF!&gt;=TODAY()</formula>
    </cfRule>
  </conditionalFormatting>
  <conditionalFormatting sqref="FR45:FS45">
    <cfRule type="expression" dxfId="0" priority="590">
      <formula>#REF!&gt;=TODAY()</formula>
    </cfRule>
  </conditionalFormatting>
  <conditionalFormatting sqref="FR45:FS45">
    <cfRule type="expression" dxfId="0" priority="591">
      <formula>#REF!&gt;=TODAY()</formula>
    </cfRule>
  </conditionalFormatting>
  <conditionalFormatting sqref="FR45:FS45">
    <cfRule type="expression" dxfId="0" priority="592">
      <formula>#REF!&gt;=TODAY()</formula>
    </cfRule>
  </conditionalFormatting>
  <conditionalFormatting sqref="FR45:FS45">
    <cfRule type="expression" dxfId="0" priority="593">
      <formula>#REF!&gt;=TODAY()</formula>
    </cfRule>
  </conditionalFormatting>
  <conditionalFormatting sqref="FR45:FS45">
    <cfRule type="expression" dxfId="0" priority="594">
      <formula>#REF!&gt;=TODAY()</formula>
    </cfRule>
  </conditionalFormatting>
  <conditionalFormatting sqref="FR6:FS6">
    <cfRule type="expression" dxfId="0" priority="595">
      <formula>#REF!&gt;=TODAY()</formula>
    </cfRule>
  </conditionalFormatting>
  <conditionalFormatting sqref="FR6:FS6">
    <cfRule type="expression" dxfId="0" priority="596">
      <formula>#REF!&gt;=TODAY()</formula>
    </cfRule>
  </conditionalFormatting>
  <conditionalFormatting sqref="FR6:FS6">
    <cfRule type="expression" dxfId="0" priority="597">
      <formula>#REF!&gt;=TODAY()</formula>
    </cfRule>
  </conditionalFormatting>
  <conditionalFormatting sqref="FR6:FS6">
    <cfRule type="expression" dxfId="0" priority="598">
      <formula>#REF!&gt;=TODAY()</formula>
    </cfRule>
  </conditionalFormatting>
  <conditionalFormatting sqref="FR36:FS36">
    <cfRule type="expression" dxfId="0" priority="599">
      <formula>#REF!&gt;=TODAY()</formula>
    </cfRule>
  </conditionalFormatting>
  <conditionalFormatting sqref="FR36:FS36">
    <cfRule type="expression" dxfId="0" priority="600">
      <formula>#REF!&gt;=TODAY()</formula>
    </cfRule>
  </conditionalFormatting>
  <conditionalFormatting sqref="FR36:FS36">
    <cfRule type="expression" dxfId="0" priority="601">
      <formula>#REF!&gt;=TODAY()</formula>
    </cfRule>
  </conditionalFormatting>
  <conditionalFormatting sqref="FR36:FS36">
    <cfRule type="expression" dxfId="0" priority="602">
      <formula>#REF!&gt;=TODAY()</formula>
    </cfRule>
  </conditionalFormatting>
  <conditionalFormatting sqref="FR36:FS36">
    <cfRule type="expression" dxfId="0" priority="603">
      <formula>#REF!&gt;=TODAY()</formula>
    </cfRule>
  </conditionalFormatting>
  <conditionalFormatting sqref="FR36:FS36">
    <cfRule type="expression" dxfId="0" priority="604">
      <formula>#REF!&gt;=TODAY()</formula>
    </cfRule>
  </conditionalFormatting>
  <conditionalFormatting sqref="FR3:FS3">
    <cfRule type="expression" dxfId="0" priority="605">
      <formula>#REF!&gt;=TODAY()</formula>
    </cfRule>
  </conditionalFormatting>
  <conditionalFormatting sqref="FR3:FS3">
    <cfRule type="expression" dxfId="0" priority="606">
      <formula>#REF!&gt;=TODAY()</formula>
    </cfRule>
  </conditionalFormatting>
  <conditionalFormatting sqref="FR40:FS40">
    <cfRule type="expression" dxfId="0" priority="607">
      <formula>#REF!&gt;=TODAY()</formula>
    </cfRule>
  </conditionalFormatting>
  <conditionalFormatting sqref="FR40:FS40">
    <cfRule type="expression" dxfId="0" priority="608">
      <formula>#REF!&gt;=TODAY()</formula>
    </cfRule>
  </conditionalFormatting>
  <conditionalFormatting sqref="FR40:FS40">
    <cfRule type="expression" dxfId="0" priority="609">
      <formula>#REF!&gt;=TODAY()</formula>
    </cfRule>
  </conditionalFormatting>
  <conditionalFormatting sqref="FR40:FS40">
    <cfRule type="expression" dxfId="0" priority="610">
      <formula>#REF!&gt;=TODAY()</formula>
    </cfRule>
  </conditionalFormatting>
  <conditionalFormatting sqref="FR40:FS40">
    <cfRule type="expression" dxfId="0" priority="611">
      <formula>#REF!&gt;=TODAY()</formula>
    </cfRule>
  </conditionalFormatting>
  <conditionalFormatting sqref="FR40:FS40">
    <cfRule type="expression" dxfId="0" priority="612">
      <formula>#REF!&gt;=TODAY()</formula>
    </cfRule>
  </conditionalFormatting>
  <conditionalFormatting sqref="FR40:FS40">
    <cfRule type="expression" dxfId="0" priority="613">
      <formula>#REF!&gt;=TODAY()</formula>
    </cfRule>
  </conditionalFormatting>
  <conditionalFormatting sqref="FR40:FS40">
    <cfRule type="expression" dxfId="0" priority="614">
      <formula>#REF!&gt;=TODAY()</formula>
    </cfRule>
  </conditionalFormatting>
  <conditionalFormatting sqref="FR40:FS40">
    <cfRule type="expression" dxfId="0" priority="615">
      <formula>#REF!&gt;=TODAY()</formula>
    </cfRule>
  </conditionalFormatting>
  <conditionalFormatting sqref="FR40:FS40">
    <cfRule type="expression" dxfId="0" priority="616">
      <formula>#REF!&gt;=TODAY()</formula>
    </cfRule>
  </conditionalFormatting>
  <conditionalFormatting sqref="FR5:FS5">
    <cfRule type="expression" dxfId="0" priority="617">
      <formula>#REF!&gt;=TODAY()</formula>
    </cfRule>
  </conditionalFormatting>
  <conditionalFormatting sqref="FR5:FS5">
    <cfRule type="expression" dxfId="0" priority="618">
      <formula>#REF!&gt;=TODAY()</formula>
    </cfRule>
  </conditionalFormatting>
  <conditionalFormatting sqref="FR5:FS5">
    <cfRule type="expression" dxfId="0" priority="619">
      <formula>#REF!&gt;=TODAY()</formula>
    </cfRule>
  </conditionalFormatting>
  <conditionalFormatting sqref="FR5:FS5">
    <cfRule type="expression" dxfId="0" priority="620">
      <formula>#REF!&gt;=TODAY()</formula>
    </cfRule>
  </conditionalFormatting>
  <conditionalFormatting sqref="FR5:FS5">
    <cfRule type="expression" dxfId="0" priority="621">
      <formula>#REF!&gt;=TODAY()</formula>
    </cfRule>
  </conditionalFormatting>
  <conditionalFormatting sqref="FR5:FS5">
    <cfRule type="expression" dxfId="0" priority="622">
      <formula>#REF!&gt;=TODAY()</formula>
    </cfRule>
  </conditionalFormatting>
  <conditionalFormatting sqref="FR5:FS5">
    <cfRule type="expression" dxfId="0" priority="623">
      <formula>#REF!&gt;=TODAY()</formula>
    </cfRule>
  </conditionalFormatting>
  <conditionalFormatting sqref="FR5:FS5">
    <cfRule type="expression" dxfId="0" priority="624">
      <formula>#REF!&gt;=TODAY()</formula>
    </cfRule>
  </conditionalFormatting>
  <conditionalFormatting sqref="FR5:FS5">
    <cfRule type="expression" dxfId="0" priority="625">
      <formula>#REF!&gt;=TODAY()</formula>
    </cfRule>
  </conditionalFormatting>
  <conditionalFormatting sqref="FR5:FS5">
    <cfRule type="expression" dxfId="0" priority="626">
      <formula>#REF!&gt;=TODAY()</formula>
    </cfRule>
  </conditionalFormatting>
  <conditionalFormatting sqref="FR5:FS5">
    <cfRule type="expression" dxfId="0" priority="627">
      <formula>#REF!&gt;=TODAY()</formula>
    </cfRule>
  </conditionalFormatting>
  <conditionalFormatting sqref="FR5:FS5">
    <cfRule type="expression" dxfId="0" priority="628">
      <formula>#REF!&gt;=TODAY()</formula>
    </cfRule>
  </conditionalFormatting>
  <conditionalFormatting sqref="FR5:FS5">
    <cfRule type="expression" dxfId="0" priority="629">
      <formula>#REF!&gt;=TODAY()</formula>
    </cfRule>
  </conditionalFormatting>
  <conditionalFormatting sqref="FR5:FS5">
    <cfRule type="expression" dxfId="0" priority="630">
      <formula>#REF!&gt;=TODAY()</formula>
    </cfRule>
  </conditionalFormatting>
  <conditionalFormatting sqref="FR5:FS5">
    <cfRule type="expression" dxfId="0" priority="631">
      <formula>#REF!&gt;=TODAY()</formula>
    </cfRule>
  </conditionalFormatting>
  <conditionalFormatting sqref="FR5:FS5">
    <cfRule type="expression" dxfId="0" priority="632">
      <formula>#REF!&gt;=TODAY()</formula>
    </cfRule>
  </conditionalFormatting>
  <conditionalFormatting sqref="FR6:FS6">
    <cfRule type="expression" dxfId="0" priority="633">
      <formula>#REF!&gt;=TODAY()</formula>
    </cfRule>
  </conditionalFormatting>
  <conditionalFormatting sqref="FR6:FS6">
    <cfRule type="expression" dxfId="0" priority="634">
      <formula>#REF!&gt;=TODAY()</formula>
    </cfRule>
  </conditionalFormatting>
  <conditionalFormatting sqref="FR6:FS6">
    <cfRule type="expression" dxfId="0" priority="635">
      <formula>#REF!&gt;=TODAY()</formula>
    </cfRule>
  </conditionalFormatting>
  <conditionalFormatting sqref="FR6:FS6">
    <cfRule type="expression" dxfId="0" priority="636">
      <formula>#REF!&gt;=TODAY()</formula>
    </cfRule>
  </conditionalFormatting>
  <conditionalFormatting sqref="FR6:FS6">
    <cfRule type="expression" dxfId="0" priority="637">
      <formula>#REF!&gt;=TODAY()</formula>
    </cfRule>
  </conditionalFormatting>
  <conditionalFormatting sqref="FR6:FS6">
    <cfRule type="expression" dxfId="0" priority="638">
      <formula>#REF!&gt;=TODAY()</formula>
    </cfRule>
  </conditionalFormatting>
  <conditionalFormatting sqref="FR36:FS36">
    <cfRule type="expression" dxfId="0" priority="639">
      <formula>#REF!&gt;=TODAY()</formula>
    </cfRule>
  </conditionalFormatting>
  <conditionalFormatting sqref="FR36:FS36">
    <cfRule type="expression" dxfId="0" priority="640">
      <formula>#REF!&gt;=TODAY()</formula>
    </cfRule>
  </conditionalFormatting>
  <conditionalFormatting sqref="FR36:FS36">
    <cfRule type="expression" dxfId="0" priority="641">
      <formula>#REF!&gt;=TODAY()</formula>
    </cfRule>
  </conditionalFormatting>
  <conditionalFormatting sqref="FR36:FS36">
    <cfRule type="expression" dxfId="0" priority="642">
      <formula>#REF!&gt;=TODAY()</formula>
    </cfRule>
  </conditionalFormatting>
  <conditionalFormatting sqref="FR36:FS36">
    <cfRule type="expression" dxfId="0" priority="643">
      <formula>#REF!&gt;=TODAY()</formula>
    </cfRule>
  </conditionalFormatting>
  <conditionalFormatting sqref="FR36:FS36">
    <cfRule type="expression" dxfId="0" priority="644">
      <formula>#REF!&gt;=TODAY()</formula>
    </cfRule>
  </conditionalFormatting>
  <conditionalFormatting sqref="FR36:FS36">
    <cfRule type="expression" dxfId="0" priority="645">
      <formula>#REF!&gt;=TODAY()</formula>
    </cfRule>
  </conditionalFormatting>
  <conditionalFormatting sqref="FR36:FS36">
    <cfRule type="expression" dxfId="0" priority="646">
      <formula>#REF!&gt;=TODAY()</formula>
    </cfRule>
  </conditionalFormatting>
  <conditionalFormatting sqref="FR36:FS36">
    <cfRule type="expression" dxfId="0" priority="647">
      <formula>#REF!&gt;=TODAY()</formula>
    </cfRule>
  </conditionalFormatting>
  <conditionalFormatting sqref="FR36:FS36">
    <cfRule type="expression" dxfId="0" priority="648">
      <formula>#REF!&gt;=TODAY()</formula>
    </cfRule>
  </conditionalFormatting>
  <conditionalFormatting sqref="FR36:FS36">
    <cfRule type="expression" dxfId="0" priority="649">
      <formula>#REF!&gt;=TODAY()</formula>
    </cfRule>
  </conditionalFormatting>
  <conditionalFormatting sqref="FR36:FS36">
    <cfRule type="expression" dxfId="0" priority="650">
      <formula>#REF!&gt;=TODAY()</formula>
    </cfRule>
  </conditionalFormatting>
  <conditionalFormatting sqref="FR36:FS36">
    <cfRule type="expression" dxfId="0" priority="651">
      <formula>#REF!&gt;=TODAY()</formula>
    </cfRule>
  </conditionalFormatting>
  <conditionalFormatting sqref="FR36:FS36">
    <cfRule type="expression" dxfId="0" priority="652">
      <formula>#REF!&gt;=TODAY()</formula>
    </cfRule>
  </conditionalFormatting>
  <conditionalFormatting sqref="FR36:FS36">
    <cfRule type="expression" dxfId="0" priority="653">
      <formula>#REF!&gt;=TODAY()</formula>
    </cfRule>
  </conditionalFormatting>
  <conditionalFormatting sqref="FR36:FS36">
    <cfRule type="expression" dxfId="0" priority="654">
      <formula>#REF!&gt;=TODAY()</formula>
    </cfRule>
  </conditionalFormatting>
  <conditionalFormatting sqref="FR36:FS36">
    <cfRule type="expression" dxfId="0" priority="655">
      <formula>#REF!&gt;=TODAY()</formula>
    </cfRule>
  </conditionalFormatting>
  <conditionalFormatting sqref="FR36:FS36">
    <cfRule type="expression" dxfId="0" priority="656">
      <formula>#REF!&gt;=TODAY()</formula>
    </cfRule>
  </conditionalFormatting>
  <conditionalFormatting sqref="FR36:FS36">
    <cfRule type="expression" dxfId="0" priority="657">
      <formula>#REF!&gt;=TODAY()</formula>
    </cfRule>
  </conditionalFormatting>
  <conditionalFormatting sqref="FR36:FS36">
    <cfRule type="expression" dxfId="0" priority="658">
      <formula>#REF!&gt;=TODAY()</formula>
    </cfRule>
  </conditionalFormatting>
  <conditionalFormatting sqref="FR40:FS40">
    <cfRule type="expression" dxfId="0" priority="659">
      <formula>#REF!&gt;=TODAY()</formula>
    </cfRule>
  </conditionalFormatting>
  <conditionalFormatting sqref="FR40:FS40">
    <cfRule type="expression" dxfId="0" priority="660">
      <formula>#REF!&gt;=TODAY()</formula>
    </cfRule>
  </conditionalFormatting>
  <conditionalFormatting sqref="FR40:FS40">
    <cfRule type="expression" dxfId="0" priority="661">
      <formula>#REF!&gt;=TODAY()</formula>
    </cfRule>
  </conditionalFormatting>
  <conditionalFormatting sqref="FR40:FS40">
    <cfRule type="expression" dxfId="0" priority="662">
      <formula>#REF!&gt;=TODAY()</formula>
    </cfRule>
  </conditionalFormatting>
  <conditionalFormatting sqref="FR40:FS40">
    <cfRule type="expression" dxfId="0" priority="663">
      <formula>#REF!&gt;=TODAY()</formula>
    </cfRule>
  </conditionalFormatting>
  <conditionalFormatting sqref="FR40:FS40">
    <cfRule type="expression" dxfId="0" priority="664">
      <formula>#REF!&gt;=TODAY()</formula>
    </cfRule>
  </conditionalFormatting>
  <conditionalFormatting sqref="FR40:FS40">
    <cfRule type="expression" dxfId="0" priority="665">
      <formula>#REF!&gt;=TODAY()</formula>
    </cfRule>
  </conditionalFormatting>
  <conditionalFormatting sqref="FR40:FS40">
    <cfRule type="expression" dxfId="0" priority="666">
      <formula>#REF!&gt;=TODAY()</formula>
    </cfRule>
  </conditionalFormatting>
  <conditionalFormatting sqref="FR40:FS40">
    <cfRule type="expression" dxfId="0" priority="667">
      <formula>#REF!&gt;=TODAY()</formula>
    </cfRule>
  </conditionalFormatting>
  <conditionalFormatting sqref="FR40:FS40">
    <cfRule type="expression" dxfId="0" priority="668">
      <formula>#REF!&gt;=TODAY()</formula>
    </cfRule>
  </conditionalFormatting>
  <conditionalFormatting sqref="FR40:FS40">
    <cfRule type="expression" dxfId="0" priority="669">
      <formula>#REF!&gt;=TODAY()</formula>
    </cfRule>
  </conditionalFormatting>
  <conditionalFormatting sqref="FR40:FS40">
    <cfRule type="expression" dxfId="0" priority="670">
      <formula>#REF!&gt;=TODAY()</formula>
    </cfRule>
  </conditionalFormatting>
  <conditionalFormatting sqref="FR40:FS40">
    <cfRule type="expression" dxfId="0" priority="671">
      <formula>#REF!&gt;=TODAY()</formula>
    </cfRule>
  </conditionalFormatting>
  <conditionalFormatting sqref="FR40:FS40">
    <cfRule type="expression" dxfId="0" priority="672">
      <formula>#REF!&gt;=TODAY()</formula>
    </cfRule>
  </conditionalFormatting>
  <conditionalFormatting sqref="FR40:FS40">
    <cfRule type="expression" dxfId="0" priority="673">
      <formula>#REF!&gt;=TODAY()</formula>
    </cfRule>
  </conditionalFormatting>
  <conditionalFormatting sqref="FR40:FS40">
    <cfRule type="expression" dxfId="0" priority="674">
      <formula>#REF!&gt;=TODAY()</formula>
    </cfRule>
  </conditionalFormatting>
  <conditionalFormatting sqref="FR40:FS40">
    <cfRule type="expression" dxfId="0" priority="675">
      <formula>#REF!&gt;=TODAY()</formula>
    </cfRule>
  </conditionalFormatting>
  <conditionalFormatting sqref="FR40:FS40">
    <cfRule type="expression" dxfId="0" priority="676">
      <formula>#REF!&gt;=TODAY()</formula>
    </cfRule>
  </conditionalFormatting>
  <conditionalFormatting sqref="FR40:FS40">
    <cfRule type="expression" dxfId="0" priority="677">
      <formula>#REF!&gt;=TODAY()</formula>
    </cfRule>
  </conditionalFormatting>
  <conditionalFormatting sqref="FR40:FS40">
    <cfRule type="expression" dxfId="0" priority="678">
      <formula>#REF!&gt;=TODAY()</formula>
    </cfRule>
  </conditionalFormatting>
  <conditionalFormatting sqref="FR40:FS40">
    <cfRule type="expression" dxfId="0" priority="679">
      <formula>#REF!&gt;=TODAY()</formula>
    </cfRule>
  </conditionalFormatting>
  <conditionalFormatting sqref="FR40:FS40">
    <cfRule type="expression" dxfId="0" priority="680">
      <formula>#REF!&gt;=TODAY()</formula>
    </cfRule>
  </conditionalFormatting>
  <conditionalFormatting sqref="FT5:GJ5">
    <cfRule type="expression" dxfId="0" priority="681">
      <formula>#REF!&gt;=TODAY()</formula>
    </cfRule>
  </conditionalFormatting>
  <conditionalFormatting sqref="FT5:GJ5">
    <cfRule type="expression" dxfId="0" priority="682">
      <formula>#REF!&gt;=TODAY()</formula>
    </cfRule>
  </conditionalFormatting>
  <conditionalFormatting sqref="FT5:GJ5">
    <cfRule type="expression" dxfId="0" priority="683">
      <formula>#REF!&gt;=TODAY()</formula>
    </cfRule>
  </conditionalFormatting>
  <conditionalFormatting sqref="FT5:GJ5">
    <cfRule type="expression" dxfId="0" priority="684">
      <formula>#REF!&gt;=TODAY()</formula>
    </cfRule>
  </conditionalFormatting>
  <conditionalFormatting sqref="FT5:GJ5">
    <cfRule type="expression" dxfId="0" priority="685">
      <formula>#REF!&gt;=TODAY()</formula>
    </cfRule>
  </conditionalFormatting>
  <conditionalFormatting sqref="FT5:GJ5">
    <cfRule type="expression" dxfId="0" priority="686">
      <formula>#REF!&gt;=TODAY()</formula>
    </cfRule>
  </conditionalFormatting>
  <conditionalFormatting sqref="FT5:GJ5">
    <cfRule type="expression" dxfId="0" priority="687">
      <formula>#REF!&gt;=TODAY()</formula>
    </cfRule>
  </conditionalFormatting>
  <conditionalFormatting sqref="FT5:GJ5">
    <cfRule type="expression" dxfId="0" priority="688">
      <formula>#REF!&gt;=TODAY()</formula>
    </cfRule>
  </conditionalFormatting>
  <conditionalFormatting sqref="FT6:GJ6">
    <cfRule type="expression" dxfId="0" priority="689">
      <formula>#REF!&gt;=TODAY()</formula>
    </cfRule>
  </conditionalFormatting>
  <conditionalFormatting sqref="FT6:GJ6">
    <cfRule type="expression" dxfId="0" priority="690">
      <formula>#REF!&gt;=TODAY()</formula>
    </cfRule>
  </conditionalFormatting>
  <conditionalFormatting sqref="FT6:GJ6">
    <cfRule type="expression" dxfId="0" priority="691">
      <formula>#REF!&gt;=TODAY()</formula>
    </cfRule>
  </conditionalFormatting>
  <conditionalFormatting sqref="FT6:GJ6">
    <cfRule type="expression" dxfId="0" priority="692">
      <formula>#REF!&gt;=TODAY()</formula>
    </cfRule>
  </conditionalFormatting>
  <conditionalFormatting sqref="FT6:GJ6">
    <cfRule type="expression" dxfId="0" priority="693">
      <formula>#REF!&gt;=TODAY()</formula>
    </cfRule>
  </conditionalFormatting>
  <conditionalFormatting sqref="FT6:GJ6">
    <cfRule type="expression" dxfId="0" priority="694">
      <formula>#REF!&gt;=TODAY()</formula>
    </cfRule>
  </conditionalFormatting>
  <conditionalFormatting sqref="FT6:GJ6">
    <cfRule type="expression" dxfId="0" priority="695">
      <formula>#REF!&gt;=TODAY()</formula>
    </cfRule>
  </conditionalFormatting>
  <conditionalFormatting sqref="FT6:GJ6">
    <cfRule type="expression" dxfId="0" priority="696">
      <formula>#REF!&gt;=TODAY()</formula>
    </cfRule>
  </conditionalFormatting>
  <conditionalFormatting sqref="FT36:GJ36">
    <cfRule type="expression" dxfId="0" priority="697">
      <formula>#REF!&gt;=TODAY()</formula>
    </cfRule>
  </conditionalFormatting>
  <conditionalFormatting sqref="FT36:GJ36">
    <cfRule type="expression" dxfId="0" priority="698">
      <formula>#REF!&gt;=TODAY()</formula>
    </cfRule>
  </conditionalFormatting>
  <conditionalFormatting sqref="FT36:GJ36">
    <cfRule type="expression" dxfId="0" priority="699">
      <formula>#REF!&gt;=TODAY()</formula>
    </cfRule>
  </conditionalFormatting>
  <conditionalFormatting sqref="FT36:GJ36">
    <cfRule type="expression" dxfId="0" priority="700">
      <formula>#REF!&gt;=TODAY()</formula>
    </cfRule>
  </conditionalFormatting>
  <conditionalFormatting sqref="FT36:GJ36">
    <cfRule type="expression" dxfId="0" priority="701">
      <formula>#REF!&gt;=TODAY()</formula>
    </cfRule>
  </conditionalFormatting>
  <conditionalFormatting sqref="FT36:GJ36">
    <cfRule type="expression" dxfId="0" priority="702">
      <formula>#REF!&gt;=TODAY()</formula>
    </cfRule>
  </conditionalFormatting>
  <conditionalFormatting sqref="FT36:GJ36">
    <cfRule type="expression" dxfId="0" priority="703">
      <formula>#REF!&gt;=TODAY()</formula>
    </cfRule>
  </conditionalFormatting>
  <conditionalFormatting sqref="FT36:GJ36">
    <cfRule type="expression" dxfId="0" priority="704">
      <formula>#REF!&gt;=TODAY()</formula>
    </cfRule>
  </conditionalFormatting>
  <conditionalFormatting sqref="FT36:GJ36">
    <cfRule type="expression" dxfId="0" priority="705">
      <formula>#REF!&gt;=TODAY()</formula>
    </cfRule>
  </conditionalFormatting>
  <conditionalFormatting sqref="FT36:GJ36">
    <cfRule type="expression" dxfId="0" priority="706">
      <formula>#REF!&gt;=TODAY()</formula>
    </cfRule>
  </conditionalFormatting>
  <conditionalFormatting sqref="FT36:GJ36">
    <cfRule type="expression" dxfId="0" priority="707">
      <formula>#REF!&gt;=TODAY()</formula>
    </cfRule>
  </conditionalFormatting>
  <conditionalFormatting sqref="FT36:GJ36">
    <cfRule type="expression" dxfId="0" priority="708">
      <formula>#REF!&gt;=TODAY()</formula>
    </cfRule>
  </conditionalFormatting>
  <conditionalFormatting sqref="FT36:GJ36">
    <cfRule type="expression" dxfId="0" priority="709">
      <formula>#REF!&gt;=TODAY()</formula>
    </cfRule>
  </conditionalFormatting>
  <conditionalFormatting sqref="FT36:GJ36">
    <cfRule type="expression" dxfId="0" priority="710">
      <formula>#REF!&gt;=TODAY()</formula>
    </cfRule>
  </conditionalFormatting>
  <conditionalFormatting sqref="FT36:GJ36">
    <cfRule type="expression" dxfId="0" priority="711">
      <formula>#REF!&gt;=TODAY()</formula>
    </cfRule>
  </conditionalFormatting>
  <conditionalFormatting sqref="FT36:GJ36">
    <cfRule type="expression" dxfId="0" priority="712">
      <formula>#REF!&gt;=TODAY()</formula>
    </cfRule>
  </conditionalFormatting>
  <conditionalFormatting sqref="FT40:GJ40">
    <cfRule type="expression" dxfId="0" priority="713">
      <formula>#REF!&gt;=TODAY()</formula>
    </cfRule>
  </conditionalFormatting>
  <conditionalFormatting sqref="FT40:GJ40">
    <cfRule type="expression" dxfId="0" priority="714">
      <formula>#REF!&gt;=TODAY()</formula>
    </cfRule>
  </conditionalFormatting>
  <conditionalFormatting sqref="FT40:GJ40">
    <cfRule type="expression" dxfId="0" priority="715">
      <formula>#REF!&gt;=TODAY()</formula>
    </cfRule>
  </conditionalFormatting>
  <conditionalFormatting sqref="FT40:GJ40">
    <cfRule type="expression" dxfId="0" priority="716">
      <formula>#REF!&gt;=TODAY()</formula>
    </cfRule>
  </conditionalFormatting>
  <conditionalFormatting sqref="FT40:GJ40">
    <cfRule type="expression" dxfId="0" priority="717">
      <formula>#REF!&gt;=TODAY()</formula>
    </cfRule>
  </conditionalFormatting>
  <conditionalFormatting sqref="FT40:GJ40">
    <cfRule type="expression" dxfId="0" priority="718">
      <formula>#REF!&gt;=TODAY()</formula>
    </cfRule>
  </conditionalFormatting>
  <conditionalFormatting sqref="FT40:GJ40">
    <cfRule type="expression" dxfId="0" priority="719">
      <formula>#REF!&gt;=TODAY()</formula>
    </cfRule>
  </conditionalFormatting>
  <conditionalFormatting sqref="FT40:GJ40">
    <cfRule type="expression" dxfId="0" priority="720">
      <formula>#REF!&gt;=TODAY()</formula>
    </cfRule>
  </conditionalFormatting>
  <conditionalFormatting sqref="FT40:GJ40">
    <cfRule type="expression" dxfId="0" priority="721">
      <formula>#REF!&gt;=TODAY()</formula>
    </cfRule>
  </conditionalFormatting>
  <conditionalFormatting sqref="FT40:GJ40">
    <cfRule type="expression" dxfId="0" priority="722">
      <formula>#REF!&gt;=TODAY()</formula>
    </cfRule>
  </conditionalFormatting>
  <conditionalFormatting sqref="FT45:GJ45">
    <cfRule type="expression" dxfId="0" priority="723">
      <formula>#REF!&gt;=TODAY()</formula>
    </cfRule>
  </conditionalFormatting>
  <conditionalFormatting sqref="FT45:GJ45">
    <cfRule type="expression" dxfId="0" priority="724">
      <formula>#REF!&gt;=TODAY()</formula>
    </cfRule>
  </conditionalFormatting>
  <conditionalFormatting sqref="FT45:GJ45">
    <cfRule type="expression" dxfId="0" priority="725">
      <formula>#REF!&gt;=TODAY()</formula>
    </cfRule>
  </conditionalFormatting>
  <conditionalFormatting sqref="FT45:GJ45">
    <cfRule type="expression" dxfId="0" priority="726">
      <formula>#REF!&gt;=TODAY()</formula>
    </cfRule>
  </conditionalFormatting>
  <conditionalFormatting sqref="FT45:GJ45">
    <cfRule type="expression" dxfId="0" priority="727">
      <formula>#REF!&gt;=TODAY()</formula>
    </cfRule>
  </conditionalFormatting>
  <conditionalFormatting sqref="FT45:GJ45">
    <cfRule type="expression" dxfId="0" priority="728">
      <formula>#REF!&gt;=TODAY()</formula>
    </cfRule>
  </conditionalFormatting>
  <conditionalFormatting sqref="FT45:GJ45">
    <cfRule type="expression" dxfId="0" priority="729">
      <formula>#REF!&gt;=TODAY()</formula>
    </cfRule>
  </conditionalFormatting>
  <conditionalFormatting sqref="FT45:GJ45">
    <cfRule type="expression" dxfId="0" priority="730">
      <formula>#REF!&gt;=TODAY()</formula>
    </cfRule>
  </conditionalFormatting>
  <conditionalFormatting sqref="FT45:GJ45">
    <cfRule type="expression" dxfId="0" priority="731">
      <formula>#REF!&gt;=TODAY()</formula>
    </cfRule>
  </conditionalFormatting>
  <conditionalFormatting sqref="FT45:GJ45">
    <cfRule type="expression" dxfId="0" priority="732">
      <formula>#REF!&gt;=TODAY()</formula>
    </cfRule>
  </conditionalFormatting>
  <conditionalFormatting sqref="FT45:GJ45">
    <cfRule type="expression" dxfId="0" priority="733">
      <formula>#REF!&gt;=TODAY()</formula>
    </cfRule>
  </conditionalFormatting>
  <conditionalFormatting sqref="FT45:GJ45">
    <cfRule type="expression" dxfId="0" priority="734">
      <formula>#REF!&gt;=TODAY()</formula>
    </cfRule>
  </conditionalFormatting>
  <conditionalFormatting sqref="FT45:GJ45">
    <cfRule type="expression" dxfId="0" priority="735">
      <formula>#REF!&gt;=TODAY()</formula>
    </cfRule>
  </conditionalFormatting>
  <conditionalFormatting sqref="FT45:GJ45">
    <cfRule type="expression" dxfId="0" priority="736">
      <formula>#REF!&gt;=TODAY()</formula>
    </cfRule>
  </conditionalFormatting>
  <conditionalFormatting sqref="FT45:GJ45">
    <cfRule type="expression" dxfId="0" priority="737">
      <formula>#REF!&gt;=TODAY()</formula>
    </cfRule>
  </conditionalFormatting>
  <conditionalFormatting sqref="FT45:GJ45">
    <cfRule type="expression" dxfId="0" priority="738">
      <formula>#REF!&gt;=TODAY()</formula>
    </cfRule>
  </conditionalFormatting>
  <conditionalFormatting sqref="FT45:GJ45">
    <cfRule type="expression" dxfId="0" priority="739">
      <formula>#REF!&gt;=TODAY()</formula>
    </cfRule>
  </conditionalFormatting>
  <conditionalFormatting sqref="FT45:GJ45">
    <cfRule type="expression" dxfId="0" priority="740">
      <formula>#REF!&gt;=TODAY()</formula>
    </cfRule>
  </conditionalFormatting>
  <conditionalFormatting sqref="FT45:GJ45">
    <cfRule type="expression" dxfId="0" priority="741">
      <formula>#REF!&gt;=TODAY()</formula>
    </cfRule>
  </conditionalFormatting>
  <conditionalFormatting sqref="FT45:GJ45">
    <cfRule type="expression" dxfId="0" priority="742">
      <formula>#REF!&gt;=TODAY()</formula>
    </cfRule>
  </conditionalFormatting>
  <conditionalFormatting sqref="FT45:GJ45">
    <cfRule type="expression" dxfId="0" priority="743">
      <formula>#REF!&gt;=TODAY()</formula>
    </cfRule>
  </conditionalFormatting>
  <conditionalFormatting sqref="FT45:GJ45">
    <cfRule type="expression" dxfId="0" priority="744">
      <formula>#REF!&gt;=TODAY()</formula>
    </cfRule>
  </conditionalFormatting>
  <conditionalFormatting sqref="FT45:GJ45">
    <cfRule type="expression" dxfId="0" priority="745">
      <formula>#REF!&gt;=TODAY()</formula>
    </cfRule>
  </conditionalFormatting>
  <conditionalFormatting sqref="FT45:GJ45">
    <cfRule type="expression" dxfId="0" priority="746">
      <formula>#REF!&gt;=TODAY()</formula>
    </cfRule>
  </conditionalFormatting>
  <conditionalFormatting sqref="FT45:GJ45">
    <cfRule type="expression" dxfId="0" priority="747">
      <formula>#REF!&gt;=TODAY()</formula>
    </cfRule>
  </conditionalFormatting>
  <conditionalFormatting sqref="FT45:GJ45">
    <cfRule type="expression" dxfId="0" priority="748">
      <formula>#REF!&gt;=TODAY()</formula>
    </cfRule>
  </conditionalFormatting>
  <conditionalFormatting sqref="FT45:GJ45">
    <cfRule type="expression" dxfId="0" priority="749">
      <formula>#REF!&gt;=TODAY()</formula>
    </cfRule>
  </conditionalFormatting>
  <conditionalFormatting sqref="FT45:GJ45">
    <cfRule type="expression" dxfId="0" priority="750">
      <formula>#REF!&gt;=TODAY()</formula>
    </cfRule>
  </conditionalFormatting>
  <conditionalFormatting sqref="FT45:GJ45">
    <cfRule type="expression" dxfId="0" priority="751">
      <formula>#REF!&gt;=TODAY()</formula>
    </cfRule>
  </conditionalFormatting>
  <conditionalFormatting sqref="FT45:GJ45">
    <cfRule type="expression" dxfId="0" priority="752">
      <formula>#REF!&gt;=TODAY()</formula>
    </cfRule>
  </conditionalFormatting>
  <conditionalFormatting sqref="FT45:GJ45">
    <cfRule type="expression" dxfId="0" priority="753">
      <formula>#REF!&gt;=TODAY()</formula>
    </cfRule>
  </conditionalFormatting>
  <conditionalFormatting sqref="FT45:GJ45">
    <cfRule type="expression" dxfId="0" priority="754">
      <formula>#REF!&gt;=TODAY()</formula>
    </cfRule>
  </conditionalFormatting>
  <conditionalFormatting sqref="FT45:GJ45">
    <cfRule type="expression" dxfId="0" priority="755">
      <formula>#REF!&gt;=TODAY()</formula>
    </cfRule>
  </conditionalFormatting>
  <conditionalFormatting sqref="FT45:GJ45">
    <cfRule type="expression" dxfId="0" priority="756">
      <formula>#REF!&gt;=TODAY()</formula>
    </cfRule>
  </conditionalFormatting>
  <conditionalFormatting sqref="FT45:GJ45">
    <cfRule type="expression" dxfId="0" priority="757">
      <formula>#REF!&gt;=TODAY()</formula>
    </cfRule>
  </conditionalFormatting>
  <conditionalFormatting sqref="FT45:GJ45">
    <cfRule type="expression" dxfId="0" priority="758">
      <formula>#REF!&gt;=TODAY()</formula>
    </cfRule>
  </conditionalFormatting>
  <conditionalFormatting sqref="FT45:GJ45">
    <cfRule type="expression" dxfId="0" priority="759">
      <formula>#REF!&gt;=TODAY()</formula>
    </cfRule>
  </conditionalFormatting>
  <conditionalFormatting sqref="FT45:GJ45">
    <cfRule type="expression" dxfId="0" priority="760">
      <formula>#REF!&gt;=TODAY()</formula>
    </cfRule>
  </conditionalFormatting>
  <conditionalFormatting sqref="FT45:GJ45">
    <cfRule type="expression" dxfId="0" priority="761">
      <formula>#REF!&gt;=TODAY()</formula>
    </cfRule>
  </conditionalFormatting>
  <conditionalFormatting sqref="FT45:GJ45">
    <cfRule type="expression" dxfId="0" priority="762">
      <formula>#REF!&gt;=TODAY()</formula>
    </cfRule>
  </conditionalFormatting>
  <conditionalFormatting sqref="FT45:GJ45">
    <cfRule type="expression" dxfId="0" priority="763">
      <formula>#REF!&gt;=TODAY()</formula>
    </cfRule>
  </conditionalFormatting>
  <conditionalFormatting sqref="FT45:GJ45">
    <cfRule type="expression" dxfId="0" priority="764">
      <formula>#REF!&gt;=TODAY()</formula>
    </cfRule>
  </conditionalFormatting>
  <conditionalFormatting sqref="FT6:GJ6">
    <cfRule type="expression" dxfId="0" priority="765">
      <formula>#REF!&gt;=TODAY()</formula>
    </cfRule>
  </conditionalFormatting>
  <conditionalFormatting sqref="FT6:GJ6">
    <cfRule type="expression" dxfId="0" priority="766">
      <formula>#REF!&gt;=TODAY()</formula>
    </cfRule>
  </conditionalFormatting>
  <conditionalFormatting sqref="FT6:GJ6">
    <cfRule type="expression" dxfId="0" priority="767">
      <formula>#REF!&gt;=TODAY()</formula>
    </cfRule>
  </conditionalFormatting>
  <conditionalFormatting sqref="FT6:GJ6">
    <cfRule type="expression" dxfId="0" priority="768">
      <formula>#REF!&gt;=TODAY()</formula>
    </cfRule>
  </conditionalFormatting>
  <conditionalFormatting sqref="FT36:GJ36">
    <cfRule type="expression" dxfId="0" priority="769">
      <formula>#REF!&gt;=TODAY()</formula>
    </cfRule>
  </conditionalFormatting>
  <conditionalFormatting sqref="FT36:GJ36">
    <cfRule type="expression" dxfId="0" priority="770">
      <formula>#REF!&gt;=TODAY()</formula>
    </cfRule>
  </conditionalFormatting>
  <conditionalFormatting sqref="FT36:GJ36">
    <cfRule type="expression" dxfId="0" priority="771">
      <formula>#REF!&gt;=TODAY()</formula>
    </cfRule>
  </conditionalFormatting>
  <conditionalFormatting sqref="FT36:GJ36">
    <cfRule type="expression" dxfId="0" priority="772">
      <formula>#REF!&gt;=TODAY()</formula>
    </cfRule>
  </conditionalFormatting>
  <conditionalFormatting sqref="FT36:GJ36">
    <cfRule type="expression" dxfId="0" priority="773">
      <formula>#REF!&gt;=TODAY()</formula>
    </cfRule>
  </conditionalFormatting>
  <conditionalFormatting sqref="FT36:GJ36">
    <cfRule type="expression" dxfId="0" priority="774">
      <formula>#REF!&gt;=TODAY()</formula>
    </cfRule>
  </conditionalFormatting>
  <conditionalFormatting sqref="FT3:GJ3">
    <cfRule type="expression" dxfId="0" priority="775">
      <formula>#REF!&gt;=TODAY()</formula>
    </cfRule>
  </conditionalFormatting>
  <conditionalFormatting sqref="FT3:GJ3">
    <cfRule type="expression" dxfId="0" priority="776">
      <formula>#REF!&gt;=TODAY()</formula>
    </cfRule>
  </conditionalFormatting>
  <conditionalFormatting sqref="FT40:GJ40">
    <cfRule type="expression" dxfId="0" priority="777">
      <formula>#REF!&gt;=TODAY()</formula>
    </cfRule>
  </conditionalFormatting>
  <conditionalFormatting sqref="FT40:GJ40">
    <cfRule type="expression" dxfId="0" priority="778">
      <formula>#REF!&gt;=TODAY()</formula>
    </cfRule>
  </conditionalFormatting>
  <conditionalFormatting sqref="FT40:GJ40">
    <cfRule type="expression" dxfId="0" priority="779">
      <formula>#REF!&gt;=TODAY()</formula>
    </cfRule>
  </conditionalFormatting>
  <conditionalFormatting sqref="FT40:GJ40">
    <cfRule type="expression" dxfId="0" priority="780">
      <formula>#REF!&gt;=TODAY()</formula>
    </cfRule>
  </conditionalFormatting>
  <conditionalFormatting sqref="FT40:GJ40">
    <cfRule type="expression" dxfId="0" priority="781">
      <formula>#REF!&gt;=TODAY()</formula>
    </cfRule>
  </conditionalFormatting>
  <conditionalFormatting sqref="FT40:GJ40">
    <cfRule type="expression" dxfId="0" priority="782">
      <formula>#REF!&gt;=TODAY()</formula>
    </cfRule>
  </conditionalFormatting>
  <conditionalFormatting sqref="FT40:GJ40">
    <cfRule type="expression" dxfId="0" priority="783">
      <formula>#REF!&gt;=TODAY()</formula>
    </cfRule>
  </conditionalFormatting>
  <conditionalFormatting sqref="FT40:GJ40">
    <cfRule type="expression" dxfId="0" priority="784">
      <formula>#REF!&gt;=TODAY()</formula>
    </cfRule>
  </conditionalFormatting>
  <conditionalFormatting sqref="FT40:GJ40">
    <cfRule type="expression" dxfId="0" priority="785">
      <formula>#REF!&gt;=TODAY()</formula>
    </cfRule>
  </conditionalFormatting>
  <conditionalFormatting sqref="FT40:GJ40">
    <cfRule type="expression" dxfId="0" priority="786">
      <formula>#REF!&gt;=TODAY()</formula>
    </cfRule>
  </conditionalFormatting>
  <conditionalFormatting sqref="FT5:GJ5">
    <cfRule type="expression" dxfId="0" priority="787">
      <formula>#REF!&gt;=TODAY()</formula>
    </cfRule>
  </conditionalFormatting>
  <conditionalFormatting sqref="FT5:GJ5">
    <cfRule type="expression" dxfId="0" priority="788">
      <formula>#REF!&gt;=TODAY()</formula>
    </cfRule>
  </conditionalFormatting>
  <conditionalFormatting sqref="FT5:GJ5">
    <cfRule type="expression" dxfId="0" priority="789">
      <formula>#REF!&gt;=TODAY()</formula>
    </cfRule>
  </conditionalFormatting>
  <conditionalFormatting sqref="FT5:GJ5">
    <cfRule type="expression" dxfId="0" priority="790">
      <formula>#REF!&gt;=TODAY()</formula>
    </cfRule>
  </conditionalFormatting>
  <conditionalFormatting sqref="FT5:GJ5">
    <cfRule type="expression" dxfId="0" priority="791">
      <formula>#REF!&gt;=TODAY()</formula>
    </cfRule>
  </conditionalFormatting>
  <conditionalFormatting sqref="FT5:GJ5">
    <cfRule type="expression" dxfId="0" priority="792">
      <formula>#REF!&gt;=TODAY()</formula>
    </cfRule>
  </conditionalFormatting>
  <conditionalFormatting sqref="FT5:GJ5">
    <cfRule type="expression" dxfId="0" priority="793">
      <formula>#REF!&gt;=TODAY()</formula>
    </cfRule>
  </conditionalFormatting>
  <conditionalFormatting sqref="FT5:GJ5">
    <cfRule type="expression" dxfId="0" priority="794">
      <formula>#REF!&gt;=TODAY()</formula>
    </cfRule>
  </conditionalFormatting>
  <conditionalFormatting sqref="FT5:GJ5">
    <cfRule type="expression" dxfId="0" priority="795">
      <formula>#REF!&gt;=TODAY()</formula>
    </cfRule>
  </conditionalFormatting>
  <conditionalFormatting sqref="FT5:GJ5">
    <cfRule type="expression" dxfId="0" priority="796">
      <formula>#REF!&gt;=TODAY()</formula>
    </cfRule>
  </conditionalFormatting>
  <conditionalFormatting sqref="FT5:GJ5">
    <cfRule type="expression" dxfId="0" priority="797">
      <formula>#REF!&gt;=TODAY()</formula>
    </cfRule>
  </conditionalFormatting>
  <conditionalFormatting sqref="FT5:GJ5">
    <cfRule type="expression" dxfId="0" priority="798">
      <formula>#REF!&gt;=TODAY()</formula>
    </cfRule>
  </conditionalFormatting>
  <conditionalFormatting sqref="FT5:GJ5">
    <cfRule type="expression" dxfId="0" priority="799">
      <formula>#REF!&gt;=TODAY()</formula>
    </cfRule>
  </conditionalFormatting>
  <conditionalFormatting sqref="FT5:GJ5">
    <cfRule type="expression" dxfId="0" priority="800">
      <formula>#REF!&gt;=TODAY()</formula>
    </cfRule>
  </conditionalFormatting>
  <conditionalFormatting sqref="FT5:GJ5">
    <cfRule type="expression" dxfId="0" priority="801">
      <formula>#REF!&gt;=TODAY()</formula>
    </cfRule>
  </conditionalFormatting>
  <conditionalFormatting sqref="FT5:GJ5">
    <cfRule type="expression" dxfId="0" priority="802">
      <formula>#REF!&gt;=TODAY()</formula>
    </cfRule>
  </conditionalFormatting>
  <conditionalFormatting sqref="FT6:GJ6">
    <cfRule type="expression" dxfId="0" priority="803">
      <formula>#REF!&gt;=TODAY()</formula>
    </cfRule>
  </conditionalFormatting>
  <conditionalFormatting sqref="FT6:GJ6">
    <cfRule type="expression" dxfId="0" priority="804">
      <formula>#REF!&gt;=TODAY()</formula>
    </cfRule>
  </conditionalFormatting>
  <conditionalFormatting sqref="FT6:GJ6">
    <cfRule type="expression" dxfId="0" priority="805">
      <formula>#REF!&gt;=TODAY()</formula>
    </cfRule>
  </conditionalFormatting>
  <conditionalFormatting sqref="FT6:GJ6">
    <cfRule type="expression" dxfId="0" priority="806">
      <formula>#REF!&gt;=TODAY()</formula>
    </cfRule>
  </conditionalFormatting>
  <conditionalFormatting sqref="FT6:GJ6">
    <cfRule type="expression" dxfId="0" priority="807">
      <formula>#REF!&gt;=TODAY()</formula>
    </cfRule>
  </conditionalFormatting>
  <conditionalFormatting sqref="FT6:GJ6">
    <cfRule type="expression" dxfId="0" priority="808">
      <formula>#REF!&gt;=TODAY()</formula>
    </cfRule>
  </conditionalFormatting>
  <conditionalFormatting sqref="FT36:GJ36">
    <cfRule type="expression" dxfId="0" priority="809">
      <formula>#REF!&gt;=TODAY()</formula>
    </cfRule>
  </conditionalFormatting>
  <conditionalFormatting sqref="FT36:GJ36">
    <cfRule type="expression" dxfId="0" priority="810">
      <formula>#REF!&gt;=TODAY()</formula>
    </cfRule>
  </conditionalFormatting>
  <conditionalFormatting sqref="FT36:GJ36">
    <cfRule type="expression" dxfId="0" priority="811">
      <formula>#REF!&gt;=TODAY()</formula>
    </cfRule>
  </conditionalFormatting>
  <conditionalFormatting sqref="FT36:GJ36">
    <cfRule type="expression" dxfId="0" priority="812">
      <formula>#REF!&gt;=TODAY()</formula>
    </cfRule>
  </conditionalFormatting>
  <conditionalFormatting sqref="FT36:GJ36">
    <cfRule type="expression" dxfId="0" priority="813">
      <formula>#REF!&gt;=TODAY()</formula>
    </cfRule>
  </conditionalFormatting>
  <conditionalFormatting sqref="FT36:GJ36">
    <cfRule type="expression" dxfId="0" priority="814">
      <formula>#REF!&gt;=TODAY()</formula>
    </cfRule>
  </conditionalFormatting>
  <conditionalFormatting sqref="FT36:GJ36">
    <cfRule type="expression" dxfId="0" priority="815">
      <formula>#REF!&gt;=TODAY()</formula>
    </cfRule>
  </conditionalFormatting>
  <conditionalFormatting sqref="FT36:GJ36">
    <cfRule type="expression" dxfId="0" priority="816">
      <formula>#REF!&gt;=TODAY()</formula>
    </cfRule>
  </conditionalFormatting>
  <conditionalFormatting sqref="FT36:GJ36">
    <cfRule type="expression" dxfId="0" priority="817">
      <formula>#REF!&gt;=TODAY()</formula>
    </cfRule>
  </conditionalFormatting>
  <conditionalFormatting sqref="FT36:GJ36">
    <cfRule type="expression" dxfId="0" priority="818">
      <formula>#REF!&gt;=TODAY()</formula>
    </cfRule>
  </conditionalFormatting>
  <conditionalFormatting sqref="FT36:GJ36">
    <cfRule type="expression" dxfId="0" priority="819">
      <formula>#REF!&gt;=TODAY()</formula>
    </cfRule>
  </conditionalFormatting>
  <conditionalFormatting sqref="FT36:GJ36">
    <cfRule type="expression" dxfId="0" priority="820">
      <formula>#REF!&gt;=TODAY()</formula>
    </cfRule>
  </conditionalFormatting>
  <conditionalFormatting sqref="FT36:GJ36">
    <cfRule type="expression" dxfId="0" priority="821">
      <formula>#REF!&gt;=TODAY()</formula>
    </cfRule>
  </conditionalFormatting>
  <conditionalFormatting sqref="FT36:GJ36">
    <cfRule type="expression" dxfId="0" priority="822">
      <formula>#REF!&gt;=TODAY()</formula>
    </cfRule>
  </conditionalFormatting>
  <conditionalFormatting sqref="FT36:GJ36">
    <cfRule type="expression" dxfId="0" priority="823">
      <formula>#REF!&gt;=TODAY()</formula>
    </cfRule>
  </conditionalFormatting>
  <conditionalFormatting sqref="FT36:GJ36">
    <cfRule type="expression" dxfId="0" priority="824">
      <formula>#REF!&gt;=TODAY()</formula>
    </cfRule>
  </conditionalFormatting>
  <conditionalFormatting sqref="FT36:GJ36">
    <cfRule type="expression" dxfId="0" priority="825">
      <formula>#REF!&gt;=TODAY()</formula>
    </cfRule>
  </conditionalFormatting>
  <conditionalFormatting sqref="FT36:GJ36">
    <cfRule type="expression" dxfId="0" priority="826">
      <formula>#REF!&gt;=TODAY()</formula>
    </cfRule>
  </conditionalFormatting>
  <conditionalFormatting sqref="FT36:GJ36">
    <cfRule type="expression" dxfId="0" priority="827">
      <formula>#REF!&gt;=TODAY()</formula>
    </cfRule>
  </conditionalFormatting>
  <conditionalFormatting sqref="FT36:GJ36">
    <cfRule type="expression" dxfId="0" priority="828">
      <formula>#REF!&gt;=TODAY()</formula>
    </cfRule>
  </conditionalFormatting>
  <conditionalFormatting sqref="FT40:GJ40">
    <cfRule type="expression" dxfId="0" priority="829">
      <formula>#REF!&gt;=TODAY()</formula>
    </cfRule>
  </conditionalFormatting>
  <conditionalFormatting sqref="FT40:GJ40">
    <cfRule type="expression" dxfId="0" priority="830">
      <formula>#REF!&gt;=TODAY()</formula>
    </cfRule>
  </conditionalFormatting>
  <conditionalFormatting sqref="FT40:GJ40">
    <cfRule type="expression" dxfId="0" priority="831">
      <formula>#REF!&gt;=TODAY()</formula>
    </cfRule>
  </conditionalFormatting>
  <conditionalFormatting sqref="FT40:GJ40">
    <cfRule type="expression" dxfId="0" priority="832">
      <formula>#REF!&gt;=TODAY()</formula>
    </cfRule>
  </conditionalFormatting>
  <conditionalFormatting sqref="FT40:GJ40">
    <cfRule type="expression" dxfId="0" priority="833">
      <formula>#REF!&gt;=TODAY()</formula>
    </cfRule>
  </conditionalFormatting>
  <conditionalFormatting sqref="FT40:GJ40">
    <cfRule type="expression" dxfId="0" priority="834">
      <formula>#REF!&gt;=TODAY()</formula>
    </cfRule>
  </conditionalFormatting>
  <conditionalFormatting sqref="FT40:GJ40">
    <cfRule type="expression" dxfId="0" priority="835">
      <formula>#REF!&gt;=TODAY()</formula>
    </cfRule>
  </conditionalFormatting>
  <conditionalFormatting sqref="FT40:GJ40">
    <cfRule type="expression" dxfId="0" priority="836">
      <formula>#REF!&gt;=TODAY()</formula>
    </cfRule>
  </conditionalFormatting>
  <conditionalFormatting sqref="FT40:GJ40">
    <cfRule type="expression" dxfId="0" priority="837">
      <formula>#REF!&gt;=TODAY()</formula>
    </cfRule>
  </conditionalFormatting>
  <conditionalFormatting sqref="FT40:GJ40">
    <cfRule type="expression" dxfId="0" priority="838">
      <formula>#REF!&gt;=TODAY()</formula>
    </cfRule>
  </conditionalFormatting>
  <conditionalFormatting sqref="FT40:GJ40">
    <cfRule type="expression" dxfId="0" priority="839">
      <formula>#REF!&gt;=TODAY()</formula>
    </cfRule>
  </conditionalFormatting>
  <conditionalFormatting sqref="FT40:GJ40">
    <cfRule type="expression" dxfId="0" priority="840">
      <formula>#REF!&gt;=TODAY()</formula>
    </cfRule>
  </conditionalFormatting>
  <conditionalFormatting sqref="FT40:GJ40">
    <cfRule type="expression" dxfId="0" priority="841">
      <formula>#REF!&gt;=TODAY()</formula>
    </cfRule>
  </conditionalFormatting>
  <conditionalFormatting sqref="FT40:GJ40">
    <cfRule type="expression" dxfId="0" priority="842">
      <formula>#REF!&gt;=TODAY()</formula>
    </cfRule>
  </conditionalFormatting>
  <conditionalFormatting sqref="FT40:GJ40">
    <cfRule type="expression" dxfId="0" priority="843">
      <formula>#REF!&gt;=TODAY()</formula>
    </cfRule>
  </conditionalFormatting>
  <conditionalFormatting sqref="FT40:GJ40">
    <cfRule type="expression" dxfId="0" priority="844">
      <formula>#REF!&gt;=TODAY()</formula>
    </cfRule>
  </conditionalFormatting>
  <conditionalFormatting sqref="FT40:GJ40">
    <cfRule type="expression" dxfId="0" priority="845">
      <formula>#REF!&gt;=TODAY()</formula>
    </cfRule>
  </conditionalFormatting>
  <conditionalFormatting sqref="FT40:GJ40">
    <cfRule type="expression" dxfId="0" priority="846">
      <formula>#REF!&gt;=TODAY()</formula>
    </cfRule>
  </conditionalFormatting>
  <conditionalFormatting sqref="FT40:GJ40">
    <cfRule type="expression" dxfId="0" priority="847">
      <formula>#REF!&gt;=TODAY()</formula>
    </cfRule>
  </conditionalFormatting>
  <conditionalFormatting sqref="FT40:GJ40">
    <cfRule type="expression" dxfId="0" priority="848">
      <formula>#REF!&gt;=TODAY()</formula>
    </cfRule>
  </conditionalFormatting>
  <conditionalFormatting sqref="FT40:GJ40">
    <cfRule type="expression" dxfId="0" priority="849">
      <formula>#REF!&gt;=TODAY()</formula>
    </cfRule>
  </conditionalFormatting>
  <conditionalFormatting sqref="FT40:GJ40">
    <cfRule type="expression" dxfId="0" priority="85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42.71"/>
    <col customWidth="1" min="3" max="21" width="8.14"/>
    <col customWidth="1" min="22" max="26" width="17.29"/>
  </cols>
  <sheetData>
    <row r="1" ht="11.25" customHeight="1">
      <c r="A1" s="30"/>
      <c r="B1" s="10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7"/>
      <c r="R1" s="17"/>
      <c r="S1" s="17"/>
      <c r="T1" s="17"/>
      <c r="U1" s="17"/>
    </row>
    <row r="2" ht="11.25" customHeight="1">
      <c r="A2" s="30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7"/>
      <c r="R2" s="17"/>
      <c r="S2" s="17"/>
      <c r="T2" s="17"/>
      <c r="U2" s="17"/>
    </row>
    <row r="3" ht="11.25" customHeight="1">
      <c r="A3" s="30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17"/>
      <c r="R3" s="17"/>
      <c r="S3" s="17"/>
      <c r="T3" s="17"/>
      <c r="U3" s="17"/>
    </row>
    <row r="4" ht="11.25" customHeight="1">
      <c r="A4" s="30"/>
      <c r="B4" s="1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17"/>
      <c r="R4" s="17"/>
      <c r="S4" s="17"/>
      <c r="T4" s="17"/>
      <c r="U4" s="17"/>
    </row>
    <row r="5" ht="12.75" customHeight="1">
      <c r="A5" s="30">
        <v>1.0</v>
      </c>
      <c r="B5" s="31" t="s">
        <v>9</v>
      </c>
      <c r="C5" s="32" t="s">
        <v>106</v>
      </c>
      <c r="D5" s="32" t="s">
        <v>107</v>
      </c>
      <c r="E5" s="32" t="s">
        <v>108</v>
      </c>
      <c r="F5" s="32" t="s">
        <v>109</v>
      </c>
      <c r="G5" s="32" t="s">
        <v>110</v>
      </c>
      <c r="H5" s="32" t="s">
        <v>111</v>
      </c>
      <c r="I5" s="32" t="s">
        <v>112</v>
      </c>
      <c r="J5" s="32" t="s">
        <v>113</v>
      </c>
      <c r="K5" s="32" t="s">
        <v>114</v>
      </c>
      <c r="L5" s="32" t="s">
        <v>115</v>
      </c>
      <c r="M5" s="32" t="s">
        <v>116</v>
      </c>
      <c r="N5" s="32" t="s">
        <v>117</v>
      </c>
      <c r="O5" s="32" t="s">
        <v>118</v>
      </c>
      <c r="P5" s="32" t="s">
        <v>119</v>
      </c>
      <c r="Q5" s="114">
        <v>2020.0</v>
      </c>
      <c r="R5" s="126"/>
      <c r="S5" s="126"/>
      <c r="T5" s="126"/>
      <c r="U5" s="126"/>
    </row>
    <row r="6" ht="13.5" customHeight="1">
      <c r="A6" s="30">
        <f t="shared" ref="A6:A50" si="1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17"/>
      <c r="S6" s="17"/>
      <c r="T6" s="17"/>
      <c r="U6" s="17"/>
    </row>
    <row r="7" ht="12.75" customHeight="1">
      <c r="A7" s="30">
        <f t="shared" si="1"/>
        <v>3</v>
      </c>
      <c r="B7" s="39" t="s">
        <v>11</v>
      </c>
      <c r="C7" s="40">
        <f>YTD!N7</f>
        <v>266.19</v>
      </c>
      <c r="D7" s="40">
        <f>YTD!Z7</f>
        <v>296.966</v>
      </c>
      <c r="E7" s="40">
        <f>YTD!AL7</f>
        <v>311.355</v>
      </c>
      <c r="F7" s="40">
        <f>YTD!AX7</f>
        <v>303.086</v>
      </c>
      <c r="G7" s="40">
        <f>YTD!BJ7</f>
        <v>302.137</v>
      </c>
      <c r="H7" s="40">
        <f>YTD!BV7</f>
        <v>326.55</v>
      </c>
      <c r="I7" s="40">
        <f>YTD!CH7</f>
        <v>329.602</v>
      </c>
      <c r="J7" s="40">
        <f>YTD!CT7</f>
        <v>343.858</v>
      </c>
      <c r="K7" s="40">
        <f>YTD!DF7</f>
        <v>329.041</v>
      </c>
      <c r="L7" s="40">
        <f>YTD!DR7</f>
        <v>338.051</v>
      </c>
      <c r="M7" s="40">
        <f>YTD!ED7</f>
        <v>346.741</v>
      </c>
      <c r="N7" s="40">
        <f>YTD!EP7</f>
        <v>357.247</v>
      </c>
      <c r="O7" s="40">
        <f>YTD!FB7</f>
        <v>358.683</v>
      </c>
      <c r="P7" s="40">
        <f>YTD!FN7</f>
        <v>364.853</v>
      </c>
      <c r="Q7" s="40">
        <f>YTD!FZ7</f>
        <v>345.879</v>
      </c>
      <c r="R7" s="17"/>
      <c r="S7" s="17"/>
      <c r="T7" s="17"/>
      <c r="U7" s="17"/>
    </row>
    <row r="8" ht="12.75" customHeight="1">
      <c r="A8" s="30">
        <f t="shared" si="1"/>
        <v>4</v>
      </c>
      <c r="B8" s="43" t="s">
        <v>12</v>
      </c>
      <c r="C8" s="44">
        <f>YTD!N8</f>
        <v>206.844</v>
      </c>
      <c r="D8" s="44">
        <f>YTD!Z8</f>
        <v>222.418</v>
      </c>
      <c r="E8" s="44">
        <f>YTD!AL8</f>
        <v>215.594</v>
      </c>
      <c r="F8" s="44">
        <f>YTD!AX8</f>
        <v>229.031</v>
      </c>
      <c r="G8" s="44">
        <f>YTD!BJ8</f>
        <v>202.178</v>
      </c>
      <c r="H8" s="44">
        <f>YTD!BV8</f>
        <v>214.52</v>
      </c>
      <c r="I8" s="44">
        <f>YTD!CH8</f>
        <v>215.197</v>
      </c>
      <c r="J8" s="44">
        <f>YTD!CT8</f>
        <v>215.03</v>
      </c>
      <c r="K8" s="44">
        <f>YTD!DF8</f>
        <v>199.216</v>
      </c>
      <c r="L8" s="44">
        <f>YTD!DR8</f>
        <v>219.842</v>
      </c>
      <c r="M8" s="44">
        <f>YTD!ED8</f>
        <v>234.538</v>
      </c>
      <c r="N8" s="44">
        <f>YTD!EP8</f>
        <v>231.9</v>
      </c>
      <c r="O8" s="44">
        <f>YTD!FB8</f>
        <v>229.964</v>
      </c>
      <c r="P8" s="44">
        <f>YTD!FN8</f>
        <v>235.622</v>
      </c>
      <c r="Q8" s="44">
        <f>YTD!FZ8</f>
        <v>230.695</v>
      </c>
      <c r="R8" s="17"/>
      <c r="S8" s="17"/>
      <c r="T8" s="17"/>
      <c r="U8" s="17"/>
    </row>
    <row r="9" ht="12.75" customHeight="1">
      <c r="A9" s="30">
        <f t="shared" si="1"/>
        <v>5</v>
      </c>
      <c r="B9" s="43" t="s">
        <v>13</v>
      </c>
      <c r="C9" s="44">
        <f>YTD!N9</f>
        <v>38.133</v>
      </c>
      <c r="D9" s="44">
        <f>YTD!Z9</f>
        <v>48.283</v>
      </c>
      <c r="E9" s="44">
        <f>YTD!AL9</f>
        <v>63.215</v>
      </c>
      <c r="F9" s="44">
        <f>YTD!AX9</f>
        <v>46.058</v>
      </c>
      <c r="G9" s="44">
        <f>YTD!BJ9</f>
        <v>71.259</v>
      </c>
      <c r="H9" s="44">
        <f>YTD!BV9</f>
        <v>76.466</v>
      </c>
      <c r="I9" s="44">
        <f>YTD!CH9</f>
        <v>81.185</v>
      </c>
      <c r="J9" s="44">
        <f>YTD!CT9</f>
        <v>92.557</v>
      </c>
      <c r="K9" s="44">
        <f>YTD!DF9</f>
        <v>92.225</v>
      </c>
      <c r="L9" s="44">
        <f>YTD!DR9</f>
        <v>75.872</v>
      </c>
      <c r="M9" s="44">
        <f>YTD!ED9</f>
        <v>65.763</v>
      </c>
      <c r="N9" s="44">
        <f>YTD!EP9</f>
        <v>72.742</v>
      </c>
      <c r="O9" s="44">
        <f>YTD!FB9</f>
        <v>79.88</v>
      </c>
      <c r="P9" s="44">
        <f>YTD!FN9</f>
        <v>78.164</v>
      </c>
      <c r="Q9" s="44">
        <f>YTD!FZ9</f>
        <v>67.619</v>
      </c>
      <c r="R9" s="17"/>
      <c r="S9" s="17"/>
      <c r="T9" s="17"/>
      <c r="U9" s="17"/>
    </row>
    <row r="10" ht="12.75" customHeight="1">
      <c r="A10" s="30">
        <f t="shared" si="1"/>
        <v>6</v>
      </c>
      <c r="B10" s="43" t="s">
        <v>14</v>
      </c>
      <c r="C10" s="44">
        <f>YTD!N10</f>
        <v>21.213</v>
      </c>
      <c r="D10" s="44">
        <f>YTD!Z10</f>
        <v>26.265</v>
      </c>
      <c r="E10" s="44">
        <f>YTD!AL10</f>
        <v>32.546</v>
      </c>
      <c r="F10" s="44">
        <f>YTD!AX10</f>
        <v>27.997</v>
      </c>
      <c r="G10" s="44">
        <f>YTD!BJ10</f>
        <v>28.7</v>
      </c>
      <c r="H10" s="44">
        <f>YTD!BV10</f>
        <v>35.564</v>
      </c>
      <c r="I10" s="44">
        <f>YTD!CH10</f>
        <v>33.22</v>
      </c>
      <c r="J10" s="44">
        <f>YTD!CT10</f>
        <v>36.271</v>
      </c>
      <c r="K10" s="44">
        <f>YTD!DF10</f>
        <v>37.6</v>
      </c>
      <c r="L10" s="44">
        <f>YTD!DR10</f>
        <v>42.337</v>
      </c>
      <c r="M10" s="44">
        <f>YTD!ED10</f>
        <v>46.44</v>
      </c>
      <c r="N10" s="44">
        <f>YTD!EP10</f>
        <v>52.605</v>
      </c>
      <c r="O10" s="44">
        <f>YTD!FB10</f>
        <v>48.839</v>
      </c>
      <c r="P10" s="44">
        <f>YTD!FN10</f>
        <v>51.067</v>
      </c>
      <c r="Q10" s="44">
        <f>YTD!FZ10</f>
        <v>47.565</v>
      </c>
      <c r="R10" s="17"/>
      <c r="S10" s="17"/>
      <c r="T10" s="17"/>
      <c r="U10" s="17"/>
    </row>
    <row r="11" ht="13.5" customHeight="1">
      <c r="A11" s="30">
        <f t="shared" si="1"/>
        <v>7</v>
      </c>
      <c r="B11" s="39" t="s">
        <v>15</v>
      </c>
      <c r="C11" s="40">
        <f>YTD!N11</f>
        <v>10.657</v>
      </c>
      <c r="D11" s="40">
        <f>YTD!Z11</f>
        <v>8.283</v>
      </c>
      <c r="E11" s="40">
        <f>YTD!AL11</f>
        <v>5.552</v>
      </c>
      <c r="F11" s="40">
        <f>YTD!AX11</f>
        <v>0.644</v>
      </c>
      <c r="G11" s="40">
        <f>YTD!BJ11</f>
        <v>0</v>
      </c>
      <c r="H11" s="40">
        <f>YTD!BV11</f>
        <v>0</v>
      </c>
      <c r="I11" s="40">
        <f>YTD!CH11</f>
        <v>0</v>
      </c>
      <c r="J11" s="40">
        <f>YTD!CT11</f>
        <v>0</v>
      </c>
      <c r="K11" s="40">
        <f>YTD!DF11</f>
        <v>37.6</v>
      </c>
      <c r="L11" s="40">
        <f>YTD!DR11</f>
        <v>0</v>
      </c>
      <c r="M11" s="40">
        <f>YTD!ED11</f>
        <v>0.774</v>
      </c>
      <c r="N11" s="40">
        <f>YTD!EP11</f>
        <v>11.072</v>
      </c>
      <c r="O11" s="40">
        <f>YTD!FB11</f>
        <v>23.7</v>
      </c>
      <c r="P11" s="40">
        <f>YTD!FN11</f>
        <v>25.12</v>
      </c>
      <c r="Q11" s="40">
        <f>YTD!FZ11</f>
        <v>26.066</v>
      </c>
      <c r="R11" s="17"/>
      <c r="S11" s="17"/>
      <c r="T11" s="17"/>
      <c r="U11" s="17"/>
      <c r="V11" s="17"/>
      <c r="W11" s="17"/>
      <c r="X11" s="17"/>
      <c r="Y11" s="17"/>
      <c r="Z11" s="17"/>
    </row>
    <row r="12" ht="13.5" customHeight="1">
      <c r="A12" s="30">
        <f t="shared" si="1"/>
        <v>8</v>
      </c>
      <c r="B12" s="39" t="s">
        <v>16</v>
      </c>
      <c r="C12" s="40">
        <f>YTD!N12</f>
        <v>110.708</v>
      </c>
      <c r="D12" s="40">
        <f>YTD!Z12</f>
        <v>92.963</v>
      </c>
      <c r="E12" s="40">
        <f>YTD!AL12</f>
        <v>82.942</v>
      </c>
      <c r="F12" s="40">
        <f>YTD!AX12</f>
        <v>120.348</v>
      </c>
      <c r="G12" s="40">
        <f>YTD!BJ12</f>
        <v>159.621</v>
      </c>
      <c r="H12" s="40">
        <f>YTD!BV12</f>
        <v>97.647</v>
      </c>
      <c r="I12" s="40">
        <f>YTD!CH12</f>
        <v>92.659</v>
      </c>
      <c r="J12" s="40">
        <f>YTD!CT12</f>
        <v>90.096</v>
      </c>
      <c r="K12" s="40">
        <f>YTD!DF12</f>
        <v>358.106</v>
      </c>
      <c r="L12" s="40">
        <f>YTD!DR12</f>
        <v>172.614</v>
      </c>
      <c r="M12" s="40">
        <f>YTD!ED12</f>
        <v>133.187</v>
      </c>
      <c r="N12" s="40">
        <f>YTD!EP12</f>
        <v>146.66</v>
      </c>
      <c r="O12" s="40">
        <f>YTD!FB12</f>
        <v>129.912</v>
      </c>
      <c r="P12" s="40">
        <f>YTD!FN12</f>
        <v>61.024</v>
      </c>
      <c r="Q12" s="40">
        <f>YTD!FZ12</f>
        <v>64.477</v>
      </c>
      <c r="R12" s="17"/>
      <c r="S12" s="17"/>
      <c r="T12" s="17"/>
      <c r="U12" s="17"/>
      <c r="V12" s="17"/>
      <c r="W12" s="17"/>
      <c r="X12" s="17"/>
      <c r="Y12" s="17"/>
      <c r="Z12" s="17"/>
    </row>
    <row r="13" ht="13.5" customHeight="1">
      <c r="A13" s="30">
        <f t="shared" si="1"/>
        <v>9</v>
      </c>
      <c r="B13" s="39" t="s">
        <v>17</v>
      </c>
      <c r="C13" s="40">
        <f>YTD!N13</f>
        <v>227.177</v>
      </c>
      <c r="D13" s="40">
        <f>YTD!Z13</f>
        <v>224.194</v>
      </c>
      <c r="E13" s="40">
        <f>YTD!AL13</f>
        <v>226.559</v>
      </c>
      <c r="F13" s="40">
        <f>YTD!AX13</f>
        <v>232.28</v>
      </c>
      <c r="G13" s="40">
        <f>YTD!BJ13</f>
        <v>204.484</v>
      </c>
      <c r="H13" s="40">
        <f>YTD!BV13</f>
        <v>214.929</v>
      </c>
      <c r="I13" s="40">
        <f>YTD!CH13</f>
        <v>213.706</v>
      </c>
      <c r="J13" s="40">
        <f>YTD!CT13</f>
        <v>213.957</v>
      </c>
      <c r="K13" s="40">
        <f>YTD!DF13</f>
        <v>192.676</v>
      </c>
      <c r="L13" s="40">
        <f>YTD!DR13</f>
        <v>232.296</v>
      </c>
      <c r="M13" s="40">
        <f>YTD!ED13</f>
        <v>238.925</v>
      </c>
      <c r="N13" s="40">
        <f>YTD!EP13</f>
        <v>245.996</v>
      </c>
      <c r="O13" s="40">
        <f>YTD!FB13</f>
        <v>237.753</v>
      </c>
      <c r="P13" s="40">
        <f>YTD!FN13</f>
        <v>242.141</v>
      </c>
      <c r="Q13" s="40">
        <f>YTD!FZ13</f>
        <v>238.805</v>
      </c>
      <c r="R13" s="17"/>
      <c r="S13" s="17"/>
      <c r="T13" s="17"/>
      <c r="U13" s="17"/>
    </row>
    <row r="14" ht="13.5" customHeight="1">
      <c r="A14" s="30">
        <f t="shared" si="1"/>
        <v>10</v>
      </c>
      <c r="B14" s="53" t="s">
        <v>18</v>
      </c>
      <c r="C14" s="54">
        <f>YTD!N14</f>
        <v>614.732</v>
      </c>
      <c r="D14" s="54">
        <f>YTD!Z14</f>
        <v>622.406</v>
      </c>
      <c r="E14" s="54">
        <f>YTD!AL14</f>
        <v>626.408</v>
      </c>
      <c r="F14" s="54">
        <f>YTD!AX14</f>
        <v>656.358</v>
      </c>
      <c r="G14" s="54">
        <f>YTD!BJ14</f>
        <v>666.242</v>
      </c>
      <c r="H14" s="54">
        <f>YTD!BV14</f>
        <v>639.126</v>
      </c>
      <c r="I14" s="54">
        <f>YTD!CH14</f>
        <v>635.967</v>
      </c>
      <c r="J14" s="54">
        <f>YTD!CT14</f>
        <v>647.911</v>
      </c>
      <c r="K14" s="54">
        <f>YTD!DF14</f>
        <v>687.147</v>
      </c>
      <c r="L14" s="54">
        <f>YTD!DR14</f>
        <v>742.961</v>
      </c>
      <c r="M14" s="54">
        <f>YTD!ED14</f>
        <v>719.627</v>
      </c>
      <c r="N14" s="54">
        <f>YTD!EP14</f>
        <v>760.975</v>
      </c>
      <c r="O14" s="54">
        <f>YTD!FB14</f>
        <v>750.048</v>
      </c>
      <c r="P14" s="54">
        <f>YTD!FN14</f>
        <v>693.138</v>
      </c>
      <c r="Q14" s="54">
        <f>YTD!FZ14</f>
        <v>675.227</v>
      </c>
      <c r="R14" s="17"/>
      <c r="S14" s="17"/>
      <c r="T14" s="17"/>
      <c r="U14" s="17"/>
    </row>
    <row r="15" ht="4.5" customHeight="1">
      <c r="A15" s="30">
        <f t="shared" si="1"/>
        <v>11</v>
      </c>
      <c r="B15" s="56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 t="str">
        <f>YTD!FZ15</f>
        <v/>
      </c>
      <c r="R15" s="17"/>
      <c r="S15" s="17"/>
      <c r="T15" s="17"/>
      <c r="U15" s="17"/>
    </row>
    <row r="16" ht="13.5" customHeight="1">
      <c r="A16" s="30">
        <f t="shared" si="1"/>
        <v>12</v>
      </c>
      <c r="B16" s="60" t="s">
        <v>19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 t="str">
        <f>YTD!FZ16</f>
        <v/>
      </c>
      <c r="R16" s="17"/>
      <c r="S16" s="17"/>
      <c r="T16" s="17"/>
      <c r="U16" s="17"/>
    </row>
    <row r="17" ht="12.75" customHeight="1">
      <c r="A17" s="30">
        <f t="shared" si="1"/>
        <v>13</v>
      </c>
      <c r="B17" s="39" t="s">
        <v>11</v>
      </c>
      <c r="C17" s="40">
        <f>YTD!N17</f>
        <v>142.96</v>
      </c>
      <c r="D17" s="40">
        <f>YTD!Z17</f>
        <v>150.764</v>
      </c>
      <c r="E17" s="40">
        <f>YTD!AL17</f>
        <v>145.57</v>
      </c>
      <c r="F17" s="40">
        <f>YTD!AX17</f>
        <v>148.908</v>
      </c>
      <c r="G17" s="40">
        <f>YTD!BJ17</f>
        <v>169.679</v>
      </c>
      <c r="H17" s="40">
        <f>YTD!BV17</f>
        <v>175.149</v>
      </c>
      <c r="I17" s="40">
        <f>YTD!CH17</f>
        <v>180.567</v>
      </c>
      <c r="J17" s="40">
        <f>YTD!CT17</f>
        <v>191.047</v>
      </c>
      <c r="K17" s="40">
        <f>YTD!DF17</f>
        <v>195.413</v>
      </c>
      <c r="L17" s="40">
        <f>YTD!DR17</f>
        <v>206.45</v>
      </c>
      <c r="M17" s="40">
        <f>YTD!ED17</f>
        <v>219.303</v>
      </c>
      <c r="N17" s="40">
        <f>YTD!EP17</f>
        <v>222.555</v>
      </c>
      <c r="O17" s="40">
        <f>YTD!FB17</f>
        <v>236.598</v>
      </c>
      <c r="P17" s="40">
        <f>YTD!FN17</f>
        <v>246.227</v>
      </c>
      <c r="Q17" s="40">
        <f>YTD!FZ17</f>
        <v>235.899</v>
      </c>
      <c r="R17" s="17"/>
      <c r="S17" s="17"/>
      <c r="T17" s="17"/>
      <c r="U17" s="17"/>
    </row>
    <row r="18" ht="12.75" customHeight="1">
      <c r="A18" s="30">
        <f t="shared" si="1"/>
        <v>14</v>
      </c>
      <c r="B18" s="43" t="s">
        <v>12</v>
      </c>
      <c r="C18" s="44">
        <f>YTD!N18</f>
        <v>92.374</v>
      </c>
      <c r="D18" s="44">
        <f>YTD!Z18</f>
        <v>95.249</v>
      </c>
      <c r="E18" s="44">
        <f>YTD!AL18</f>
        <v>85.977</v>
      </c>
      <c r="F18" s="44">
        <f>YTD!AX18</f>
        <v>92.324</v>
      </c>
      <c r="G18" s="44">
        <f>YTD!BJ18</f>
        <v>88.468</v>
      </c>
      <c r="H18" s="44">
        <f>YTD!BV18</f>
        <v>89.426</v>
      </c>
      <c r="I18" s="44">
        <f>YTD!CH18</f>
        <v>89.716</v>
      </c>
      <c r="J18" s="44">
        <f>YTD!CT18</f>
        <v>85.799</v>
      </c>
      <c r="K18" s="44">
        <f>YTD!DF18</f>
        <v>89.589</v>
      </c>
      <c r="L18" s="44">
        <f>YTD!DR18</f>
        <v>96.693</v>
      </c>
      <c r="M18" s="44">
        <f>YTD!ED18</f>
        <v>107.091</v>
      </c>
      <c r="N18" s="44">
        <f>YTD!EP18</f>
        <v>98.221</v>
      </c>
      <c r="O18" s="44">
        <f>YTD!FB18</f>
        <v>100.546</v>
      </c>
      <c r="P18" s="44">
        <f>YTD!FN18</f>
        <v>96.549</v>
      </c>
      <c r="Q18" s="44">
        <f>YTD!FZ18</f>
        <v>95.226</v>
      </c>
      <c r="R18" s="17"/>
      <c r="S18" s="17"/>
      <c r="T18" s="17"/>
      <c r="U18" s="17"/>
    </row>
    <row r="19" ht="12.75" customHeight="1">
      <c r="A19" s="30">
        <f t="shared" si="1"/>
        <v>15</v>
      </c>
      <c r="B19" s="43" t="s">
        <v>13</v>
      </c>
      <c r="C19" s="44">
        <f>YTD!N19</f>
        <v>25.878</v>
      </c>
      <c r="D19" s="44">
        <f>YTD!Z19</f>
        <v>32.292</v>
      </c>
      <c r="E19" s="44">
        <f>YTD!AL19</f>
        <v>36.594</v>
      </c>
      <c r="F19" s="44">
        <f>YTD!AX19</f>
        <v>30.841</v>
      </c>
      <c r="G19" s="44">
        <f>YTD!BJ19</f>
        <v>43.334</v>
      </c>
      <c r="H19" s="44">
        <f>YTD!BV19</f>
        <v>49.247</v>
      </c>
      <c r="I19" s="44">
        <f>YTD!CH19</f>
        <v>52.469</v>
      </c>
      <c r="J19" s="44">
        <f>YTD!CT19</f>
        <v>60.691</v>
      </c>
      <c r="K19" s="44">
        <f>YTD!DF19</f>
        <v>56.653</v>
      </c>
      <c r="L19" s="44">
        <f>YTD!DR19</f>
        <v>56.921</v>
      </c>
      <c r="M19" s="44">
        <f>YTD!ED19</f>
        <v>57.434</v>
      </c>
      <c r="N19" s="44">
        <f>YTD!EP19</f>
        <v>59.721</v>
      </c>
      <c r="O19" s="44">
        <f>YTD!FB19</f>
        <v>61.82</v>
      </c>
      <c r="P19" s="44">
        <f>YTD!FN19</f>
        <v>71.138</v>
      </c>
      <c r="Q19" s="44">
        <f>YTD!FZ19</f>
        <v>67.739</v>
      </c>
      <c r="R19" s="17"/>
      <c r="S19" s="17"/>
      <c r="T19" s="17"/>
      <c r="U19" s="17"/>
    </row>
    <row r="20" ht="12.75" customHeight="1">
      <c r="A20" s="30">
        <f t="shared" si="1"/>
        <v>16</v>
      </c>
      <c r="B20" s="43" t="s">
        <v>14</v>
      </c>
      <c r="C20" s="44">
        <f>YTD!N20</f>
        <v>24.708</v>
      </c>
      <c r="D20" s="44">
        <f>YTD!Z20</f>
        <v>23.223</v>
      </c>
      <c r="E20" s="44">
        <f>YTD!AL20</f>
        <v>22.999</v>
      </c>
      <c r="F20" s="44">
        <f>YTD!AX20</f>
        <v>25.743</v>
      </c>
      <c r="G20" s="44">
        <f>YTD!BJ20</f>
        <v>37.877</v>
      </c>
      <c r="H20" s="44">
        <f>YTD!BV20</f>
        <v>36.476</v>
      </c>
      <c r="I20" s="44">
        <f>YTD!CH20</f>
        <v>38.382</v>
      </c>
      <c r="J20" s="44">
        <f>YTD!CT20</f>
        <v>44.557</v>
      </c>
      <c r="K20" s="44">
        <f>YTD!DF20</f>
        <v>49.171</v>
      </c>
      <c r="L20" s="44">
        <f>YTD!DR20</f>
        <v>52.836</v>
      </c>
      <c r="M20" s="44">
        <f>YTD!ED20</f>
        <v>54.778</v>
      </c>
      <c r="N20" s="44">
        <f>YTD!EP20</f>
        <v>64.613</v>
      </c>
      <c r="O20" s="44">
        <f>YTD!FB20</f>
        <v>74.232</v>
      </c>
      <c r="P20" s="44">
        <f>YTD!FN20</f>
        <v>78.54</v>
      </c>
      <c r="Q20" s="44">
        <f>YTD!FZ20</f>
        <v>72.934</v>
      </c>
      <c r="R20" s="17"/>
      <c r="S20" s="17"/>
      <c r="T20" s="17"/>
      <c r="U20" s="17"/>
    </row>
    <row r="21" ht="13.5" customHeight="1">
      <c r="A21" s="30">
        <f t="shared" si="1"/>
        <v>17</v>
      </c>
      <c r="B21" s="39" t="s">
        <v>16</v>
      </c>
      <c r="C21" s="40">
        <f>YTD!N21</f>
        <v>26.507</v>
      </c>
      <c r="D21" s="40">
        <f>YTD!Z21</f>
        <v>25.214</v>
      </c>
      <c r="E21" s="40">
        <f>YTD!AL21</f>
        <v>23.354</v>
      </c>
      <c r="F21" s="40">
        <f>YTD!AX21</f>
        <v>16.933</v>
      </c>
      <c r="G21" s="40">
        <f>YTD!BJ21</f>
        <v>28.649</v>
      </c>
      <c r="H21" s="40">
        <f>YTD!BV21</f>
        <v>19.82</v>
      </c>
      <c r="I21" s="40">
        <f>YTD!CH21</f>
        <v>17.448</v>
      </c>
      <c r="J21" s="40">
        <f>YTD!CT21</f>
        <v>23.311</v>
      </c>
      <c r="K21" s="40">
        <f>YTD!DF21</f>
        <v>13.901</v>
      </c>
      <c r="L21" s="40">
        <f>YTD!DR21</f>
        <v>15.379</v>
      </c>
      <c r="M21" s="40">
        <f>YTD!ED21</f>
        <v>16.612</v>
      </c>
      <c r="N21" s="40">
        <f>YTD!EP21</f>
        <v>19.267</v>
      </c>
      <c r="O21" s="40">
        <f>YTD!FB21</f>
        <v>26.575</v>
      </c>
      <c r="P21" s="40">
        <f>YTD!FN21</f>
        <v>29.727</v>
      </c>
      <c r="Q21" s="40">
        <f>YTD!FZ21</f>
        <v>45.399</v>
      </c>
      <c r="R21" s="17"/>
      <c r="S21" s="17"/>
      <c r="T21" s="17"/>
      <c r="U21" s="17"/>
      <c r="V21" s="17"/>
      <c r="W21" s="17"/>
      <c r="X21" s="17"/>
      <c r="Y21" s="17"/>
      <c r="Z21" s="17"/>
    </row>
    <row r="22" ht="13.5" customHeight="1">
      <c r="A22" s="30">
        <f t="shared" si="1"/>
        <v>18</v>
      </c>
      <c r="B22" s="39" t="s">
        <v>17</v>
      </c>
      <c r="C22" s="40">
        <f>YTD!N22</f>
        <v>83.323</v>
      </c>
      <c r="D22" s="40">
        <f>YTD!Z22</f>
        <v>77.617</v>
      </c>
      <c r="E22" s="40">
        <f>YTD!AL22</f>
        <v>66.888</v>
      </c>
      <c r="F22" s="40">
        <f>YTD!AX22</f>
        <v>67.848</v>
      </c>
      <c r="G22" s="40">
        <f>YTD!BJ22</f>
        <v>64.147</v>
      </c>
      <c r="H22" s="40">
        <f>YTD!BV22</f>
        <v>67.225</v>
      </c>
      <c r="I22" s="40">
        <f>YTD!CH22</f>
        <v>74.299</v>
      </c>
      <c r="J22" s="40">
        <f>YTD!CT22</f>
        <v>75.247</v>
      </c>
      <c r="K22" s="40">
        <f>YTD!DF22</f>
        <v>78.655</v>
      </c>
      <c r="L22" s="40">
        <f>YTD!DR22</f>
        <v>70.368</v>
      </c>
      <c r="M22" s="40">
        <f>YTD!ED22</f>
        <v>74.363</v>
      </c>
      <c r="N22" s="40">
        <f>YTD!EP22</f>
        <v>65.293</v>
      </c>
      <c r="O22" s="40">
        <f>YTD!FB22</f>
        <v>59.482</v>
      </c>
      <c r="P22" s="40">
        <f>YTD!FN22</f>
        <v>58.494</v>
      </c>
      <c r="Q22" s="40">
        <f>YTD!FZ22</f>
        <v>61.095</v>
      </c>
      <c r="R22" s="17"/>
      <c r="S22" s="17"/>
      <c r="T22" s="17"/>
      <c r="U22" s="17"/>
    </row>
    <row r="23" ht="13.5" customHeight="1">
      <c r="A23" s="30">
        <f t="shared" si="1"/>
        <v>19</v>
      </c>
      <c r="B23" s="53" t="s">
        <v>20</v>
      </c>
      <c r="C23" s="54">
        <f>YTD!N23</f>
        <v>252.79</v>
      </c>
      <c r="D23" s="54">
        <f>YTD!Z23</f>
        <v>253.595</v>
      </c>
      <c r="E23" s="54">
        <f>YTD!AL23</f>
        <v>235.812</v>
      </c>
      <c r="F23" s="54">
        <f>YTD!AX23</f>
        <v>233.689</v>
      </c>
      <c r="G23" s="54">
        <f>YTD!BJ23</f>
        <v>262.475</v>
      </c>
      <c r="H23" s="54">
        <f>YTD!BV23</f>
        <v>262.194</v>
      </c>
      <c r="I23" s="54">
        <f>YTD!CH23</f>
        <v>272.314</v>
      </c>
      <c r="J23" s="54">
        <f>YTD!CT23</f>
        <v>289.605</v>
      </c>
      <c r="K23" s="54">
        <f>YTD!DF23</f>
        <v>287.969</v>
      </c>
      <c r="L23" s="54">
        <f>YTD!DR23</f>
        <v>292.197</v>
      </c>
      <c r="M23" s="54">
        <f>YTD!ED23</f>
        <v>310.278</v>
      </c>
      <c r="N23" s="54">
        <f>YTD!EP23</f>
        <v>307.115</v>
      </c>
      <c r="O23" s="54">
        <f>YTD!FB23</f>
        <v>322.655</v>
      </c>
      <c r="P23" s="54">
        <f>YTD!FN23</f>
        <v>334.448</v>
      </c>
      <c r="Q23" s="54">
        <f>YTD!FZ23</f>
        <v>342.393</v>
      </c>
      <c r="R23" s="17"/>
      <c r="S23" s="17"/>
      <c r="T23" s="127"/>
      <c r="U23" s="17"/>
      <c r="V23" s="17"/>
      <c r="W23" s="17"/>
      <c r="X23" s="17"/>
      <c r="Y23" s="17"/>
      <c r="Z23" s="17"/>
    </row>
    <row r="24" ht="4.5" customHeight="1">
      <c r="A24" s="30">
        <f t="shared" si="1"/>
        <v>20</v>
      </c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 t="str">
        <f>YTD!FZ24</f>
        <v/>
      </c>
      <c r="R24" s="17"/>
      <c r="S24" s="17"/>
      <c r="T24" s="17"/>
      <c r="U24" s="17"/>
      <c r="V24" s="17"/>
      <c r="W24" s="17"/>
      <c r="X24" s="17"/>
      <c r="Y24" s="17"/>
      <c r="Z24" s="17"/>
    </row>
    <row r="25" ht="13.5" customHeight="1">
      <c r="A25" s="30">
        <f t="shared" si="1"/>
        <v>21</v>
      </c>
      <c r="B25" s="67" t="s">
        <v>21</v>
      </c>
      <c r="C25" s="68">
        <f>YTD!N25</f>
        <v>409.15</v>
      </c>
      <c r="D25" s="68">
        <f>YTD!Z25</f>
        <v>447.73</v>
      </c>
      <c r="E25" s="68">
        <f>YTD!AL25</f>
        <v>456.925</v>
      </c>
      <c r="F25" s="68">
        <f>YTD!AX25</f>
        <v>451.994</v>
      </c>
      <c r="G25" s="68">
        <f>YTD!BJ25</f>
        <v>471.816</v>
      </c>
      <c r="H25" s="68">
        <f>YTD!BV25</f>
        <v>501.699</v>
      </c>
      <c r="I25" s="68">
        <f>YTD!CH25</f>
        <v>510.169</v>
      </c>
      <c r="J25" s="68">
        <f>YTD!CT25</f>
        <v>534.905</v>
      </c>
      <c r="K25" s="68">
        <f>YTD!DF25</f>
        <v>812.423</v>
      </c>
      <c r="L25" s="68">
        <f>YTD!DR25</f>
        <v>544.501</v>
      </c>
      <c r="M25" s="68">
        <f>YTD!ED25</f>
        <v>566.044</v>
      </c>
      <c r="N25" s="68">
        <f>YTD!EP25</f>
        <v>579.802</v>
      </c>
      <c r="O25" s="68">
        <f>YTD!FB25</f>
        <v>595.281</v>
      </c>
      <c r="P25" s="68">
        <f>YTD!FN25</f>
        <v>611.08</v>
      </c>
      <c r="Q25" s="68">
        <f>YTD!FZ25</f>
        <v>581.778</v>
      </c>
      <c r="R25" s="17"/>
      <c r="S25" s="17"/>
      <c r="T25" s="17"/>
      <c r="U25" s="17"/>
      <c r="V25" s="17"/>
      <c r="W25" s="17"/>
      <c r="X25" s="17"/>
      <c r="Y25" s="17"/>
      <c r="Z25" s="17"/>
    </row>
    <row r="26" ht="13.5" customHeight="1">
      <c r="A26" s="30">
        <f t="shared" si="1"/>
        <v>22</v>
      </c>
      <c r="B26" s="43" t="s">
        <v>22</v>
      </c>
      <c r="C26" s="44">
        <f>YTD!N26</f>
        <v>299.218</v>
      </c>
      <c r="D26" s="44">
        <f>YTD!Z26</f>
        <v>317.667</v>
      </c>
      <c r="E26" s="44">
        <f>YTD!AL26</f>
        <v>301.571</v>
      </c>
      <c r="F26" s="44">
        <f>YTD!AX26</f>
        <v>321.355</v>
      </c>
      <c r="G26" s="44">
        <f>YTD!BJ26</f>
        <v>290.646</v>
      </c>
      <c r="H26" s="44">
        <f>YTD!BV26</f>
        <v>303.946</v>
      </c>
      <c r="I26" s="44">
        <f>YTD!CH26</f>
        <v>304.913</v>
      </c>
      <c r="J26" s="44">
        <f>YTD!CT26</f>
        <v>300.829</v>
      </c>
      <c r="K26" s="44">
        <f>YTD!DF26</f>
        <v>1101.228</v>
      </c>
      <c r="L26" s="44">
        <f>YTD!DR26</f>
        <v>316.535</v>
      </c>
      <c r="M26" s="44">
        <f>YTD!ED26</f>
        <v>341.629</v>
      </c>
      <c r="N26" s="44">
        <f>YTD!EP26</f>
        <v>330.121</v>
      </c>
      <c r="O26" s="44">
        <f>YTD!FB26</f>
        <v>330.51</v>
      </c>
      <c r="P26" s="44">
        <f>YTD!FN26</f>
        <v>332.171</v>
      </c>
      <c r="Q26" s="44">
        <f>YTD!FZ26</f>
        <v>325.921</v>
      </c>
      <c r="R26" s="17"/>
      <c r="S26" s="17"/>
      <c r="T26" s="17"/>
      <c r="U26" s="17"/>
      <c r="V26" s="17"/>
      <c r="W26" s="17"/>
      <c r="X26" s="17"/>
      <c r="Y26" s="17"/>
      <c r="Z26" s="17"/>
    </row>
    <row r="27" ht="13.5" customHeight="1">
      <c r="A27" s="30">
        <f t="shared" si="1"/>
        <v>23</v>
      </c>
      <c r="B27" s="43" t="s">
        <v>23</v>
      </c>
      <c r="C27" s="44">
        <f>YTD!N27</f>
        <v>64.011</v>
      </c>
      <c r="D27" s="44">
        <f>YTD!Z27</f>
        <v>80.575</v>
      </c>
      <c r="E27" s="44">
        <f>YTD!AL27</f>
        <v>99.809</v>
      </c>
      <c r="F27" s="44">
        <f>YTD!AX27</f>
        <v>76.899</v>
      </c>
      <c r="G27" s="44">
        <f>YTD!BJ27</f>
        <v>114.593</v>
      </c>
      <c r="H27" s="44">
        <f>YTD!BV27</f>
        <v>125.713</v>
      </c>
      <c r="I27" s="44">
        <f>YTD!CH27</f>
        <v>133.654</v>
      </c>
      <c r="J27" s="44">
        <f>YTD!CT27</f>
        <v>153.248</v>
      </c>
      <c r="K27" s="44">
        <f>YTD!DF27</f>
        <v>1250.106</v>
      </c>
      <c r="L27" s="44">
        <f>YTD!DR27</f>
        <v>132.793</v>
      </c>
      <c r="M27" s="44">
        <f>YTD!ED27</f>
        <v>123.197</v>
      </c>
      <c r="N27" s="44">
        <f>YTD!EP27</f>
        <v>132.463</v>
      </c>
      <c r="O27" s="44">
        <f>YTD!FB27</f>
        <v>141.7</v>
      </c>
      <c r="P27" s="44">
        <f>YTD!FN27</f>
        <v>149.302</v>
      </c>
      <c r="Q27" s="44">
        <f>YTD!FZ27</f>
        <v>135.358</v>
      </c>
      <c r="R27" s="17"/>
      <c r="S27" s="17"/>
      <c r="T27" s="17"/>
      <c r="U27" s="17"/>
      <c r="V27" s="17"/>
      <c r="W27" s="17"/>
      <c r="X27" s="17"/>
      <c r="Y27" s="17"/>
      <c r="Z27" s="17"/>
    </row>
    <row r="28" ht="13.5" customHeight="1">
      <c r="A28" s="30">
        <f t="shared" si="1"/>
        <v>24</v>
      </c>
      <c r="B28" s="43" t="s">
        <v>24</v>
      </c>
      <c r="C28" s="44">
        <f>YTD!N28</f>
        <v>45.921</v>
      </c>
      <c r="D28" s="44">
        <f>YTD!Z28</f>
        <v>49.488</v>
      </c>
      <c r="E28" s="44">
        <f>YTD!AL28</f>
        <v>55.545</v>
      </c>
      <c r="F28" s="44">
        <f>YTD!AX28</f>
        <v>53.74</v>
      </c>
      <c r="G28" s="44">
        <f>YTD!BJ28</f>
        <v>66.577</v>
      </c>
      <c r="H28" s="44">
        <f>YTD!BV28</f>
        <v>72.04</v>
      </c>
      <c r="I28" s="44">
        <f>YTD!CH28</f>
        <v>71.602</v>
      </c>
      <c r="J28" s="44">
        <f>YTD!CT28</f>
        <v>80.828</v>
      </c>
      <c r="K28" s="44">
        <f>YTD!DF28</f>
        <v>1336.877</v>
      </c>
      <c r="L28" s="44">
        <f>YTD!DR28</f>
        <v>95.173</v>
      </c>
      <c r="M28" s="44">
        <f>YTD!ED28</f>
        <v>101.218</v>
      </c>
      <c r="N28" s="44">
        <f>YTD!EP28</f>
        <v>117.218</v>
      </c>
      <c r="O28" s="44">
        <f>YTD!FB28</f>
        <v>123.071</v>
      </c>
      <c r="P28" s="44">
        <f>YTD!FN28</f>
        <v>129.607</v>
      </c>
      <c r="Q28" s="44">
        <f>YTD!FZ28</f>
        <v>120.499</v>
      </c>
      <c r="R28" s="17"/>
      <c r="S28" s="17"/>
      <c r="T28" s="17"/>
      <c r="U28" s="17"/>
      <c r="V28" s="17"/>
      <c r="W28" s="17"/>
      <c r="X28" s="17"/>
      <c r="Y28" s="17"/>
      <c r="Z28" s="17"/>
    </row>
    <row r="29" ht="13.5" customHeight="1">
      <c r="A29" s="30">
        <f t="shared" si="1"/>
        <v>25</v>
      </c>
      <c r="B29" s="67" t="s">
        <v>25</v>
      </c>
      <c r="C29" s="68">
        <f>YTD!N29</f>
        <v>137.215</v>
      </c>
      <c r="D29" s="68">
        <f>YTD!Z29</f>
        <v>118.177</v>
      </c>
      <c r="E29" s="68">
        <f>YTD!AL29</f>
        <v>106.296</v>
      </c>
      <c r="F29" s="68">
        <f>YTD!AX29</f>
        <v>137.281</v>
      </c>
      <c r="G29" s="68">
        <f>YTD!BJ29</f>
        <v>188.27</v>
      </c>
      <c r="H29" s="68">
        <f>YTD!BV29</f>
        <v>117.467</v>
      </c>
      <c r="I29" s="68">
        <f>YTD!CH29</f>
        <v>110.107</v>
      </c>
      <c r="J29" s="68">
        <f>YTD!CT29</f>
        <v>113.407</v>
      </c>
      <c r="K29" s="68">
        <f>YTD!DF29</f>
        <v>1516.208</v>
      </c>
      <c r="L29" s="68">
        <f>YTD!DR29</f>
        <v>187.993</v>
      </c>
      <c r="M29" s="68">
        <f>YTD!ED29</f>
        <v>149.799</v>
      </c>
      <c r="N29" s="68">
        <f>YTD!EP29</f>
        <v>165.927</v>
      </c>
      <c r="O29" s="68">
        <f>YTD!FB29</f>
        <v>156.487</v>
      </c>
      <c r="P29" s="68">
        <f>YTD!FN29</f>
        <v>90.751</v>
      </c>
      <c r="Q29" s="68">
        <f>YTD!FZ29</f>
        <v>109.876</v>
      </c>
      <c r="R29" s="17"/>
      <c r="S29" s="17"/>
      <c r="T29" s="17"/>
      <c r="U29" s="17"/>
    </row>
    <row r="30" ht="13.5" customHeight="1">
      <c r="A30" s="30">
        <f t="shared" si="1"/>
        <v>26</v>
      </c>
      <c r="B30" s="67" t="s">
        <v>26</v>
      </c>
      <c r="C30" s="68">
        <f>YTD!N30</f>
        <v>557.022</v>
      </c>
      <c r="D30" s="68">
        <f>YTD!Z30</f>
        <v>574.19</v>
      </c>
      <c r="E30" s="68">
        <f>YTD!AL30</f>
        <v>568.773</v>
      </c>
      <c r="F30" s="68">
        <f>YTD!AX30</f>
        <v>589.919</v>
      </c>
      <c r="G30" s="68">
        <f>YTD!BJ30</f>
        <v>660.086</v>
      </c>
      <c r="H30" s="68">
        <f>YTD!BV30</f>
        <v>619.166</v>
      </c>
      <c r="I30" s="68">
        <f>YTD!CH30</f>
        <v>620.276</v>
      </c>
      <c r="J30" s="68">
        <f>YTD!CT30</f>
        <v>648.312</v>
      </c>
      <c r="K30" s="68">
        <f>YTD!DF30</f>
        <v>2219.993</v>
      </c>
      <c r="L30" s="68">
        <f>YTD!DR30</f>
        <v>732.494</v>
      </c>
      <c r="M30" s="68">
        <f>YTD!ED30</f>
        <v>716.617</v>
      </c>
      <c r="N30" s="68">
        <f>YTD!EP30</f>
        <v>756.801</v>
      </c>
      <c r="O30" s="68">
        <f>YTD!FB30</f>
        <v>775.468</v>
      </c>
      <c r="P30" s="68">
        <f>YTD!FN30</f>
        <v>726.951</v>
      </c>
      <c r="Q30" s="68">
        <f>YTD!FZ30</f>
        <v>717.72</v>
      </c>
      <c r="R30" s="17"/>
      <c r="S30" s="17"/>
      <c r="T30" s="17"/>
      <c r="U30" s="17"/>
      <c r="V30" s="17"/>
      <c r="W30" s="17"/>
      <c r="X30" s="17"/>
      <c r="Y30" s="17"/>
      <c r="Z30" s="17"/>
    </row>
    <row r="31" ht="13.5" customHeight="1">
      <c r="A31" s="30">
        <f t="shared" si="1"/>
        <v>27</v>
      </c>
      <c r="B31" s="67" t="s">
        <v>27</v>
      </c>
      <c r="C31" s="68">
        <f>YTD!N31</f>
        <v>310.5</v>
      </c>
      <c r="D31" s="68">
        <f>YTD!Z31</f>
        <v>301.811</v>
      </c>
      <c r="E31" s="68">
        <f>YTD!AL31</f>
        <v>293.447</v>
      </c>
      <c r="F31" s="68">
        <f>YTD!AX31</f>
        <v>300.128</v>
      </c>
      <c r="G31" s="68">
        <f>YTD!BJ31</f>
        <v>268.631</v>
      </c>
      <c r="H31" s="68">
        <f>YTD!BV31</f>
        <v>282.154</v>
      </c>
      <c r="I31" s="68">
        <f>YTD!CH31</f>
        <v>288.005</v>
      </c>
      <c r="J31" s="68">
        <f>YTD!CT31</f>
        <v>289.204</v>
      </c>
      <c r="K31" s="68">
        <f>YTD!DF31</f>
        <v>2491.324</v>
      </c>
      <c r="L31" s="68">
        <f>YTD!DR31</f>
        <v>302.664</v>
      </c>
      <c r="M31" s="68">
        <f>YTD!ED31</f>
        <v>313.288</v>
      </c>
      <c r="N31" s="68">
        <f>YTD!EP31</f>
        <v>311.289</v>
      </c>
      <c r="O31" s="68">
        <f>YTD!FB31</f>
        <v>297.235</v>
      </c>
      <c r="P31" s="68">
        <f>YTD!FN31</f>
        <v>300.635</v>
      </c>
      <c r="Q31" s="68">
        <f>YTD!FZ31</f>
        <v>299.9</v>
      </c>
      <c r="R31" s="17"/>
      <c r="S31" s="17"/>
      <c r="T31" s="17"/>
      <c r="U31" s="17"/>
      <c r="V31" s="17"/>
      <c r="W31" s="17"/>
      <c r="X31" s="17"/>
      <c r="Y31" s="17"/>
      <c r="Z31" s="17"/>
    </row>
    <row r="32" ht="4.5" customHeight="1">
      <c r="A32" s="30">
        <f t="shared" si="1"/>
        <v>28</v>
      </c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 t="str">
        <f>YTD!FZ32</f>
        <v/>
      </c>
      <c r="R32" s="17"/>
      <c r="S32" s="17"/>
      <c r="T32" s="17"/>
      <c r="U32" s="17"/>
      <c r="V32" s="17"/>
      <c r="W32" s="17"/>
      <c r="X32" s="17"/>
      <c r="Y32" s="17"/>
      <c r="Z32" s="17"/>
    </row>
    <row r="33" ht="13.5" customHeight="1">
      <c r="A33" s="30">
        <f t="shared" si="1"/>
        <v>29</v>
      </c>
      <c r="B33" s="60" t="s">
        <v>28</v>
      </c>
      <c r="C33" s="61">
        <f>YTD!N33</f>
        <v>867.522</v>
      </c>
      <c r="D33" s="61">
        <f>YTD!Z33</f>
        <v>876.001</v>
      </c>
      <c r="E33" s="61">
        <f>YTD!AL33</f>
        <v>862.22</v>
      </c>
      <c r="F33" s="61">
        <f>YTD!AX33</f>
        <v>890.047</v>
      </c>
      <c r="G33" s="61">
        <f>YTD!BJ33</f>
        <v>928.717</v>
      </c>
      <c r="H33" s="61">
        <f>YTD!BV33</f>
        <v>901.32</v>
      </c>
      <c r="I33" s="61">
        <f>YTD!CH33</f>
        <v>908.281</v>
      </c>
      <c r="J33" s="61">
        <f>YTD!CT33</f>
        <v>937.516</v>
      </c>
      <c r="K33" s="61">
        <f>YTD!DF33</f>
        <v>3466.44</v>
      </c>
      <c r="L33" s="61">
        <f>YTD!DR33</f>
        <v>1035.158</v>
      </c>
      <c r="M33" s="61">
        <f>YTD!ED33</f>
        <v>1029.905</v>
      </c>
      <c r="N33" s="61">
        <f>YTD!EP33</f>
        <v>1068.09</v>
      </c>
      <c r="O33" s="61">
        <f>YTD!FB33</f>
        <v>1072.703</v>
      </c>
      <c r="P33" s="61">
        <f>YTD!FN33</f>
        <v>1027.586</v>
      </c>
      <c r="Q33" s="61">
        <f>YTD!FZ33</f>
        <v>1017.62</v>
      </c>
      <c r="R33" s="17"/>
      <c r="S33" s="17"/>
      <c r="T33" s="17"/>
      <c r="U33" s="17"/>
    </row>
    <row r="34" ht="13.5" customHeight="1">
      <c r="A34" s="30">
        <f t="shared" si="1"/>
        <v>30</v>
      </c>
      <c r="B34" s="71" t="s">
        <v>29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 t="str">
        <f>YTD!FZ34</f>
        <v/>
      </c>
      <c r="R34" s="17"/>
      <c r="S34" s="17"/>
      <c r="T34" s="17"/>
      <c r="U34" s="17"/>
    </row>
    <row r="35" ht="13.5" customHeight="1">
      <c r="A35" s="30">
        <f t="shared" si="1"/>
        <v>31</v>
      </c>
      <c r="B35" s="124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 t="str">
        <f>YTD!FZ35</f>
        <v/>
      </c>
      <c r="R35" s="17"/>
      <c r="S35" s="17"/>
      <c r="T35" s="17"/>
      <c r="U35" s="17"/>
      <c r="V35" s="17"/>
      <c r="W35" s="17"/>
      <c r="X35" s="17"/>
      <c r="Y35" s="17"/>
      <c r="Z35" s="17"/>
    </row>
    <row r="36" ht="13.5" customHeight="1">
      <c r="A36" s="30">
        <f t="shared" si="1"/>
        <v>32</v>
      </c>
      <c r="B36" s="77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 t="str">
        <f>YTD!FZ36</f>
        <v/>
      </c>
      <c r="R36" s="126"/>
      <c r="S36" s="126"/>
      <c r="T36" s="126"/>
      <c r="U36" s="126"/>
    </row>
    <row r="37" ht="12.75" customHeight="1">
      <c r="A37" s="30">
        <f t="shared" si="1"/>
        <v>33</v>
      </c>
      <c r="B37" s="78" t="s">
        <v>31</v>
      </c>
      <c r="C37" s="79">
        <f>YTD!N37</f>
        <v>57359</v>
      </c>
      <c r="D37" s="79">
        <f>YTD!Z37</f>
        <v>58245</v>
      </c>
      <c r="E37" s="79">
        <f>YTD!AL37</f>
        <v>55655</v>
      </c>
      <c r="F37" s="79">
        <f>YTD!AX37</f>
        <v>50064.5</v>
      </c>
      <c r="G37" s="79">
        <f>YTD!BJ37</f>
        <v>51507.5</v>
      </c>
      <c r="H37" s="79">
        <f>YTD!BV37</f>
        <v>54660.57337</v>
      </c>
      <c r="I37" s="79">
        <f>YTD!CH37</f>
        <v>52204</v>
      </c>
      <c r="J37" s="79">
        <f>YTD!CT37</f>
        <v>53869</v>
      </c>
      <c r="K37" s="79">
        <f>YTD!DF37</f>
        <v>58542.5</v>
      </c>
      <c r="L37" s="79">
        <f>YTD!DR37</f>
        <v>58620</v>
      </c>
      <c r="M37" s="79">
        <f>YTD!ED37</f>
        <v>58375.5</v>
      </c>
      <c r="N37" s="79">
        <f>YTD!EP37</f>
        <v>59795.5</v>
      </c>
      <c r="O37" s="79">
        <f>YTD!FB37</f>
        <v>56113.5</v>
      </c>
      <c r="P37" s="79">
        <f>YTD!FN37</f>
        <v>53087.5</v>
      </c>
      <c r="Q37" s="79">
        <f>YTD!FZ37</f>
        <v>52873</v>
      </c>
      <c r="R37" s="17"/>
      <c r="S37" s="17"/>
      <c r="T37" s="17"/>
      <c r="U37" s="17"/>
    </row>
    <row r="38" ht="13.5" customHeight="1">
      <c r="A38" s="30">
        <f t="shared" si="1"/>
        <v>34</v>
      </c>
      <c r="B38" s="83" t="s">
        <v>32</v>
      </c>
      <c r="C38" s="44">
        <f>YTD!N38</f>
        <v>46.2085</v>
      </c>
      <c r="D38" s="44">
        <f>YTD!Z38</f>
        <v>43.916</v>
      </c>
      <c r="E38" s="44">
        <f>YTD!AL38</f>
        <v>48.32854514</v>
      </c>
      <c r="F38" s="44">
        <f>YTD!AX38</f>
        <v>49.34167433</v>
      </c>
      <c r="G38" s="44">
        <f>YTD!BJ38</f>
        <v>49.59368968</v>
      </c>
      <c r="H38" s="44">
        <f>YTD!BV38</f>
        <v>50.95619805</v>
      </c>
      <c r="I38" s="44">
        <f>YTD!CH38</f>
        <v>52.85252097</v>
      </c>
      <c r="J38" s="44">
        <f>YTD!CT38</f>
        <v>57.8535509</v>
      </c>
      <c r="K38" s="44">
        <f>YTD!DF38</f>
        <v>62.63922779</v>
      </c>
      <c r="L38" s="44">
        <f>YTD!DR38</f>
        <v>63.41978965</v>
      </c>
      <c r="M38" s="44">
        <f>YTD!ED38</f>
        <v>66.03590347</v>
      </c>
      <c r="N38" s="44">
        <f>YTD!EP38</f>
        <v>71.14623538</v>
      </c>
      <c r="O38" s="44">
        <f>YTD!FB38</f>
        <v>72.90486074</v>
      </c>
      <c r="P38" s="44">
        <f>YTD!FN38</f>
        <v>76.6045707</v>
      </c>
      <c r="Q38" s="44">
        <f>YTD!FZ38</f>
        <v>84.67831614</v>
      </c>
      <c r="R38" s="17"/>
      <c r="S38" s="17"/>
      <c r="T38" s="17"/>
      <c r="U38" s="17"/>
    </row>
    <row r="39" ht="13.5" customHeight="1">
      <c r="A39" s="30">
        <f t="shared" si="1"/>
        <v>35</v>
      </c>
      <c r="B39" s="17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 t="str">
        <f>YTD!FZ39</f>
        <v/>
      </c>
      <c r="R39" s="17"/>
      <c r="S39" s="17"/>
      <c r="T39" s="17"/>
      <c r="U39" s="17"/>
    </row>
    <row r="40" ht="13.5" customHeight="1">
      <c r="A40" s="30">
        <f t="shared" si="1"/>
        <v>36</v>
      </c>
      <c r="B40" s="89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 t="str">
        <f>YTD!FZ40</f>
        <v/>
      </c>
      <c r="R40" s="126"/>
      <c r="S40" s="126"/>
      <c r="T40" s="126"/>
      <c r="U40" s="126"/>
    </row>
    <row r="41" ht="12.75" customHeight="1">
      <c r="A41" s="30">
        <f t="shared" si="1"/>
        <v>37</v>
      </c>
      <c r="B41" s="39" t="s">
        <v>34</v>
      </c>
      <c r="C41" s="79">
        <f>YTD!N41</f>
        <v>2</v>
      </c>
      <c r="D41" s="79">
        <f>YTD!Z41</f>
        <v>3</v>
      </c>
      <c r="E41" s="79">
        <f>YTD!AL41</f>
        <v>5</v>
      </c>
      <c r="F41" s="79">
        <f>YTD!AX41</f>
        <v>7</v>
      </c>
      <c r="G41" s="79">
        <f>YTD!BJ41</f>
        <v>10</v>
      </c>
      <c r="H41" s="79">
        <f>YTD!BV41</f>
        <v>12</v>
      </c>
      <c r="I41" s="79">
        <f>YTD!CH41</f>
        <v>14</v>
      </c>
      <c r="J41" s="79">
        <f>YTD!CT41</f>
        <v>18</v>
      </c>
      <c r="K41" s="79">
        <f>YTD!DF41</f>
        <v>19</v>
      </c>
      <c r="L41" s="79">
        <f>YTD!DR41</f>
        <v>19</v>
      </c>
      <c r="M41" s="79">
        <v>22.0</v>
      </c>
      <c r="N41" s="79">
        <f>YTD!EP41</f>
        <v>23</v>
      </c>
      <c r="O41" s="79">
        <f>YTD!FB41</f>
        <v>23</v>
      </c>
      <c r="P41" s="79">
        <f>YTD!FN41</f>
        <v>23</v>
      </c>
      <c r="Q41" s="79">
        <f>YTD!FZ41</f>
        <v>23</v>
      </c>
      <c r="R41" s="17"/>
      <c r="S41" s="17"/>
      <c r="T41" s="17"/>
      <c r="U41" s="17"/>
    </row>
    <row r="42" ht="12.75" customHeight="1">
      <c r="A42" s="30">
        <f t="shared" si="1"/>
        <v>38</v>
      </c>
      <c r="B42" s="90" t="s">
        <v>35</v>
      </c>
      <c r="C42" s="91">
        <f>YTD!N42</f>
        <v>729.208</v>
      </c>
      <c r="D42" s="91">
        <f>YTD!Z42</f>
        <v>943</v>
      </c>
      <c r="E42" s="91">
        <f>YTD!AL42</f>
        <v>1359.2115</v>
      </c>
      <c r="F42" s="91">
        <f>YTD!AX42</f>
        <v>2045.3053</v>
      </c>
      <c r="G42" s="91">
        <f>YTD!BJ42</f>
        <v>3067.259594</v>
      </c>
      <c r="H42" s="91">
        <f>YTD!BV42</f>
        <v>3968.979865</v>
      </c>
      <c r="I42" s="91">
        <f>YTD!CH42</f>
        <v>4702.403873</v>
      </c>
      <c r="J42" s="91">
        <f>YTD!CT42</f>
        <v>5368.59</v>
      </c>
      <c r="K42" s="91">
        <f>YTD!DF42</f>
        <v>6683.21769</v>
      </c>
      <c r="L42" s="91">
        <f>YTD!DR42</f>
        <v>6585.7047</v>
      </c>
      <c r="M42" s="91">
        <f>YTD!ED42</f>
        <v>6429.017118</v>
      </c>
      <c r="N42" s="91">
        <f>YTD!EP42</f>
        <v>6035.098876</v>
      </c>
      <c r="O42" s="91">
        <f>YTD!FB42</f>
        <v>5126.296427</v>
      </c>
      <c r="P42" s="91">
        <f>YTD!FN42</f>
        <v>5128.426438</v>
      </c>
      <c r="Q42" s="91">
        <f>YTD!FZ42</f>
        <v>5356.079302</v>
      </c>
      <c r="R42" s="128"/>
      <c r="S42" s="128"/>
      <c r="T42" s="128"/>
      <c r="U42" s="128"/>
      <c r="V42" s="128"/>
      <c r="W42" s="128"/>
      <c r="X42" s="128"/>
      <c r="Y42" s="128"/>
      <c r="Z42" s="128"/>
    </row>
    <row r="43" ht="13.5" customHeight="1">
      <c r="A43" s="30">
        <f t="shared" si="1"/>
        <v>39</v>
      </c>
      <c r="B43" s="86" t="s">
        <v>36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 t="str">
        <f>YTD!FZ43</f>
        <v/>
      </c>
      <c r="R43" s="17"/>
      <c r="S43" s="17"/>
      <c r="T43" s="17"/>
      <c r="U43" s="17"/>
      <c r="V43" s="17"/>
      <c r="W43" s="17"/>
      <c r="X43" s="17"/>
      <c r="Y43" s="17"/>
      <c r="Z43" s="17"/>
    </row>
    <row r="44" ht="13.5" customHeight="1">
      <c r="A44" s="30">
        <f t="shared" si="1"/>
        <v>40</v>
      </c>
      <c r="B44" s="71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 t="str">
        <f>YTD!FZ44</f>
        <v/>
      </c>
      <c r="R44" s="17"/>
      <c r="S44" s="17"/>
      <c r="T44" s="17"/>
      <c r="U44" s="17"/>
      <c r="V44" s="17"/>
      <c r="W44" s="17"/>
      <c r="X44" s="17"/>
      <c r="Y44" s="17"/>
      <c r="Z44" s="17"/>
    </row>
    <row r="45" ht="13.5" customHeight="1">
      <c r="A45" s="30">
        <f t="shared" si="1"/>
        <v>41</v>
      </c>
      <c r="B45" s="89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 t="str">
        <f>YTD!FZ45</f>
        <v/>
      </c>
      <c r="R45" s="126"/>
      <c r="S45" s="126"/>
      <c r="T45" s="126"/>
      <c r="U45" s="126"/>
      <c r="V45" s="17"/>
      <c r="W45" s="17"/>
      <c r="X45" s="17"/>
      <c r="Y45" s="17"/>
      <c r="Z45" s="17"/>
    </row>
    <row r="46" ht="12.75" customHeight="1">
      <c r="A46" s="30">
        <f t="shared" si="1"/>
        <v>42</v>
      </c>
      <c r="B46" s="78" t="s">
        <v>38</v>
      </c>
      <c r="C46" s="79" t="str">
        <f>YTD!N46</f>
        <v>-</v>
      </c>
      <c r="D46" s="79" t="str">
        <f>YTD!Z46</f>
        <v>-</v>
      </c>
      <c r="E46" s="79" t="str">
        <f>YTD!AL46</f>
        <v>-</v>
      </c>
      <c r="F46" s="79" t="str">
        <f>YTD!AX46</f>
        <v>-</v>
      </c>
      <c r="G46" s="79" t="str">
        <f>YTD!BJ46</f>
        <v>-</v>
      </c>
      <c r="H46" s="79">
        <f>YTD!BV46</f>
        <v>2229</v>
      </c>
      <c r="I46" s="79">
        <f>YTD!CH46</f>
        <v>961</v>
      </c>
      <c r="J46" s="79">
        <f>YTD!CT46</f>
        <v>1427</v>
      </c>
      <c r="K46" s="79">
        <f>YTD!DF46</f>
        <v>1257</v>
      </c>
      <c r="L46" s="79">
        <f>YTD!DR46</f>
        <v>838</v>
      </c>
      <c r="M46" s="79">
        <f>YTD!ED46</f>
        <v>651</v>
      </c>
      <c r="N46" s="79">
        <f>YTD!EP46</f>
        <v>394</v>
      </c>
      <c r="O46" s="79">
        <f>YTD!FB46</f>
        <v>670</v>
      </c>
      <c r="P46" s="79">
        <f>YTD!FN46</f>
        <v>762</v>
      </c>
      <c r="Q46" s="79">
        <f>YTD!FZ46</f>
        <v>583</v>
      </c>
      <c r="R46" s="17"/>
      <c r="S46" s="17"/>
      <c r="T46" s="17"/>
      <c r="U46" s="17"/>
      <c r="V46" s="17"/>
      <c r="W46" s="17"/>
      <c r="X46" s="17"/>
      <c r="Y46" s="17"/>
      <c r="Z46" s="17"/>
    </row>
    <row r="47" ht="13.5" customHeight="1">
      <c r="A47" s="30">
        <f t="shared" si="1"/>
        <v>43</v>
      </c>
      <c r="B47" s="71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 t="str">
        <f>YTD!FZ47</f>
        <v/>
      </c>
      <c r="R47" s="17"/>
      <c r="S47" s="17"/>
      <c r="T47" s="17"/>
      <c r="U47" s="17"/>
      <c r="V47" s="17"/>
      <c r="W47" s="17"/>
      <c r="X47" s="17"/>
      <c r="Y47" s="17"/>
      <c r="Z47" s="17"/>
    </row>
    <row r="48" ht="13.5" customHeight="1">
      <c r="A48" s="30">
        <f t="shared" si="1"/>
        <v>44</v>
      </c>
      <c r="B48" s="102" t="s">
        <v>40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 t="str">
        <f>YTD!FZ48</f>
        <v/>
      </c>
      <c r="R48" s="126"/>
      <c r="S48" s="126"/>
      <c r="T48" s="126"/>
      <c r="U48" s="126"/>
    </row>
    <row r="49" ht="12.75" customHeight="1">
      <c r="A49" s="30">
        <f t="shared" si="1"/>
        <v>45</v>
      </c>
      <c r="B49" s="78" t="s">
        <v>41</v>
      </c>
      <c r="C49" s="105">
        <f>YTD!N49</f>
        <v>0</v>
      </c>
      <c r="D49" s="105">
        <f>YTD!Z49</f>
        <v>1</v>
      </c>
      <c r="E49" s="105">
        <f>YTD!AL49</f>
        <v>2</v>
      </c>
      <c r="F49" s="105">
        <f>YTD!AX49</f>
        <v>2</v>
      </c>
      <c r="G49" s="105">
        <f>YTD!BJ49</f>
        <v>3</v>
      </c>
      <c r="H49" s="105">
        <f>YTD!BV49</f>
        <v>2</v>
      </c>
      <c r="I49" s="105">
        <f>YTD!CH49</f>
        <v>2</v>
      </c>
      <c r="J49" s="105">
        <f>YTD!CT49</f>
        <v>3</v>
      </c>
      <c r="K49" s="105">
        <f>YTD!DF49</f>
        <v>1</v>
      </c>
      <c r="L49" s="105">
        <f>YTD!DR49</f>
        <v>2</v>
      </c>
      <c r="M49" s="105">
        <f>SUM('Mês'!DS49:ED49)</f>
        <v>3</v>
      </c>
      <c r="N49" s="105">
        <f>YTD!EP49</f>
        <v>0</v>
      </c>
      <c r="O49" s="105">
        <f>YTD!FB49</f>
        <v>0</v>
      </c>
      <c r="P49" s="105">
        <f>YTD!FN49</f>
        <v>0</v>
      </c>
      <c r="Q49" s="105">
        <f>YTD!FZ49</f>
        <v>0</v>
      </c>
      <c r="R49" s="17"/>
      <c r="S49" s="17"/>
      <c r="T49" s="17"/>
      <c r="U49" s="17"/>
      <c r="V49" s="17"/>
      <c r="W49" s="17"/>
      <c r="X49" s="17"/>
      <c r="Y49" s="17"/>
      <c r="Z49" s="17"/>
    </row>
    <row r="50" ht="13.5" customHeight="1">
      <c r="A50" s="30">
        <f t="shared" si="1"/>
        <v>46</v>
      </c>
      <c r="B50" s="83" t="s">
        <v>42</v>
      </c>
      <c r="C50" s="107">
        <f>YTD!N50</f>
        <v>2</v>
      </c>
      <c r="D50" s="107">
        <f>YTD!Z50</f>
        <v>2</v>
      </c>
      <c r="E50" s="107">
        <f>YTD!AL50</f>
        <v>2</v>
      </c>
      <c r="F50" s="107">
        <f>YTD!AX50</f>
        <v>7</v>
      </c>
      <c r="G50" s="107">
        <f>YTD!BJ50</f>
        <v>5</v>
      </c>
      <c r="H50" s="107">
        <f>YTD!BV50</f>
        <v>4</v>
      </c>
      <c r="I50" s="107">
        <f>YTD!CH50</f>
        <v>2</v>
      </c>
      <c r="J50" s="107">
        <f>YTD!CT50</f>
        <v>1</v>
      </c>
      <c r="K50" s="107">
        <f>YTD!DF50</f>
        <v>5</v>
      </c>
      <c r="L50" s="107">
        <f>YTD!DR50</f>
        <v>1</v>
      </c>
      <c r="M50" s="107">
        <f>SUM('Mês'!DS50:ED50)</f>
        <v>6</v>
      </c>
      <c r="N50" s="107">
        <f>YTD!EP50</f>
        <v>2</v>
      </c>
      <c r="O50" s="107">
        <f>YTD!FB50</f>
        <v>3</v>
      </c>
      <c r="P50" s="107">
        <f>YTD!FN50</f>
        <v>1</v>
      </c>
      <c r="Q50" s="107">
        <f>YTD!FZ50</f>
        <v>0</v>
      </c>
      <c r="R50" s="17"/>
      <c r="S50" s="17"/>
      <c r="T50" s="17"/>
      <c r="U50" s="17"/>
      <c r="V50" s="17"/>
      <c r="W50" s="17"/>
      <c r="X50" s="17"/>
      <c r="Y50" s="17"/>
      <c r="Z50" s="17"/>
    </row>
    <row r="51" ht="15.75" customHeight="1">
      <c r="A51" s="30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ht="15.75" customHeight="1">
      <c r="A52" s="30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</row>
    <row r="53" ht="15.75" customHeight="1">
      <c r="A53" s="30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ht="15.75" customHeight="1">
      <c r="A54" s="30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ht="15.75" customHeight="1">
      <c r="A55" s="30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</row>
    <row r="56" ht="15.75" customHeight="1">
      <c r="A56" s="30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ht="15.75" customHeight="1">
      <c r="A57" s="30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ht="15.75" customHeight="1">
      <c r="A58" s="30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ht="15.75" customHeight="1">
      <c r="A59" s="30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</row>
    <row r="60" ht="15.75" customHeight="1">
      <c r="A60" s="30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</row>
    <row r="61" ht="15.75" customHeight="1">
      <c r="A61" s="30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ht="15.75" customHeight="1">
      <c r="A62" s="30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</row>
    <row r="63" ht="15.75" customHeight="1">
      <c r="A63" s="3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ht="15.75" customHeight="1">
      <c r="A64" s="30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</row>
    <row r="65" ht="15.75" customHeight="1">
      <c r="A65" s="30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ht="15.75" customHeight="1">
      <c r="A66" s="30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ht="15.75" customHeight="1">
      <c r="A67" s="30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</row>
    <row r="68" ht="15.75" customHeight="1">
      <c r="A68" s="30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ht="15.75" customHeight="1">
      <c r="A69" s="30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ht="15.75" customHeight="1">
      <c r="A70" s="30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ht="15.75" customHeight="1">
      <c r="A71" s="30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</row>
    <row r="72" ht="15.75" customHeight="1">
      <c r="A72" s="30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ht="15.75" customHeight="1">
      <c r="A73" s="30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</row>
    <row r="74" ht="15.75" customHeight="1">
      <c r="A74" s="30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</row>
    <row r="75" ht="15.75" customHeight="1">
      <c r="A75" s="30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</row>
    <row r="76" ht="15.75" customHeight="1">
      <c r="A76" s="30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</row>
    <row r="77" ht="15.75" customHeight="1">
      <c r="A77" s="30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</row>
    <row r="78" ht="15.75" customHeight="1">
      <c r="A78" s="30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ht="15.75" customHeight="1">
      <c r="A79" s="30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ht="15.75" customHeight="1">
      <c r="A80" s="30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ht="15.75" customHeight="1">
      <c r="A81" s="30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ht="15.75" customHeight="1">
      <c r="A82" s="30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</row>
    <row r="83" ht="15.75" customHeight="1">
      <c r="A83" s="30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</row>
    <row r="84" ht="15.75" customHeight="1">
      <c r="A84" s="30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ht="15.75" customHeight="1">
      <c r="A85" s="30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</row>
    <row r="86" ht="15.75" customHeight="1">
      <c r="A86" s="30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ht="15.75" customHeight="1">
      <c r="A87" s="30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</row>
    <row r="88" ht="15.75" customHeight="1">
      <c r="A88" s="30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</row>
    <row r="89" ht="15.75" customHeight="1">
      <c r="A89" s="30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</row>
    <row r="90" ht="15.75" customHeight="1">
      <c r="A90" s="30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</row>
    <row r="91" ht="15.75" customHeight="1">
      <c r="A91" s="30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</row>
    <row r="92" ht="15.75" customHeight="1">
      <c r="A92" s="30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ht="15.75" customHeight="1">
      <c r="A93" s="30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ht="15.75" customHeight="1">
      <c r="A94" s="30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ht="15.75" customHeight="1">
      <c r="A95" s="30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</row>
    <row r="96" ht="15.75" customHeight="1">
      <c r="A96" s="30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</row>
    <row r="97" ht="15.75" customHeight="1">
      <c r="A97" s="30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</row>
    <row r="98" ht="15.75" customHeight="1">
      <c r="A98" s="30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</row>
    <row r="99" ht="15.75" customHeight="1">
      <c r="A99" s="30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ht="15.75" customHeight="1">
      <c r="A100" s="30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</row>
    <row r="101" ht="15.75" customHeight="1">
      <c r="A101" s="30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ht="15.75" customHeight="1">
      <c r="A102" s="30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</row>
    <row r="103" ht="15.75" customHeight="1">
      <c r="A103" s="30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</row>
    <row r="104" ht="15.75" customHeight="1">
      <c r="A104" s="30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ht="15.75" customHeight="1">
      <c r="A105" s="30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</row>
    <row r="106" ht="15.75" customHeight="1">
      <c r="A106" s="30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</row>
    <row r="107" ht="15.75" customHeight="1">
      <c r="A107" s="30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</row>
    <row r="108" ht="15.75" customHeight="1">
      <c r="A108" s="30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</row>
    <row r="109" ht="15.75" customHeight="1">
      <c r="A109" s="30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</row>
    <row r="110" ht="15.75" customHeight="1">
      <c r="A110" s="30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</row>
    <row r="111" ht="15.75" customHeight="1">
      <c r="A111" s="30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</row>
    <row r="112" ht="15.75" customHeight="1">
      <c r="A112" s="30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</row>
    <row r="113" ht="15.75" customHeight="1">
      <c r="A113" s="30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</row>
    <row r="114" ht="15.75" customHeight="1">
      <c r="A114" s="30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</row>
    <row r="115" ht="15.75" customHeight="1">
      <c r="A115" s="30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</row>
    <row r="116" ht="15.75" customHeight="1">
      <c r="A116" s="30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</row>
    <row r="117" ht="15.75" customHeight="1">
      <c r="A117" s="30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</row>
    <row r="118" ht="15.75" customHeight="1">
      <c r="A118" s="30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</row>
    <row r="119" ht="15.75" customHeight="1">
      <c r="A119" s="30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</row>
    <row r="120" ht="15.75" customHeight="1">
      <c r="A120" s="30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</row>
    <row r="121" ht="15.75" customHeight="1">
      <c r="A121" s="30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</row>
    <row r="122" ht="15.75" customHeight="1">
      <c r="A122" s="30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</row>
    <row r="123" ht="15.75" customHeight="1">
      <c r="A123" s="30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</row>
    <row r="124" ht="15.75" customHeight="1">
      <c r="A124" s="30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</row>
    <row r="125" ht="15.75" customHeight="1">
      <c r="A125" s="30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</row>
    <row r="126" ht="15.75" customHeight="1">
      <c r="A126" s="30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</row>
    <row r="127" ht="15.75" customHeight="1">
      <c r="A127" s="30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</row>
    <row r="128" ht="15.75" customHeight="1">
      <c r="A128" s="30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</row>
    <row r="129" ht="15.75" customHeight="1">
      <c r="A129" s="30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</row>
    <row r="130" ht="15.75" customHeight="1">
      <c r="A130" s="30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</row>
    <row r="131" ht="15.75" customHeight="1">
      <c r="A131" s="30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</row>
    <row r="132" ht="15.75" customHeight="1">
      <c r="A132" s="30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</row>
    <row r="133" ht="15.75" customHeight="1">
      <c r="A133" s="30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</row>
    <row r="134" ht="15.75" customHeight="1">
      <c r="A134" s="30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</row>
    <row r="135" ht="15.75" customHeight="1">
      <c r="A135" s="30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</row>
    <row r="136" ht="15.75" customHeight="1">
      <c r="A136" s="30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</row>
    <row r="137" ht="15.75" customHeight="1">
      <c r="A137" s="30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</row>
    <row r="138" ht="15.75" customHeight="1">
      <c r="A138" s="30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</row>
    <row r="139" ht="15.75" customHeight="1">
      <c r="A139" s="30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</row>
    <row r="140" ht="15.75" customHeight="1">
      <c r="A140" s="30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</row>
    <row r="141" ht="15.75" customHeight="1">
      <c r="A141" s="30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</row>
    <row r="142" ht="15.75" customHeight="1">
      <c r="A142" s="30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</row>
    <row r="143" ht="15.75" customHeight="1">
      <c r="A143" s="30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</row>
    <row r="144" ht="15.75" customHeight="1">
      <c r="A144" s="30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</row>
    <row r="145" ht="15.75" customHeight="1">
      <c r="A145" s="30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</row>
    <row r="146" ht="15.75" customHeight="1">
      <c r="A146" s="30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</row>
    <row r="147" ht="15.75" customHeight="1">
      <c r="A147" s="30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</row>
    <row r="148" ht="15.75" customHeight="1">
      <c r="A148" s="30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</row>
    <row r="149" ht="15.75" customHeight="1">
      <c r="A149" s="30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</row>
    <row r="150" ht="15.75" customHeight="1">
      <c r="A150" s="30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</row>
    <row r="151" ht="15.75" customHeight="1">
      <c r="A151" s="30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</row>
    <row r="152" ht="15.75" customHeight="1">
      <c r="A152" s="30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</row>
    <row r="153" ht="15.75" customHeight="1">
      <c r="A153" s="30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</row>
    <row r="154" ht="15.75" customHeight="1">
      <c r="A154" s="30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</row>
    <row r="155" ht="15.75" customHeight="1">
      <c r="A155" s="30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</row>
    <row r="156" ht="15.75" customHeight="1">
      <c r="A156" s="30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</row>
    <row r="157" ht="15.75" customHeight="1">
      <c r="A157" s="30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</row>
    <row r="158" ht="15.75" customHeight="1">
      <c r="A158" s="30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</row>
    <row r="159" ht="15.75" customHeight="1">
      <c r="A159" s="30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</row>
    <row r="160" ht="15.75" customHeight="1">
      <c r="A160" s="30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</row>
    <row r="161" ht="15.75" customHeight="1">
      <c r="A161" s="30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</row>
    <row r="162" ht="15.75" customHeight="1">
      <c r="A162" s="30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</row>
    <row r="163" ht="15.75" customHeight="1">
      <c r="A163" s="30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</row>
    <row r="164" ht="15.75" customHeight="1">
      <c r="A164" s="30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</row>
    <row r="165" ht="15.75" customHeight="1">
      <c r="A165" s="30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</row>
    <row r="166" ht="15.75" customHeight="1">
      <c r="A166" s="30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</row>
    <row r="167" ht="15.75" customHeight="1">
      <c r="A167" s="30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</row>
    <row r="168" ht="15.75" customHeight="1">
      <c r="A168" s="30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</row>
    <row r="169" ht="15.75" customHeight="1">
      <c r="A169" s="30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</row>
    <row r="170" ht="15.75" customHeight="1">
      <c r="A170" s="30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</row>
    <row r="171" ht="15.75" customHeight="1">
      <c r="A171" s="30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</row>
    <row r="172" ht="15.75" customHeight="1">
      <c r="A172" s="30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</row>
    <row r="173" ht="15.75" customHeight="1">
      <c r="A173" s="30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</row>
    <row r="174" ht="15.75" customHeight="1">
      <c r="A174" s="30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</row>
    <row r="175" ht="15.75" customHeight="1">
      <c r="A175" s="30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</row>
    <row r="176" ht="15.75" customHeight="1">
      <c r="A176" s="30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</row>
    <row r="177" ht="15.75" customHeight="1">
      <c r="A177" s="30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</row>
    <row r="178" ht="15.75" customHeight="1">
      <c r="A178" s="30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</row>
    <row r="179" ht="15.75" customHeight="1">
      <c r="A179" s="30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</row>
    <row r="180" ht="15.75" customHeight="1">
      <c r="A180" s="30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</row>
    <row r="181" ht="15.75" customHeight="1">
      <c r="A181" s="30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</row>
    <row r="182" ht="15.75" customHeight="1">
      <c r="A182" s="30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</row>
    <row r="183" ht="15.75" customHeight="1">
      <c r="A183" s="30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</row>
    <row r="184" ht="15.75" customHeight="1">
      <c r="A184" s="30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</row>
    <row r="185" ht="15.75" customHeight="1">
      <c r="A185" s="30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</row>
    <row r="186" ht="15.75" customHeight="1">
      <c r="A186" s="30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</row>
    <row r="187" ht="15.75" customHeight="1">
      <c r="A187" s="30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</row>
    <row r="188" ht="15.75" customHeight="1">
      <c r="A188" s="30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</row>
    <row r="189" ht="15.75" customHeight="1">
      <c r="A189" s="30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</row>
    <row r="190" ht="15.75" customHeight="1">
      <c r="A190" s="30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</row>
    <row r="191" ht="15.75" customHeight="1">
      <c r="A191" s="30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</row>
    <row r="192" ht="15.75" customHeight="1">
      <c r="A192" s="30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</row>
    <row r="193" ht="15.75" customHeight="1">
      <c r="A193" s="30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</row>
    <row r="194" ht="15.75" customHeight="1">
      <c r="A194" s="30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</row>
    <row r="195" ht="15.75" customHeight="1">
      <c r="A195" s="30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</row>
    <row r="196" ht="15.75" customHeight="1">
      <c r="A196" s="30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</row>
    <row r="197" ht="15.75" customHeight="1">
      <c r="A197" s="30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</row>
    <row r="198" ht="15.75" customHeight="1">
      <c r="A198" s="30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</row>
    <row r="199" ht="15.75" customHeight="1">
      <c r="A199" s="30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</row>
    <row r="200" ht="15.75" customHeight="1">
      <c r="A200" s="30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</row>
    <row r="201" ht="15.75" customHeight="1">
      <c r="A201" s="30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</row>
    <row r="202" ht="15.75" customHeight="1">
      <c r="A202" s="30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</row>
    <row r="203" ht="15.75" customHeight="1">
      <c r="A203" s="30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</row>
    <row r="204" ht="15.75" customHeight="1">
      <c r="A204" s="30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</row>
    <row r="205" ht="15.75" customHeight="1">
      <c r="A205" s="30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</row>
    <row r="206" ht="15.75" customHeight="1">
      <c r="A206" s="30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</row>
    <row r="207" ht="15.75" customHeight="1">
      <c r="A207" s="30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</row>
    <row r="208" ht="15.75" customHeight="1">
      <c r="A208" s="30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</row>
    <row r="209" ht="15.75" customHeight="1">
      <c r="A209" s="30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</row>
    <row r="210" ht="15.75" customHeight="1">
      <c r="A210" s="30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</row>
    <row r="211" ht="15.75" customHeight="1">
      <c r="A211" s="30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</row>
    <row r="212" ht="15.75" customHeight="1">
      <c r="A212" s="30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</row>
    <row r="213" ht="15.75" customHeight="1">
      <c r="A213" s="30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</row>
    <row r="214" ht="15.75" customHeight="1">
      <c r="A214" s="30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</row>
    <row r="215" ht="15.75" customHeight="1">
      <c r="A215" s="30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</row>
    <row r="216" ht="15.75" customHeight="1">
      <c r="A216" s="30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</row>
    <row r="217" ht="15.75" customHeight="1">
      <c r="A217" s="30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</row>
    <row r="218" ht="15.75" customHeight="1">
      <c r="A218" s="30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</row>
    <row r="219" ht="15.75" customHeight="1">
      <c r="A219" s="30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</row>
    <row r="220" ht="15.75" customHeight="1">
      <c r="A220" s="30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</row>
    <row r="221" ht="15.75" customHeight="1">
      <c r="A221" s="30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</row>
    <row r="222" ht="15.75" customHeight="1">
      <c r="A222" s="30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</row>
    <row r="223" ht="15.75" customHeight="1">
      <c r="A223" s="30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</row>
    <row r="224" ht="15.75" customHeight="1">
      <c r="A224" s="30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</row>
    <row r="225" ht="15.75" customHeight="1">
      <c r="A225" s="30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</row>
    <row r="226" ht="15.75" customHeight="1">
      <c r="A226" s="30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</row>
    <row r="227" ht="15.75" customHeight="1">
      <c r="A227" s="30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</row>
    <row r="228" ht="15.75" customHeight="1">
      <c r="A228" s="30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</row>
    <row r="229" ht="15.75" customHeight="1">
      <c r="A229" s="30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</row>
    <row r="230" ht="15.75" customHeight="1">
      <c r="A230" s="30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</row>
    <row r="231" ht="15.75" customHeight="1">
      <c r="A231" s="30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</row>
    <row r="232" ht="15.75" customHeight="1">
      <c r="A232" s="30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</row>
    <row r="233" ht="15.75" customHeight="1">
      <c r="A233" s="30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</row>
    <row r="234" ht="15.75" customHeight="1">
      <c r="A234" s="30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</row>
    <row r="235" ht="15.75" customHeight="1">
      <c r="A235" s="30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</row>
    <row r="236" ht="15.75" customHeight="1">
      <c r="A236" s="30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</row>
    <row r="237" ht="15.75" customHeight="1">
      <c r="A237" s="30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</row>
    <row r="238" ht="15.75" customHeight="1">
      <c r="A238" s="30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</row>
    <row r="239" ht="15.75" customHeight="1">
      <c r="A239" s="30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</row>
    <row r="240" ht="15.75" customHeight="1">
      <c r="A240" s="30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</row>
    <row r="241" ht="15.75" customHeight="1">
      <c r="A241" s="30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</row>
    <row r="242" ht="15.75" customHeight="1">
      <c r="A242" s="30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</row>
    <row r="243" ht="15.75" customHeight="1">
      <c r="A243" s="30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</row>
    <row r="244" ht="15.75" customHeight="1">
      <c r="A244" s="30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</row>
    <row r="245" ht="15.75" customHeight="1">
      <c r="A245" s="30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</row>
    <row r="246" ht="15.75" customHeight="1">
      <c r="A246" s="30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</row>
    <row r="247" ht="15.75" customHeight="1">
      <c r="A247" s="30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</row>
    <row r="248" ht="15.75" customHeight="1">
      <c r="A248" s="30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</row>
    <row r="249" ht="15.75" customHeight="1">
      <c r="A249" s="30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</row>
    <row r="250" ht="15.75" customHeight="1">
      <c r="A250" s="30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</row>
    <row r="251" ht="12.75" customHeight="1">
      <c r="A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</row>
    <row r="252" ht="12.75" customHeight="1">
      <c r="A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</row>
    <row r="253" ht="12.75" customHeight="1">
      <c r="A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</row>
    <row r="254" ht="12.75" customHeight="1">
      <c r="A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</row>
    <row r="255" ht="12.75" customHeight="1">
      <c r="A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</row>
    <row r="256" ht="12.75" customHeight="1">
      <c r="A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</row>
    <row r="257" ht="12.75" customHeight="1">
      <c r="A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</row>
    <row r="258" ht="12.75" customHeight="1">
      <c r="A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</row>
    <row r="259" ht="12.75" customHeight="1">
      <c r="A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</row>
    <row r="260" ht="12.75" customHeight="1">
      <c r="A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</row>
    <row r="261" ht="12.75" customHeight="1">
      <c r="A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</row>
    <row r="262" ht="12.75" customHeight="1">
      <c r="A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</row>
    <row r="263" ht="12.75" customHeight="1">
      <c r="A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</row>
    <row r="264" ht="12.75" customHeight="1">
      <c r="A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</row>
    <row r="265" ht="12.75" customHeight="1">
      <c r="A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</row>
    <row r="266" ht="12.75" customHeight="1">
      <c r="A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</row>
    <row r="267" ht="12.75" customHeight="1">
      <c r="A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</row>
    <row r="268" ht="12.75" customHeight="1">
      <c r="A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</row>
    <row r="269" ht="12.75" customHeight="1">
      <c r="A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</row>
    <row r="270" ht="12.75" customHeight="1">
      <c r="A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</row>
    <row r="271" ht="12.75" customHeight="1">
      <c r="A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</row>
    <row r="272" ht="12.75" customHeight="1">
      <c r="A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</row>
    <row r="273" ht="12.75" customHeight="1">
      <c r="A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</row>
    <row r="274" ht="12.75" customHeight="1">
      <c r="A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</row>
    <row r="275" ht="12.75" customHeight="1">
      <c r="A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</row>
    <row r="276" ht="12.75" customHeight="1">
      <c r="A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</row>
    <row r="277" ht="12.75" customHeight="1">
      <c r="A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</row>
    <row r="278" ht="12.75" customHeight="1">
      <c r="A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</row>
    <row r="279" ht="12.75" customHeight="1">
      <c r="A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</row>
    <row r="280" ht="12.75" customHeight="1">
      <c r="A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</row>
    <row r="281" ht="12.75" customHeight="1">
      <c r="A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</row>
    <row r="282" ht="12.75" customHeight="1">
      <c r="A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</row>
    <row r="283" ht="12.75" customHeight="1">
      <c r="A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</row>
    <row r="284" ht="12.75" customHeight="1">
      <c r="A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</row>
    <row r="285" ht="12.75" customHeight="1">
      <c r="A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</row>
    <row r="286" ht="12.75" customHeight="1">
      <c r="A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</row>
    <row r="287" ht="12.75" customHeight="1">
      <c r="A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</row>
    <row r="288" ht="12.75" customHeight="1">
      <c r="A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</row>
    <row r="289" ht="12.75" customHeight="1">
      <c r="A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</row>
    <row r="290" ht="12.75" customHeight="1">
      <c r="A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</row>
    <row r="291" ht="12.75" customHeight="1">
      <c r="A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</row>
    <row r="292" ht="12.75" customHeight="1">
      <c r="A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</row>
    <row r="293" ht="12.75" customHeight="1">
      <c r="A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</row>
    <row r="294" ht="12.75" customHeight="1">
      <c r="A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</row>
    <row r="295" ht="12.75" customHeight="1">
      <c r="A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</row>
    <row r="296" ht="12.75" customHeight="1">
      <c r="A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</row>
    <row r="297" ht="12.75" customHeight="1">
      <c r="A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</row>
    <row r="298" ht="12.75" customHeight="1">
      <c r="A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</row>
    <row r="299" ht="12.75" customHeight="1">
      <c r="A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</row>
    <row r="300" ht="12.75" customHeight="1">
      <c r="A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</row>
    <row r="301" ht="12.75" customHeight="1">
      <c r="A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</row>
    <row r="302" ht="12.75" customHeight="1">
      <c r="A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</row>
    <row r="303" ht="12.75" customHeight="1">
      <c r="A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</row>
    <row r="304" ht="12.75" customHeight="1">
      <c r="A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</row>
    <row r="305" ht="12.75" customHeight="1">
      <c r="A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</row>
    <row r="306" ht="12.75" customHeight="1">
      <c r="A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</row>
    <row r="307" ht="12.75" customHeight="1">
      <c r="A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</row>
    <row r="308" ht="12.75" customHeight="1">
      <c r="A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</row>
    <row r="309" ht="12.75" customHeight="1">
      <c r="A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</row>
    <row r="310" ht="12.75" customHeight="1">
      <c r="A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</row>
    <row r="311" ht="12.75" customHeight="1">
      <c r="A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</row>
    <row r="312" ht="12.75" customHeight="1">
      <c r="A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</row>
    <row r="313" ht="12.75" customHeight="1">
      <c r="A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</row>
    <row r="314" ht="12.75" customHeight="1">
      <c r="A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</row>
    <row r="315" ht="12.75" customHeight="1">
      <c r="A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</row>
    <row r="316" ht="12.75" customHeight="1">
      <c r="A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</row>
    <row r="317" ht="12.75" customHeight="1">
      <c r="A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</row>
    <row r="318" ht="12.75" customHeight="1">
      <c r="A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</row>
    <row r="319" ht="12.75" customHeight="1">
      <c r="A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</row>
    <row r="320" ht="12.75" customHeight="1">
      <c r="A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</row>
    <row r="321" ht="12.75" customHeight="1">
      <c r="A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</row>
    <row r="322" ht="12.75" customHeight="1">
      <c r="A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</row>
    <row r="323" ht="12.75" customHeight="1">
      <c r="A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</row>
    <row r="324" ht="12.75" customHeight="1">
      <c r="A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</row>
    <row r="325" ht="12.75" customHeight="1">
      <c r="A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</row>
    <row r="326" ht="12.75" customHeight="1">
      <c r="A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</row>
    <row r="327" ht="12.75" customHeight="1">
      <c r="A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</row>
    <row r="328" ht="12.75" customHeight="1">
      <c r="A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</row>
    <row r="329" ht="12.75" customHeight="1">
      <c r="A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</row>
    <row r="330" ht="12.75" customHeight="1">
      <c r="A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</row>
    <row r="331" ht="12.75" customHeight="1">
      <c r="A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</row>
    <row r="332" ht="12.75" customHeight="1">
      <c r="A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</row>
    <row r="333" ht="12.75" customHeight="1">
      <c r="A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</row>
    <row r="334" ht="12.75" customHeight="1">
      <c r="A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</row>
    <row r="335" ht="12.75" customHeight="1">
      <c r="A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</row>
    <row r="336" ht="12.75" customHeight="1">
      <c r="A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</row>
    <row r="337" ht="12.75" customHeight="1">
      <c r="A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</row>
    <row r="338" ht="12.75" customHeight="1">
      <c r="A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</row>
    <row r="339" ht="12.75" customHeight="1">
      <c r="A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</row>
    <row r="340" ht="12.75" customHeight="1">
      <c r="A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</row>
    <row r="341" ht="12.75" customHeight="1">
      <c r="A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</row>
    <row r="342" ht="12.75" customHeight="1">
      <c r="A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</row>
    <row r="343" ht="12.75" customHeight="1">
      <c r="A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</row>
    <row r="344" ht="12.75" customHeight="1">
      <c r="A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</row>
    <row r="345" ht="12.75" customHeight="1">
      <c r="A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</row>
    <row r="346" ht="12.75" customHeight="1">
      <c r="A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</row>
    <row r="347" ht="12.75" customHeight="1">
      <c r="A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</row>
    <row r="348" ht="12.75" customHeight="1">
      <c r="A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</row>
    <row r="349" ht="12.75" customHeight="1">
      <c r="A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</row>
    <row r="350" ht="12.75" customHeight="1">
      <c r="A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</row>
    <row r="351" ht="12.75" customHeight="1">
      <c r="A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</row>
    <row r="352" ht="12.75" customHeight="1">
      <c r="A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</row>
    <row r="353" ht="12.75" customHeight="1">
      <c r="A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</row>
    <row r="354" ht="12.75" customHeight="1">
      <c r="A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</row>
    <row r="355" ht="12.75" customHeight="1">
      <c r="A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</row>
    <row r="356" ht="12.75" customHeight="1">
      <c r="A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</row>
    <row r="357" ht="12.75" customHeight="1">
      <c r="A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</row>
    <row r="358" ht="12.75" customHeight="1">
      <c r="A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</row>
    <row r="359" ht="12.75" customHeight="1">
      <c r="A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</row>
    <row r="360" ht="12.75" customHeight="1">
      <c r="A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</row>
    <row r="361" ht="12.75" customHeight="1">
      <c r="A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</row>
    <row r="362" ht="12.75" customHeight="1">
      <c r="A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</row>
    <row r="363" ht="12.75" customHeight="1">
      <c r="A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</row>
    <row r="364" ht="12.75" customHeight="1">
      <c r="A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</row>
    <row r="365" ht="12.75" customHeight="1">
      <c r="A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</row>
    <row r="366" ht="12.75" customHeight="1">
      <c r="A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</row>
    <row r="367" ht="12.75" customHeight="1">
      <c r="A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</row>
    <row r="368" ht="12.75" customHeight="1">
      <c r="A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</row>
    <row r="369" ht="12.75" customHeight="1">
      <c r="A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</row>
    <row r="370" ht="12.75" customHeight="1">
      <c r="A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</row>
    <row r="371" ht="12.75" customHeight="1">
      <c r="A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</row>
    <row r="372" ht="12.75" customHeight="1">
      <c r="A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</row>
    <row r="373" ht="12.75" customHeight="1">
      <c r="A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</row>
    <row r="374" ht="12.75" customHeight="1">
      <c r="A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</row>
    <row r="375" ht="12.75" customHeight="1">
      <c r="A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</row>
    <row r="376" ht="12.75" customHeight="1">
      <c r="A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</row>
    <row r="377" ht="12.75" customHeight="1">
      <c r="A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</row>
    <row r="378" ht="12.75" customHeight="1">
      <c r="A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</row>
    <row r="379" ht="12.75" customHeight="1">
      <c r="A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</row>
    <row r="380" ht="12.75" customHeight="1">
      <c r="A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</row>
    <row r="381" ht="12.75" customHeight="1">
      <c r="A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</row>
    <row r="382" ht="12.75" customHeight="1">
      <c r="A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</row>
    <row r="383" ht="12.75" customHeight="1">
      <c r="A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</row>
    <row r="384" ht="12.75" customHeight="1">
      <c r="A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</row>
    <row r="385" ht="12.75" customHeight="1">
      <c r="A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</row>
    <row r="386" ht="12.75" customHeight="1">
      <c r="A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</row>
    <row r="387" ht="12.75" customHeight="1">
      <c r="A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</row>
    <row r="388" ht="12.75" customHeight="1">
      <c r="A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</row>
    <row r="389" ht="12.75" customHeight="1">
      <c r="A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</row>
    <row r="390" ht="12.75" customHeight="1">
      <c r="A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</row>
    <row r="391" ht="12.75" customHeight="1">
      <c r="A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</row>
    <row r="392" ht="12.75" customHeight="1">
      <c r="A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</row>
    <row r="393" ht="12.75" customHeight="1">
      <c r="A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</row>
    <row r="394" ht="12.75" customHeight="1">
      <c r="A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</row>
    <row r="395" ht="12.75" customHeight="1">
      <c r="A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</row>
    <row r="396" ht="12.75" customHeight="1">
      <c r="A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</row>
    <row r="397" ht="12.75" customHeight="1">
      <c r="A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</row>
    <row r="398" ht="12.75" customHeight="1">
      <c r="A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</row>
    <row r="399" ht="12.75" customHeight="1">
      <c r="A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</row>
    <row r="400" ht="12.75" customHeight="1">
      <c r="A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</row>
    <row r="401" ht="12.75" customHeight="1">
      <c r="A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</row>
    <row r="402" ht="12.75" customHeight="1">
      <c r="A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</row>
    <row r="403" ht="12.75" customHeight="1">
      <c r="A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</row>
    <row r="404" ht="12.75" customHeight="1">
      <c r="A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</row>
    <row r="405" ht="12.75" customHeight="1">
      <c r="A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</row>
    <row r="406" ht="12.75" customHeight="1">
      <c r="A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</row>
    <row r="407" ht="12.75" customHeight="1">
      <c r="A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</row>
    <row r="408" ht="12.75" customHeight="1">
      <c r="A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</row>
    <row r="409" ht="12.75" customHeight="1">
      <c r="A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</row>
    <row r="410" ht="12.75" customHeight="1">
      <c r="A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</row>
    <row r="411" ht="12.75" customHeight="1">
      <c r="A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</row>
    <row r="412" ht="12.75" customHeight="1">
      <c r="A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</row>
    <row r="413" ht="12.75" customHeight="1">
      <c r="A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</row>
    <row r="414" ht="12.75" customHeight="1">
      <c r="A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</row>
    <row r="415" ht="12.75" customHeight="1">
      <c r="A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</row>
    <row r="416" ht="12.75" customHeight="1">
      <c r="A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</row>
    <row r="417" ht="12.75" customHeight="1">
      <c r="A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</row>
    <row r="418" ht="12.75" customHeight="1">
      <c r="A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</row>
    <row r="419" ht="12.75" customHeight="1">
      <c r="A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</row>
    <row r="420" ht="12.75" customHeight="1">
      <c r="A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</row>
    <row r="421" ht="12.75" customHeight="1">
      <c r="A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</row>
    <row r="422" ht="12.75" customHeight="1">
      <c r="A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</row>
    <row r="423" ht="12.75" customHeight="1">
      <c r="A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</row>
    <row r="424" ht="12.75" customHeight="1">
      <c r="A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</row>
    <row r="425" ht="12.75" customHeight="1">
      <c r="A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</row>
    <row r="426" ht="12.75" customHeight="1">
      <c r="A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</row>
    <row r="427" ht="12.75" customHeight="1">
      <c r="A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</row>
    <row r="428" ht="12.75" customHeight="1">
      <c r="A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</row>
    <row r="429" ht="12.75" customHeight="1">
      <c r="A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</row>
    <row r="430" ht="12.75" customHeight="1">
      <c r="A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</row>
    <row r="431" ht="12.75" customHeight="1">
      <c r="A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</row>
    <row r="432" ht="12.75" customHeight="1">
      <c r="A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</row>
    <row r="433" ht="12.75" customHeight="1">
      <c r="A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</row>
    <row r="434" ht="12.75" customHeight="1">
      <c r="A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</row>
    <row r="435" ht="12.75" customHeight="1">
      <c r="A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</row>
    <row r="436" ht="12.75" customHeight="1">
      <c r="A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</row>
    <row r="437" ht="12.75" customHeight="1">
      <c r="A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</row>
    <row r="438" ht="12.75" customHeight="1">
      <c r="A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</row>
    <row r="439" ht="12.75" customHeight="1">
      <c r="A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</row>
    <row r="440" ht="12.75" customHeight="1">
      <c r="A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</row>
    <row r="441" ht="12.75" customHeight="1">
      <c r="A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</row>
    <row r="442" ht="12.75" customHeight="1">
      <c r="A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</row>
    <row r="443" ht="12.75" customHeight="1">
      <c r="A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</row>
    <row r="444" ht="12.75" customHeight="1">
      <c r="A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</row>
    <row r="445" ht="12.75" customHeight="1">
      <c r="A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</row>
    <row r="446" ht="12.75" customHeight="1">
      <c r="A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</row>
    <row r="447" ht="12.75" customHeight="1">
      <c r="A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</row>
    <row r="448" ht="12.75" customHeight="1">
      <c r="A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</row>
    <row r="449" ht="12.75" customHeight="1">
      <c r="A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</row>
    <row r="450" ht="12.75" customHeight="1">
      <c r="A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</row>
    <row r="451" ht="12.75" customHeight="1">
      <c r="A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</row>
    <row r="452" ht="12.75" customHeight="1">
      <c r="A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</row>
    <row r="453" ht="12.75" customHeight="1">
      <c r="A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</row>
    <row r="454" ht="12.75" customHeight="1">
      <c r="A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</row>
    <row r="455" ht="12.75" customHeight="1">
      <c r="A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</row>
    <row r="456" ht="12.75" customHeight="1">
      <c r="A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</row>
    <row r="457" ht="12.75" customHeight="1">
      <c r="A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</row>
    <row r="458" ht="12.75" customHeight="1">
      <c r="A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</row>
    <row r="459" ht="12.75" customHeight="1">
      <c r="A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</row>
    <row r="460" ht="12.75" customHeight="1">
      <c r="A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</row>
    <row r="461" ht="12.75" customHeight="1">
      <c r="A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</row>
    <row r="462" ht="12.75" customHeight="1">
      <c r="A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</row>
    <row r="463" ht="12.75" customHeight="1">
      <c r="A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</row>
    <row r="464" ht="12.75" customHeight="1">
      <c r="A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</row>
    <row r="465" ht="12.75" customHeight="1">
      <c r="A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</row>
    <row r="466" ht="12.75" customHeight="1">
      <c r="A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</row>
    <row r="467" ht="12.75" customHeight="1">
      <c r="A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</row>
    <row r="468" ht="12.75" customHeight="1">
      <c r="A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</row>
    <row r="469" ht="12.75" customHeight="1">
      <c r="A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</row>
    <row r="470" ht="12.75" customHeight="1">
      <c r="A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</row>
    <row r="471" ht="12.75" customHeight="1">
      <c r="A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</row>
    <row r="472" ht="12.75" customHeight="1">
      <c r="A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</row>
    <row r="473" ht="12.75" customHeight="1">
      <c r="A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</row>
    <row r="474" ht="12.75" customHeight="1">
      <c r="A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</row>
    <row r="475" ht="12.75" customHeight="1">
      <c r="A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</row>
    <row r="476" ht="12.75" customHeight="1">
      <c r="A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</row>
    <row r="477" ht="12.75" customHeight="1">
      <c r="A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</row>
    <row r="478" ht="12.75" customHeight="1">
      <c r="A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</row>
    <row r="479" ht="12.75" customHeight="1">
      <c r="A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</row>
    <row r="480" ht="12.75" customHeight="1">
      <c r="A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</row>
    <row r="481" ht="12.75" customHeight="1">
      <c r="A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</row>
    <row r="482" ht="12.75" customHeight="1">
      <c r="A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</row>
    <row r="483" ht="12.75" customHeight="1">
      <c r="A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</row>
    <row r="484" ht="12.75" customHeight="1">
      <c r="A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</row>
    <row r="485" ht="12.75" customHeight="1">
      <c r="A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</row>
    <row r="486" ht="12.75" customHeight="1">
      <c r="A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</row>
    <row r="487" ht="12.75" customHeight="1">
      <c r="A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</row>
    <row r="488" ht="12.75" customHeight="1">
      <c r="A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</row>
    <row r="489" ht="12.75" customHeight="1">
      <c r="A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</row>
    <row r="490" ht="12.75" customHeight="1">
      <c r="A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</row>
    <row r="491" ht="12.75" customHeight="1">
      <c r="A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</row>
    <row r="492" ht="12.75" customHeight="1">
      <c r="A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</row>
    <row r="493" ht="12.75" customHeight="1">
      <c r="A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</row>
    <row r="494" ht="12.75" customHeight="1">
      <c r="A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</row>
    <row r="495" ht="12.75" customHeight="1">
      <c r="A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</row>
    <row r="496" ht="12.75" customHeight="1">
      <c r="A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</row>
    <row r="497" ht="12.75" customHeight="1">
      <c r="A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</row>
    <row r="498" ht="12.75" customHeight="1">
      <c r="A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</row>
    <row r="499" ht="12.75" customHeight="1">
      <c r="A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</row>
    <row r="500" ht="12.75" customHeight="1">
      <c r="A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</row>
    <row r="501" ht="12.75" customHeight="1">
      <c r="A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</row>
    <row r="502" ht="12.75" customHeight="1">
      <c r="A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</row>
    <row r="503" ht="12.75" customHeight="1">
      <c r="A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</row>
    <row r="504" ht="12.75" customHeight="1">
      <c r="A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</row>
    <row r="505" ht="12.75" customHeight="1">
      <c r="A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</row>
    <row r="506" ht="12.75" customHeight="1">
      <c r="A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</row>
    <row r="507" ht="12.75" customHeight="1">
      <c r="A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</row>
    <row r="508" ht="12.75" customHeight="1">
      <c r="A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</row>
    <row r="509" ht="12.75" customHeight="1">
      <c r="A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</row>
    <row r="510" ht="12.75" customHeight="1">
      <c r="A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</row>
    <row r="511" ht="12.75" customHeight="1">
      <c r="A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</row>
    <row r="512" ht="12.75" customHeight="1">
      <c r="A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</row>
    <row r="513" ht="12.75" customHeight="1">
      <c r="A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</row>
    <row r="514" ht="12.75" customHeight="1">
      <c r="A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</row>
    <row r="515" ht="12.75" customHeight="1">
      <c r="A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</row>
    <row r="516" ht="12.75" customHeight="1">
      <c r="A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</row>
    <row r="517" ht="12.75" customHeight="1">
      <c r="A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</row>
    <row r="518" ht="12.75" customHeight="1">
      <c r="A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</row>
    <row r="519" ht="12.75" customHeight="1">
      <c r="A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</row>
    <row r="520" ht="12.75" customHeight="1">
      <c r="A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</row>
    <row r="521" ht="12.75" customHeight="1">
      <c r="A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</row>
    <row r="522" ht="12.75" customHeight="1">
      <c r="A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</row>
    <row r="523" ht="12.75" customHeight="1">
      <c r="A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</row>
    <row r="524" ht="12.75" customHeight="1">
      <c r="A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</row>
    <row r="525" ht="12.75" customHeight="1">
      <c r="A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</row>
    <row r="526" ht="12.75" customHeight="1">
      <c r="A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</row>
    <row r="527" ht="12.75" customHeight="1">
      <c r="A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</row>
    <row r="528" ht="12.75" customHeight="1">
      <c r="A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</row>
    <row r="529" ht="12.75" customHeight="1">
      <c r="A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</row>
    <row r="530" ht="12.75" customHeight="1">
      <c r="A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</row>
    <row r="531" ht="12.75" customHeight="1">
      <c r="A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</row>
    <row r="532" ht="12.75" customHeight="1">
      <c r="A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</row>
    <row r="533" ht="12.75" customHeight="1">
      <c r="A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</row>
    <row r="534" ht="12.75" customHeight="1">
      <c r="A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</row>
    <row r="535" ht="12.75" customHeight="1">
      <c r="A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</row>
    <row r="536" ht="12.75" customHeight="1">
      <c r="A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</row>
    <row r="537" ht="12.75" customHeight="1">
      <c r="A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</row>
    <row r="538" ht="12.75" customHeight="1">
      <c r="A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</row>
    <row r="539" ht="12.75" customHeight="1">
      <c r="A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</row>
    <row r="540" ht="12.75" customHeight="1">
      <c r="A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</row>
    <row r="541" ht="12.75" customHeight="1">
      <c r="A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</row>
    <row r="542" ht="12.75" customHeight="1">
      <c r="A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</row>
    <row r="543" ht="12.75" customHeight="1">
      <c r="A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</row>
    <row r="544" ht="12.75" customHeight="1">
      <c r="A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</row>
    <row r="545" ht="12.75" customHeight="1">
      <c r="A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</row>
    <row r="546" ht="12.75" customHeight="1">
      <c r="A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</row>
    <row r="547" ht="12.75" customHeight="1">
      <c r="A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</row>
    <row r="548" ht="12.75" customHeight="1">
      <c r="A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</row>
    <row r="549" ht="12.75" customHeight="1">
      <c r="A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</row>
    <row r="550" ht="12.75" customHeight="1">
      <c r="A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</row>
    <row r="551" ht="12.75" customHeight="1">
      <c r="A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</row>
    <row r="552" ht="12.75" customHeight="1">
      <c r="A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</row>
    <row r="553" ht="12.75" customHeight="1">
      <c r="A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</row>
    <row r="554" ht="12.75" customHeight="1">
      <c r="A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</row>
    <row r="555" ht="12.75" customHeight="1">
      <c r="A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</row>
    <row r="556" ht="12.75" customHeight="1">
      <c r="A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</row>
    <row r="557" ht="12.75" customHeight="1">
      <c r="A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</row>
    <row r="558" ht="12.75" customHeight="1">
      <c r="A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</row>
    <row r="559" ht="12.75" customHeight="1">
      <c r="A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</row>
    <row r="560" ht="12.75" customHeight="1">
      <c r="A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</row>
    <row r="561" ht="12.75" customHeight="1">
      <c r="A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</row>
    <row r="562" ht="12.75" customHeight="1">
      <c r="A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</row>
    <row r="563" ht="12.75" customHeight="1">
      <c r="A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</row>
    <row r="564" ht="12.75" customHeight="1">
      <c r="A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</row>
    <row r="565" ht="12.75" customHeight="1">
      <c r="A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</row>
    <row r="566" ht="12.75" customHeight="1">
      <c r="A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</row>
    <row r="567" ht="12.75" customHeight="1">
      <c r="A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</row>
    <row r="568" ht="12.75" customHeight="1">
      <c r="A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</row>
    <row r="569" ht="12.75" customHeight="1">
      <c r="A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</row>
    <row r="570" ht="12.75" customHeight="1">
      <c r="A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</row>
    <row r="571" ht="12.75" customHeight="1">
      <c r="A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</row>
    <row r="572" ht="12.75" customHeight="1">
      <c r="A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</row>
    <row r="573" ht="12.75" customHeight="1">
      <c r="A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</row>
    <row r="574" ht="12.75" customHeight="1">
      <c r="A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</row>
    <row r="575" ht="12.75" customHeight="1">
      <c r="A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</row>
    <row r="576" ht="12.75" customHeight="1">
      <c r="A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</row>
    <row r="577" ht="12.75" customHeight="1">
      <c r="A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</row>
    <row r="578" ht="12.75" customHeight="1">
      <c r="A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</row>
    <row r="579" ht="12.75" customHeight="1">
      <c r="A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</row>
    <row r="580" ht="12.75" customHeight="1">
      <c r="A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</row>
    <row r="581" ht="12.75" customHeight="1">
      <c r="A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</row>
    <row r="582" ht="12.75" customHeight="1">
      <c r="A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</row>
    <row r="583" ht="12.75" customHeight="1">
      <c r="A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</row>
    <row r="584" ht="12.75" customHeight="1">
      <c r="A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</row>
    <row r="585" ht="12.75" customHeight="1">
      <c r="A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</row>
    <row r="586" ht="12.75" customHeight="1">
      <c r="A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</row>
    <row r="587" ht="12.75" customHeight="1">
      <c r="A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</row>
    <row r="588" ht="12.75" customHeight="1">
      <c r="A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</row>
    <row r="589" ht="12.75" customHeight="1">
      <c r="A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</row>
    <row r="590" ht="12.75" customHeight="1">
      <c r="A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</row>
    <row r="591" ht="12.75" customHeight="1">
      <c r="A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</row>
    <row r="592" ht="12.75" customHeight="1">
      <c r="A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</row>
    <row r="593" ht="12.75" customHeight="1">
      <c r="A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</row>
    <row r="594" ht="12.75" customHeight="1">
      <c r="A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</row>
    <row r="595" ht="12.75" customHeight="1">
      <c r="A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</row>
    <row r="596" ht="12.75" customHeight="1">
      <c r="A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</row>
    <row r="597" ht="12.75" customHeight="1">
      <c r="A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</row>
    <row r="598" ht="12.75" customHeight="1">
      <c r="A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</row>
    <row r="599" ht="12.75" customHeight="1">
      <c r="A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</row>
    <row r="600" ht="12.75" customHeight="1">
      <c r="A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</row>
    <row r="601" ht="12.75" customHeight="1">
      <c r="A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</row>
    <row r="602" ht="12.75" customHeight="1">
      <c r="A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</row>
    <row r="603" ht="12.75" customHeight="1">
      <c r="A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</row>
    <row r="604" ht="12.75" customHeight="1">
      <c r="A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</row>
    <row r="605" ht="12.75" customHeight="1">
      <c r="A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</row>
    <row r="606" ht="12.75" customHeight="1">
      <c r="A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</row>
    <row r="607" ht="12.75" customHeight="1">
      <c r="A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</row>
    <row r="608" ht="12.75" customHeight="1">
      <c r="A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</row>
    <row r="609" ht="12.75" customHeight="1">
      <c r="A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</row>
    <row r="610" ht="12.75" customHeight="1">
      <c r="A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</row>
    <row r="611" ht="12.75" customHeight="1">
      <c r="A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</row>
    <row r="612" ht="12.75" customHeight="1">
      <c r="A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</row>
    <row r="613" ht="12.75" customHeight="1">
      <c r="A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</row>
    <row r="614" ht="12.75" customHeight="1">
      <c r="A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</row>
    <row r="615" ht="12.75" customHeight="1">
      <c r="A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</row>
    <row r="616" ht="12.75" customHeight="1">
      <c r="A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</row>
    <row r="617" ht="12.75" customHeight="1">
      <c r="A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</row>
    <row r="618" ht="12.75" customHeight="1">
      <c r="A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</row>
    <row r="619" ht="12.75" customHeight="1">
      <c r="A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</row>
    <row r="620" ht="12.75" customHeight="1">
      <c r="A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</row>
    <row r="621" ht="12.75" customHeight="1">
      <c r="A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</row>
    <row r="622" ht="12.75" customHeight="1">
      <c r="A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</row>
    <row r="623" ht="12.75" customHeight="1">
      <c r="A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</row>
    <row r="624" ht="12.75" customHeight="1">
      <c r="A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</row>
    <row r="625" ht="12.75" customHeight="1">
      <c r="A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</row>
    <row r="626" ht="12.75" customHeight="1">
      <c r="A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</row>
    <row r="627" ht="12.75" customHeight="1">
      <c r="A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</row>
    <row r="628" ht="12.75" customHeight="1">
      <c r="A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</row>
    <row r="629" ht="12.75" customHeight="1">
      <c r="A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</row>
    <row r="630" ht="12.75" customHeight="1">
      <c r="A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</row>
    <row r="631" ht="12.75" customHeight="1">
      <c r="A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</row>
    <row r="632" ht="12.75" customHeight="1">
      <c r="A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</row>
    <row r="633" ht="12.75" customHeight="1">
      <c r="A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</row>
    <row r="634" ht="12.75" customHeight="1">
      <c r="A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</row>
    <row r="635" ht="12.75" customHeight="1">
      <c r="A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</row>
    <row r="636" ht="12.75" customHeight="1">
      <c r="A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</row>
    <row r="637" ht="12.75" customHeight="1">
      <c r="A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</row>
    <row r="638" ht="12.75" customHeight="1">
      <c r="A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</row>
    <row r="639" ht="12.75" customHeight="1">
      <c r="A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</row>
    <row r="640" ht="12.75" customHeight="1">
      <c r="A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</row>
    <row r="641" ht="12.75" customHeight="1">
      <c r="A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</row>
    <row r="642" ht="12.75" customHeight="1">
      <c r="A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</row>
    <row r="643" ht="12.75" customHeight="1">
      <c r="A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</row>
    <row r="644" ht="12.75" customHeight="1">
      <c r="A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</row>
    <row r="645" ht="12.75" customHeight="1">
      <c r="A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</row>
    <row r="646" ht="12.75" customHeight="1">
      <c r="A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</row>
    <row r="647" ht="12.75" customHeight="1">
      <c r="A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</row>
    <row r="648" ht="12.75" customHeight="1">
      <c r="A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</row>
    <row r="649" ht="12.75" customHeight="1">
      <c r="A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</row>
    <row r="650" ht="12.75" customHeight="1">
      <c r="A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</row>
    <row r="651" ht="12.75" customHeight="1">
      <c r="A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</row>
    <row r="652" ht="12.75" customHeight="1">
      <c r="A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</row>
    <row r="653" ht="12.75" customHeight="1">
      <c r="A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</row>
    <row r="654" ht="12.75" customHeight="1">
      <c r="A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</row>
    <row r="655" ht="12.75" customHeight="1">
      <c r="A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</row>
    <row r="656" ht="12.75" customHeight="1">
      <c r="A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</row>
    <row r="657" ht="12.75" customHeight="1">
      <c r="A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</row>
    <row r="658" ht="12.75" customHeight="1">
      <c r="A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</row>
    <row r="659" ht="12.75" customHeight="1">
      <c r="A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</row>
    <row r="660" ht="12.75" customHeight="1">
      <c r="A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</row>
    <row r="661" ht="12.75" customHeight="1">
      <c r="A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</row>
    <row r="662" ht="12.75" customHeight="1">
      <c r="A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</row>
    <row r="663" ht="12.75" customHeight="1">
      <c r="A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</row>
    <row r="664" ht="12.75" customHeight="1">
      <c r="A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</row>
    <row r="665" ht="12.75" customHeight="1">
      <c r="A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</row>
    <row r="666" ht="12.75" customHeight="1">
      <c r="A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</row>
    <row r="667" ht="12.75" customHeight="1">
      <c r="A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</row>
    <row r="668" ht="12.75" customHeight="1">
      <c r="A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</row>
    <row r="669" ht="12.75" customHeight="1">
      <c r="A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</row>
    <row r="670" ht="12.75" customHeight="1">
      <c r="A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</row>
    <row r="671" ht="12.75" customHeight="1">
      <c r="A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</row>
    <row r="672" ht="12.75" customHeight="1">
      <c r="A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</row>
    <row r="673" ht="12.75" customHeight="1">
      <c r="A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</row>
    <row r="674" ht="12.75" customHeight="1">
      <c r="A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</row>
    <row r="675" ht="12.75" customHeight="1">
      <c r="A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</row>
    <row r="676" ht="12.75" customHeight="1">
      <c r="A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</row>
    <row r="677" ht="12.75" customHeight="1">
      <c r="A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</row>
    <row r="678" ht="12.75" customHeight="1">
      <c r="A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</row>
    <row r="679" ht="12.75" customHeight="1">
      <c r="A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</row>
    <row r="680" ht="12.75" customHeight="1">
      <c r="A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</row>
    <row r="681" ht="12.75" customHeight="1">
      <c r="A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</row>
    <row r="682" ht="12.75" customHeight="1">
      <c r="A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</row>
    <row r="683" ht="12.75" customHeight="1">
      <c r="A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</row>
    <row r="684" ht="12.75" customHeight="1">
      <c r="A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</row>
    <row r="685" ht="12.75" customHeight="1">
      <c r="A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</row>
    <row r="686" ht="12.75" customHeight="1">
      <c r="A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</row>
    <row r="687" ht="12.75" customHeight="1">
      <c r="A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</row>
    <row r="688" ht="12.75" customHeight="1">
      <c r="A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</row>
    <row r="689" ht="12.75" customHeight="1">
      <c r="A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</row>
    <row r="690" ht="12.75" customHeight="1">
      <c r="A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</row>
    <row r="691" ht="12.75" customHeight="1">
      <c r="A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</row>
    <row r="692" ht="12.75" customHeight="1">
      <c r="A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</row>
    <row r="693" ht="12.75" customHeight="1">
      <c r="A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</row>
    <row r="694" ht="12.75" customHeight="1">
      <c r="A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</row>
    <row r="695" ht="12.75" customHeight="1">
      <c r="A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</row>
    <row r="696" ht="12.75" customHeight="1">
      <c r="A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</row>
    <row r="697" ht="12.75" customHeight="1">
      <c r="A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</row>
    <row r="698" ht="12.75" customHeight="1">
      <c r="A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</row>
    <row r="699" ht="12.75" customHeight="1">
      <c r="A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</row>
    <row r="700" ht="12.75" customHeight="1">
      <c r="A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</row>
    <row r="701" ht="12.75" customHeight="1">
      <c r="A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</row>
    <row r="702" ht="12.75" customHeight="1">
      <c r="A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</row>
    <row r="703" ht="12.75" customHeight="1">
      <c r="A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</row>
    <row r="704" ht="12.75" customHeight="1">
      <c r="A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</row>
    <row r="705" ht="12.75" customHeight="1">
      <c r="A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</row>
    <row r="706" ht="12.75" customHeight="1">
      <c r="A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</row>
    <row r="707" ht="12.75" customHeight="1">
      <c r="A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</row>
    <row r="708" ht="12.75" customHeight="1">
      <c r="A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</row>
    <row r="709" ht="12.75" customHeight="1">
      <c r="A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</row>
    <row r="710" ht="12.75" customHeight="1">
      <c r="A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</row>
    <row r="711" ht="12.75" customHeight="1">
      <c r="A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</row>
    <row r="712" ht="12.75" customHeight="1">
      <c r="A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</row>
    <row r="713" ht="12.75" customHeight="1">
      <c r="A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</row>
    <row r="714" ht="12.75" customHeight="1">
      <c r="A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</row>
    <row r="715" ht="12.75" customHeight="1">
      <c r="A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</row>
    <row r="716" ht="12.75" customHeight="1">
      <c r="A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</row>
    <row r="717" ht="12.75" customHeight="1">
      <c r="A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</row>
    <row r="718" ht="12.75" customHeight="1">
      <c r="A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</row>
    <row r="719" ht="12.75" customHeight="1">
      <c r="A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</row>
    <row r="720" ht="12.75" customHeight="1">
      <c r="A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</row>
    <row r="721" ht="12.75" customHeight="1">
      <c r="A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</row>
    <row r="722" ht="12.75" customHeight="1">
      <c r="A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</row>
    <row r="723" ht="12.75" customHeight="1">
      <c r="A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</row>
    <row r="724" ht="12.75" customHeight="1">
      <c r="A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</row>
    <row r="725" ht="12.75" customHeight="1">
      <c r="A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</row>
    <row r="726" ht="12.75" customHeight="1">
      <c r="A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</row>
    <row r="727" ht="12.75" customHeight="1">
      <c r="A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</row>
    <row r="728" ht="12.75" customHeight="1">
      <c r="A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</row>
    <row r="729" ht="12.75" customHeight="1">
      <c r="A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</row>
    <row r="730" ht="12.75" customHeight="1">
      <c r="A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</row>
    <row r="731" ht="12.75" customHeight="1">
      <c r="A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</row>
    <row r="732" ht="12.75" customHeight="1">
      <c r="A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</row>
    <row r="733" ht="12.75" customHeight="1">
      <c r="A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</row>
    <row r="734" ht="12.75" customHeight="1">
      <c r="A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</row>
    <row r="735" ht="12.75" customHeight="1">
      <c r="A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</row>
    <row r="736" ht="12.75" customHeight="1">
      <c r="A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</row>
    <row r="737" ht="12.75" customHeight="1">
      <c r="A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</row>
    <row r="738" ht="12.75" customHeight="1">
      <c r="A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</row>
    <row r="739" ht="12.75" customHeight="1">
      <c r="A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</row>
    <row r="740" ht="12.75" customHeight="1">
      <c r="A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</row>
    <row r="741" ht="12.75" customHeight="1">
      <c r="A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</row>
    <row r="742" ht="12.75" customHeight="1">
      <c r="A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</row>
    <row r="743" ht="12.75" customHeight="1">
      <c r="A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</row>
    <row r="744" ht="12.75" customHeight="1">
      <c r="A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</row>
    <row r="745" ht="12.75" customHeight="1">
      <c r="A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</row>
    <row r="746" ht="12.75" customHeight="1">
      <c r="A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</row>
    <row r="747" ht="12.75" customHeight="1">
      <c r="A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</row>
    <row r="748" ht="12.75" customHeight="1">
      <c r="A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</row>
    <row r="749" ht="12.75" customHeight="1">
      <c r="A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</row>
    <row r="750" ht="12.75" customHeight="1">
      <c r="A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</row>
    <row r="751" ht="12.75" customHeight="1">
      <c r="A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</row>
    <row r="752" ht="12.75" customHeight="1">
      <c r="A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</row>
    <row r="753" ht="12.75" customHeight="1">
      <c r="A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</row>
    <row r="754" ht="12.75" customHeight="1">
      <c r="A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</row>
    <row r="755" ht="12.75" customHeight="1">
      <c r="A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</row>
    <row r="756" ht="12.75" customHeight="1">
      <c r="A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</row>
    <row r="757" ht="12.75" customHeight="1">
      <c r="A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</row>
    <row r="758" ht="12.75" customHeight="1">
      <c r="A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</row>
    <row r="759" ht="12.75" customHeight="1">
      <c r="A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</row>
    <row r="760" ht="12.75" customHeight="1">
      <c r="A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</row>
    <row r="761" ht="12.75" customHeight="1">
      <c r="A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</row>
    <row r="762" ht="12.75" customHeight="1">
      <c r="A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</row>
    <row r="763" ht="12.75" customHeight="1">
      <c r="A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</row>
    <row r="764" ht="12.75" customHeight="1">
      <c r="A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</row>
    <row r="765" ht="12.75" customHeight="1">
      <c r="A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</row>
    <row r="766" ht="12.75" customHeight="1">
      <c r="A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</row>
    <row r="767" ht="12.75" customHeight="1">
      <c r="A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</row>
    <row r="768" ht="12.75" customHeight="1">
      <c r="A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</row>
    <row r="769" ht="12.75" customHeight="1">
      <c r="A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</row>
    <row r="770" ht="12.75" customHeight="1">
      <c r="A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</row>
    <row r="771" ht="12.75" customHeight="1">
      <c r="A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</row>
    <row r="772" ht="12.75" customHeight="1">
      <c r="A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</row>
    <row r="773" ht="12.75" customHeight="1">
      <c r="A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</row>
    <row r="774" ht="12.75" customHeight="1">
      <c r="A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</row>
    <row r="775" ht="12.75" customHeight="1">
      <c r="A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</row>
    <row r="776" ht="12.75" customHeight="1">
      <c r="A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</row>
    <row r="777" ht="12.75" customHeight="1">
      <c r="A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</row>
    <row r="778" ht="12.75" customHeight="1">
      <c r="A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</row>
    <row r="779" ht="12.75" customHeight="1">
      <c r="A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</row>
    <row r="780" ht="12.75" customHeight="1">
      <c r="A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</row>
    <row r="781" ht="12.75" customHeight="1">
      <c r="A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</row>
    <row r="782" ht="12.75" customHeight="1">
      <c r="A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</row>
    <row r="783" ht="12.75" customHeight="1">
      <c r="A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</row>
    <row r="784" ht="12.75" customHeight="1">
      <c r="A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</row>
    <row r="785" ht="12.75" customHeight="1">
      <c r="A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</row>
    <row r="786" ht="12.75" customHeight="1">
      <c r="A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</row>
    <row r="787" ht="12.75" customHeight="1">
      <c r="A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</row>
    <row r="788" ht="12.75" customHeight="1">
      <c r="A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</row>
    <row r="789" ht="12.75" customHeight="1">
      <c r="A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</row>
    <row r="790" ht="12.75" customHeight="1">
      <c r="A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</row>
    <row r="791" ht="12.75" customHeight="1">
      <c r="A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</row>
    <row r="792" ht="12.75" customHeight="1">
      <c r="A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</row>
    <row r="793" ht="12.75" customHeight="1">
      <c r="A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</row>
    <row r="794" ht="12.75" customHeight="1">
      <c r="A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</row>
    <row r="795" ht="12.75" customHeight="1">
      <c r="A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</row>
    <row r="796" ht="12.75" customHeight="1">
      <c r="A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</row>
    <row r="797" ht="12.75" customHeight="1">
      <c r="A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</row>
    <row r="798" ht="12.75" customHeight="1">
      <c r="A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</row>
    <row r="799" ht="12.75" customHeight="1">
      <c r="A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</row>
    <row r="800" ht="12.75" customHeight="1">
      <c r="A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</row>
    <row r="801" ht="12.75" customHeight="1">
      <c r="A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</row>
    <row r="802" ht="12.75" customHeight="1">
      <c r="A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</row>
    <row r="803" ht="12.75" customHeight="1">
      <c r="A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</row>
    <row r="804" ht="12.75" customHeight="1">
      <c r="A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</row>
    <row r="805" ht="12.75" customHeight="1">
      <c r="A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</row>
    <row r="806" ht="12.75" customHeight="1">
      <c r="A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</row>
    <row r="807" ht="12.75" customHeight="1">
      <c r="A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</row>
    <row r="808" ht="12.75" customHeight="1">
      <c r="A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</row>
    <row r="809" ht="12.75" customHeight="1">
      <c r="A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</row>
    <row r="810" ht="12.75" customHeight="1">
      <c r="A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</row>
    <row r="811" ht="12.75" customHeight="1">
      <c r="A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</row>
    <row r="812" ht="12.75" customHeight="1">
      <c r="A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</row>
    <row r="813" ht="12.75" customHeight="1">
      <c r="A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</row>
    <row r="814" ht="12.75" customHeight="1">
      <c r="A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</row>
    <row r="815" ht="12.75" customHeight="1">
      <c r="A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</row>
    <row r="816" ht="12.75" customHeight="1">
      <c r="A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</row>
    <row r="817" ht="12.75" customHeight="1">
      <c r="A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</row>
    <row r="818" ht="12.75" customHeight="1">
      <c r="A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</row>
    <row r="819" ht="12.75" customHeight="1">
      <c r="A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</row>
    <row r="820" ht="12.75" customHeight="1">
      <c r="A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</row>
    <row r="821" ht="12.75" customHeight="1">
      <c r="A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</row>
    <row r="822" ht="12.75" customHeight="1">
      <c r="A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</row>
    <row r="823" ht="12.75" customHeight="1">
      <c r="A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</row>
    <row r="824" ht="12.75" customHeight="1">
      <c r="A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</row>
    <row r="825" ht="12.75" customHeight="1">
      <c r="A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</row>
    <row r="826" ht="12.75" customHeight="1">
      <c r="A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</row>
    <row r="827" ht="12.75" customHeight="1">
      <c r="A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</row>
    <row r="828" ht="12.75" customHeight="1">
      <c r="A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</row>
    <row r="829" ht="12.75" customHeight="1">
      <c r="A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</row>
    <row r="830" ht="12.75" customHeight="1">
      <c r="A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</row>
    <row r="831" ht="12.75" customHeight="1">
      <c r="A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</row>
    <row r="832" ht="12.75" customHeight="1">
      <c r="A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</row>
    <row r="833" ht="12.75" customHeight="1">
      <c r="A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</row>
    <row r="834" ht="12.75" customHeight="1">
      <c r="A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</row>
    <row r="835" ht="12.75" customHeight="1">
      <c r="A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</row>
    <row r="836" ht="12.75" customHeight="1">
      <c r="A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</row>
    <row r="837" ht="12.75" customHeight="1">
      <c r="A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</row>
    <row r="838" ht="12.75" customHeight="1">
      <c r="A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</row>
    <row r="839" ht="12.75" customHeight="1">
      <c r="A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</row>
    <row r="840" ht="12.75" customHeight="1">
      <c r="A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</row>
    <row r="841" ht="12.75" customHeight="1">
      <c r="A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</row>
    <row r="842" ht="12.75" customHeight="1">
      <c r="A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</row>
    <row r="843" ht="12.75" customHeight="1">
      <c r="A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</row>
    <row r="844" ht="12.75" customHeight="1">
      <c r="A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</row>
    <row r="845" ht="12.75" customHeight="1">
      <c r="A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</row>
    <row r="846" ht="12.75" customHeight="1">
      <c r="A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</row>
    <row r="847" ht="12.75" customHeight="1">
      <c r="A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</row>
    <row r="848" ht="12.75" customHeight="1">
      <c r="A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</row>
    <row r="849" ht="12.75" customHeight="1">
      <c r="A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</row>
    <row r="850" ht="12.75" customHeight="1">
      <c r="A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</row>
    <row r="851" ht="12.75" customHeight="1">
      <c r="A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</row>
    <row r="852" ht="12.75" customHeight="1">
      <c r="A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</row>
    <row r="853" ht="12.75" customHeight="1">
      <c r="A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</row>
    <row r="854" ht="12.75" customHeight="1">
      <c r="A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</row>
    <row r="855" ht="12.75" customHeight="1">
      <c r="A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</row>
    <row r="856" ht="12.75" customHeight="1">
      <c r="A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</row>
    <row r="857" ht="12.75" customHeight="1">
      <c r="A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</row>
    <row r="858" ht="12.75" customHeight="1">
      <c r="A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</row>
    <row r="859" ht="12.75" customHeight="1">
      <c r="A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</row>
    <row r="860" ht="12.75" customHeight="1">
      <c r="A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</row>
    <row r="861" ht="12.75" customHeight="1">
      <c r="A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</row>
    <row r="862" ht="12.75" customHeight="1">
      <c r="A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</row>
    <row r="863" ht="12.75" customHeight="1">
      <c r="A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</row>
    <row r="864" ht="12.75" customHeight="1">
      <c r="A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</row>
    <row r="865" ht="12.75" customHeight="1">
      <c r="A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</row>
    <row r="866" ht="12.75" customHeight="1">
      <c r="A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</row>
    <row r="867" ht="12.75" customHeight="1">
      <c r="A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</row>
    <row r="868" ht="12.75" customHeight="1">
      <c r="A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</row>
    <row r="869" ht="12.75" customHeight="1">
      <c r="A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</row>
    <row r="870" ht="12.75" customHeight="1">
      <c r="A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</row>
    <row r="871" ht="12.75" customHeight="1">
      <c r="A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</row>
    <row r="872" ht="12.75" customHeight="1">
      <c r="A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</row>
    <row r="873" ht="12.75" customHeight="1">
      <c r="A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</row>
    <row r="874" ht="12.75" customHeight="1">
      <c r="A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</row>
    <row r="875" ht="12.75" customHeight="1">
      <c r="A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</row>
    <row r="876" ht="12.75" customHeight="1">
      <c r="A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</row>
    <row r="877" ht="12.75" customHeight="1">
      <c r="A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</row>
    <row r="878" ht="12.75" customHeight="1">
      <c r="A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</row>
    <row r="879" ht="12.75" customHeight="1">
      <c r="A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</row>
    <row r="880" ht="12.75" customHeight="1">
      <c r="A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</row>
    <row r="881" ht="12.75" customHeight="1">
      <c r="A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</row>
    <row r="882" ht="12.75" customHeight="1">
      <c r="A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</row>
    <row r="883" ht="12.75" customHeight="1">
      <c r="A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</row>
    <row r="884" ht="12.75" customHeight="1">
      <c r="A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</row>
    <row r="885" ht="12.75" customHeight="1">
      <c r="A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</row>
    <row r="886" ht="12.75" customHeight="1">
      <c r="A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</row>
    <row r="887" ht="12.75" customHeight="1">
      <c r="A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</row>
    <row r="888" ht="12.75" customHeight="1">
      <c r="A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</row>
    <row r="889" ht="12.75" customHeight="1">
      <c r="A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</row>
    <row r="890" ht="12.75" customHeight="1">
      <c r="A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</row>
    <row r="891" ht="12.75" customHeight="1">
      <c r="A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</row>
    <row r="892" ht="12.75" customHeight="1">
      <c r="A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</row>
    <row r="893" ht="12.75" customHeight="1">
      <c r="A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</row>
    <row r="894" ht="12.75" customHeight="1">
      <c r="A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</row>
    <row r="895" ht="12.75" customHeight="1">
      <c r="A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</row>
    <row r="896" ht="12.75" customHeight="1">
      <c r="A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</row>
    <row r="897" ht="12.75" customHeight="1">
      <c r="A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</row>
    <row r="898" ht="12.75" customHeight="1">
      <c r="A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</row>
    <row r="899" ht="12.75" customHeight="1">
      <c r="A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</row>
    <row r="900" ht="12.75" customHeight="1">
      <c r="A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</row>
    <row r="901" ht="12.75" customHeight="1">
      <c r="A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</row>
    <row r="902" ht="12.75" customHeight="1">
      <c r="A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</row>
    <row r="903" ht="12.75" customHeight="1">
      <c r="A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</row>
    <row r="904" ht="12.75" customHeight="1">
      <c r="A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</row>
    <row r="905" ht="12.75" customHeight="1">
      <c r="A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</row>
    <row r="906" ht="12.75" customHeight="1">
      <c r="A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</row>
    <row r="907" ht="12.75" customHeight="1">
      <c r="A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</row>
    <row r="908" ht="12.75" customHeight="1">
      <c r="A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</row>
    <row r="909" ht="12.75" customHeight="1">
      <c r="A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</row>
    <row r="910" ht="12.75" customHeight="1">
      <c r="A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</row>
    <row r="911" ht="12.75" customHeight="1">
      <c r="A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</row>
    <row r="912" ht="12.75" customHeight="1">
      <c r="A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</row>
    <row r="913" ht="12.75" customHeight="1">
      <c r="A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</row>
    <row r="914" ht="12.75" customHeight="1">
      <c r="A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</row>
    <row r="915" ht="12.75" customHeight="1">
      <c r="A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</row>
    <row r="916" ht="12.75" customHeight="1">
      <c r="A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</row>
    <row r="917" ht="12.75" customHeight="1">
      <c r="A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</row>
    <row r="918" ht="12.75" customHeight="1">
      <c r="A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</row>
    <row r="919" ht="12.75" customHeight="1">
      <c r="A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</row>
    <row r="920" ht="12.75" customHeight="1">
      <c r="A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</row>
    <row r="921" ht="12.75" customHeight="1">
      <c r="A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</row>
    <row r="922" ht="12.75" customHeight="1">
      <c r="A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</row>
    <row r="923" ht="12.75" customHeight="1">
      <c r="A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</row>
    <row r="924" ht="12.75" customHeight="1">
      <c r="A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</row>
    <row r="925" ht="12.75" customHeight="1">
      <c r="A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</row>
    <row r="926" ht="12.75" customHeight="1">
      <c r="A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</row>
    <row r="927" ht="12.75" customHeight="1">
      <c r="A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</row>
    <row r="928" ht="12.75" customHeight="1">
      <c r="A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</row>
    <row r="929" ht="12.75" customHeight="1">
      <c r="A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</row>
    <row r="930" ht="12.75" customHeight="1">
      <c r="A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</row>
    <row r="931" ht="12.75" customHeight="1">
      <c r="A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</row>
    <row r="932" ht="12.75" customHeight="1">
      <c r="A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</row>
    <row r="933" ht="12.75" customHeight="1">
      <c r="A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</row>
    <row r="934" ht="12.75" customHeight="1">
      <c r="A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</row>
    <row r="935" ht="12.75" customHeight="1">
      <c r="A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</row>
    <row r="936" ht="12.75" customHeight="1">
      <c r="A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</row>
    <row r="937" ht="12.75" customHeight="1">
      <c r="A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</row>
    <row r="938" ht="12.75" customHeight="1">
      <c r="A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</row>
    <row r="939" ht="12.75" customHeight="1">
      <c r="A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</row>
    <row r="940" ht="12.75" customHeight="1">
      <c r="A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</row>
    <row r="941" ht="12.75" customHeight="1">
      <c r="A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</row>
    <row r="942" ht="12.75" customHeight="1">
      <c r="A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</row>
    <row r="943" ht="12.75" customHeight="1">
      <c r="A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</row>
    <row r="944" ht="12.75" customHeight="1">
      <c r="A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</row>
    <row r="945" ht="12.75" customHeight="1">
      <c r="A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</row>
    <row r="946" ht="12.75" customHeight="1">
      <c r="A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</row>
    <row r="947" ht="12.75" customHeight="1">
      <c r="A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</row>
    <row r="948" ht="12.75" customHeight="1">
      <c r="A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</row>
    <row r="949" ht="12.75" customHeight="1">
      <c r="A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</row>
    <row r="950" ht="12.75" customHeight="1">
      <c r="A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</row>
    <row r="951" ht="12.75" customHeight="1">
      <c r="A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</row>
    <row r="952" ht="12.75" customHeight="1">
      <c r="A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</row>
    <row r="953" ht="12.75" customHeight="1">
      <c r="A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</row>
    <row r="954" ht="12.75" customHeight="1">
      <c r="A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</row>
    <row r="955" ht="12.75" customHeight="1">
      <c r="A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</row>
    <row r="956" ht="12.75" customHeight="1">
      <c r="A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</row>
    <row r="957" ht="12.75" customHeight="1">
      <c r="A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</row>
    <row r="958" ht="12.75" customHeight="1">
      <c r="A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</row>
    <row r="959" ht="12.75" customHeight="1">
      <c r="A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</row>
    <row r="960" ht="12.75" customHeight="1">
      <c r="A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</row>
    <row r="961" ht="12.75" customHeight="1">
      <c r="A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</row>
    <row r="962" ht="12.75" customHeight="1">
      <c r="A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</row>
    <row r="963" ht="12.75" customHeight="1">
      <c r="A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</row>
    <row r="964" ht="12.75" customHeight="1">
      <c r="A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</row>
    <row r="965" ht="12.75" customHeight="1">
      <c r="A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</row>
    <row r="966" ht="12.75" customHeight="1">
      <c r="A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</row>
    <row r="967" ht="12.75" customHeight="1">
      <c r="A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</row>
    <row r="968" ht="12.75" customHeight="1">
      <c r="A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</row>
    <row r="969" ht="12.75" customHeight="1">
      <c r="A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</row>
    <row r="970" ht="12.75" customHeight="1">
      <c r="A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</row>
    <row r="971" ht="12.75" customHeight="1">
      <c r="A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</row>
    <row r="972" ht="12.75" customHeight="1">
      <c r="A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</row>
    <row r="973" ht="12.75" customHeight="1">
      <c r="A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</row>
    <row r="974" ht="12.75" customHeight="1">
      <c r="A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</row>
    <row r="975" ht="12.75" customHeight="1">
      <c r="A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</row>
    <row r="976" ht="12.75" customHeight="1">
      <c r="A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</row>
    <row r="977" ht="12.75" customHeight="1">
      <c r="A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</row>
    <row r="978" ht="12.75" customHeight="1">
      <c r="A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</row>
    <row r="979" ht="12.75" customHeight="1">
      <c r="A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</row>
    <row r="980" ht="12.75" customHeight="1">
      <c r="A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</row>
    <row r="981" ht="12.75" customHeight="1">
      <c r="A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</row>
    <row r="982" ht="12.75" customHeight="1">
      <c r="A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</row>
    <row r="983" ht="12.75" customHeight="1">
      <c r="A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</row>
    <row r="984" ht="12.75" customHeight="1">
      <c r="A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</row>
    <row r="985" ht="12.75" customHeight="1">
      <c r="A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</row>
    <row r="986" ht="12.75" customHeight="1">
      <c r="A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</row>
    <row r="987" ht="12.75" customHeight="1">
      <c r="A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</row>
    <row r="988" ht="12.75" customHeight="1">
      <c r="A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</row>
    <row r="989" ht="12.75" customHeight="1">
      <c r="A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</row>
    <row r="990" ht="12.75" customHeight="1">
      <c r="A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</row>
    <row r="991" ht="12.75" customHeight="1">
      <c r="A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</row>
    <row r="992" ht="12.75" customHeight="1">
      <c r="A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</row>
    <row r="993" ht="12.75" customHeight="1">
      <c r="A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</row>
    <row r="994" ht="12.75" customHeight="1">
      <c r="A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</row>
    <row r="995" ht="12.75" customHeight="1">
      <c r="A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</row>
  </sheetData>
  <mergeCells count="1">
    <mergeCell ref="B2:B3"/>
  </mergeCells>
  <conditionalFormatting sqref="C45">
    <cfRule type="expression" dxfId="0" priority="1">
      <formula>#REF!&gt;=TODAY()</formula>
    </cfRule>
  </conditionalFormatting>
  <conditionalFormatting sqref="C45">
    <cfRule type="expression" dxfId="0" priority="2">
      <formula>#REF!&gt;=TODAY()</formula>
    </cfRule>
  </conditionalFormatting>
  <conditionalFormatting sqref="C45">
    <cfRule type="expression" dxfId="0" priority="3">
      <formula>#REF!&gt;=TODAY()</formula>
    </cfRule>
  </conditionalFormatting>
  <conditionalFormatting sqref="C45">
    <cfRule type="expression" dxfId="0" priority="4">
      <formula>#REF!&gt;=TODAY()</formula>
    </cfRule>
  </conditionalFormatting>
  <conditionalFormatting sqref="C45">
    <cfRule type="expression" dxfId="0" priority="5">
      <formula>#REF!&gt;=TODAY()</formula>
    </cfRule>
  </conditionalFormatting>
  <conditionalFormatting sqref="C45">
    <cfRule type="expression" dxfId="0" priority="6">
      <formula>#REF!&gt;=TODAY()</formula>
    </cfRule>
  </conditionalFormatting>
  <conditionalFormatting sqref="C45">
    <cfRule type="expression" dxfId="0" priority="7">
      <formula>#REF!&gt;=TODAY()</formula>
    </cfRule>
  </conditionalFormatting>
  <conditionalFormatting sqref="C45">
    <cfRule type="expression" dxfId="0" priority="8">
      <formula>#REF!&gt;=TODAY()</formula>
    </cfRule>
  </conditionalFormatting>
  <conditionalFormatting sqref="C45">
    <cfRule type="expression" dxfId="0" priority="9">
      <formula>#REF!&gt;=TODAY()</formula>
    </cfRule>
  </conditionalFormatting>
  <conditionalFormatting sqref="C45">
    <cfRule type="expression" dxfId="0" priority="10">
      <formula>#REF!&gt;=TODAY()</formula>
    </cfRule>
  </conditionalFormatting>
  <conditionalFormatting sqref="C45">
    <cfRule type="expression" dxfId="0" priority="11">
      <formula>#REF!&gt;=TODAY()</formula>
    </cfRule>
  </conditionalFormatting>
  <conditionalFormatting sqref="C45">
    <cfRule type="expression" dxfId="0" priority="12">
      <formula>#REF!&gt;=TODAY()</formula>
    </cfRule>
  </conditionalFormatting>
  <conditionalFormatting sqref="C45">
    <cfRule type="expression" dxfId="0" priority="13">
      <formula>#REF!&gt;=TODAY()</formula>
    </cfRule>
  </conditionalFormatting>
  <conditionalFormatting sqref="C45">
    <cfRule type="expression" dxfId="0" priority="14">
      <formula>#REF!&gt;=TODAY()</formula>
    </cfRule>
  </conditionalFormatting>
  <conditionalFormatting sqref="C45">
    <cfRule type="expression" dxfId="0" priority="15">
      <formula>#REF!&gt;=TODAY()</formula>
    </cfRule>
  </conditionalFormatting>
  <conditionalFormatting sqref="C45">
    <cfRule type="expression" dxfId="0" priority="16">
      <formula>#REF!&gt;=TODAY()</formula>
    </cfRule>
  </conditionalFormatting>
  <conditionalFormatting sqref="C45">
    <cfRule type="expression" dxfId="0" priority="17">
      <formula>#REF!&gt;=TODAY()</formula>
    </cfRule>
  </conditionalFormatting>
  <conditionalFormatting sqref="C45">
    <cfRule type="expression" dxfId="0" priority="18">
      <formula>#REF!&gt;=TODAY()</formula>
    </cfRule>
  </conditionalFormatting>
  <conditionalFormatting sqref="C45">
    <cfRule type="expression" dxfId="0" priority="19">
      <formula>#REF!&gt;=TODAY()</formula>
    </cfRule>
  </conditionalFormatting>
  <conditionalFormatting sqref="C45">
    <cfRule type="expression" dxfId="0" priority="20">
      <formula>#REF!&gt;=TODAY()</formula>
    </cfRule>
  </conditionalFormatting>
  <conditionalFormatting sqref="C45">
    <cfRule type="expression" dxfId="0" priority="21">
      <formula>#REF!&gt;=TODAY()</formula>
    </cfRule>
  </conditionalFormatting>
  <conditionalFormatting sqref="C45">
    <cfRule type="expression" dxfId="0" priority="22">
      <formula>#REF!&gt;=TODAY()</formula>
    </cfRule>
  </conditionalFormatting>
  <conditionalFormatting sqref="C45">
    <cfRule type="expression" dxfId="0" priority="23">
      <formula>#REF!&gt;=TODAY()</formula>
    </cfRule>
  </conditionalFormatting>
  <conditionalFormatting sqref="C45">
    <cfRule type="expression" dxfId="0" priority="24">
      <formula>#REF!&gt;=TODAY()</formula>
    </cfRule>
  </conditionalFormatting>
  <conditionalFormatting sqref="C45">
    <cfRule type="expression" dxfId="0" priority="25">
      <formula>#REF!&gt;=TODAY()</formula>
    </cfRule>
  </conditionalFormatting>
  <conditionalFormatting sqref="C45">
    <cfRule type="expression" dxfId="0" priority="26">
      <formula>#REF!&gt;=TODAY()</formula>
    </cfRule>
  </conditionalFormatting>
  <conditionalFormatting sqref="C45">
    <cfRule type="expression" dxfId="0" priority="27">
      <formula>#REF!&gt;=TODAY()</formula>
    </cfRule>
  </conditionalFormatting>
  <conditionalFormatting sqref="C45">
    <cfRule type="expression" dxfId="0" priority="28">
      <formula>#REF!&gt;=TODAY()</formula>
    </cfRule>
  </conditionalFormatting>
  <conditionalFormatting sqref="C45">
    <cfRule type="expression" dxfId="0" priority="29">
      <formula>#REF!&gt;=TODAY()</formula>
    </cfRule>
  </conditionalFormatting>
  <conditionalFormatting sqref="C45">
    <cfRule type="expression" dxfId="0" priority="30">
      <formula>#REF!&gt;=TODAY()</formula>
    </cfRule>
  </conditionalFormatting>
  <conditionalFormatting sqref="C45">
    <cfRule type="expression" dxfId="0" priority="31">
      <formula>#REF!&gt;=TODAY()</formula>
    </cfRule>
  </conditionalFormatting>
  <conditionalFormatting sqref="C45">
    <cfRule type="expression" dxfId="0" priority="32">
      <formula>#REF!&gt;=TODAY()</formula>
    </cfRule>
  </conditionalFormatting>
  <conditionalFormatting sqref="C45">
    <cfRule type="expression" dxfId="0" priority="33">
      <formula>#REF!&gt;=TODAY()</formula>
    </cfRule>
  </conditionalFormatting>
  <conditionalFormatting sqref="C45">
    <cfRule type="expression" dxfId="0" priority="34">
      <formula>#REF!&gt;=TODAY()</formula>
    </cfRule>
  </conditionalFormatting>
  <conditionalFormatting sqref="C45">
    <cfRule type="expression" dxfId="0" priority="35">
      <formula>#REF!&gt;=TODAY()</formula>
    </cfRule>
  </conditionalFormatting>
  <conditionalFormatting sqref="C45">
    <cfRule type="expression" dxfId="0" priority="36">
      <formula>#REF!&gt;=TODAY()</formula>
    </cfRule>
  </conditionalFormatting>
  <conditionalFormatting sqref="C45">
    <cfRule type="expression" dxfId="0" priority="37">
      <formula>#REF!&gt;=TODAY()</formula>
    </cfRule>
  </conditionalFormatting>
  <conditionalFormatting sqref="C45">
    <cfRule type="expression" dxfId="0" priority="38">
      <formula>#REF!&gt;=TODAY()</formula>
    </cfRule>
  </conditionalFormatting>
  <conditionalFormatting sqref="C45">
    <cfRule type="expression" dxfId="0" priority="39">
      <formula>#REF!&gt;=TODAY()</formula>
    </cfRule>
  </conditionalFormatting>
  <conditionalFormatting sqref="C45">
    <cfRule type="expression" dxfId="0" priority="40">
      <formula>#REF!&gt;=TODAY()</formula>
    </cfRule>
  </conditionalFormatting>
  <conditionalFormatting sqref="C45">
    <cfRule type="expression" dxfId="0" priority="41">
      <formula>#REF!&gt;=TODAY()</formula>
    </cfRule>
  </conditionalFormatting>
  <conditionalFormatting sqref="C45">
    <cfRule type="expression" dxfId="0" priority="42">
      <formula>#REF!&gt;=TODAY()</formula>
    </cfRule>
  </conditionalFormatting>
  <conditionalFormatting sqref="C5">
    <cfRule type="expression" dxfId="0" priority="43">
      <formula>#REF!&gt;=TODAY()</formula>
    </cfRule>
  </conditionalFormatting>
  <conditionalFormatting sqref="C5">
    <cfRule type="expression" dxfId="0" priority="44">
      <formula>#REF!&gt;=TODAY()</formula>
    </cfRule>
  </conditionalFormatting>
  <conditionalFormatting sqref="C5">
    <cfRule type="expression" dxfId="0" priority="45">
      <formula>#REF!&gt;=TODAY()</formula>
    </cfRule>
  </conditionalFormatting>
  <conditionalFormatting sqref="C5">
    <cfRule type="expression" dxfId="0" priority="46">
      <formula>#REF!&gt;=TODAY()</formula>
    </cfRule>
  </conditionalFormatting>
  <conditionalFormatting sqref="C5">
    <cfRule type="expression" dxfId="0" priority="47">
      <formula>#REF!&gt;=TODAY()</formula>
    </cfRule>
  </conditionalFormatting>
  <conditionalFormatting sqref="C5">
    <cfRule type="expression" dxfId="0" priority="48">
      <formula>#REF!&gt;=TODAY()</formula>
    </cfRule>
  </conditionalFormatting>
  <conditionalFormatting sqref="C5">
    <cfRule type="expression" dxfId="0" priority="49">
      <formula>#REF!&gt;=TODAY()</formula>
    </cfRule>
  </conditionalFormatting>
  <conditionalFormatting sqref="C5">
    <cfRule type="expression" dxfId="0" priority="50">
      <formula>#REF!&gt;=TODAY()</formula>
    </cfRule>
  </conditionalFormatting>
  <conditionalFormatting sqref="C6">
    <cfRule type="expression" dxfId="0" priority="51">
      <formula>#REF!&gt;=TODAY()</formula>
    </cfRule>
  </conditionalFormatting>
  <conditionalFormatting sqref="C6">
    <cfRule type="expression" dxfId="0" priority="52">
      <formula>#REF!&gt;=TODAY()</formula>
    </cfRule>
  </conditionalFormatting>
  <conditionalFormatting sqref="C6">
    <cfRule type="expression" dxfId="0" priority="53">
      <formula>#REF!&gt;=TODAY()</formula>
    </cfRule>
  </conditionalFormatting>
  <conditionalFormatting sqref="C6">
    <cfRule type="expression" dxfId="0" priority="54">
      <formula>#REF!&gt;=TODAY()</formula>
    </cfRule>
  </conditionalFormatting>
  <conditionalFormatting sqref="C6">
    <cfRule type="expression" dxfId="0" priority="55">
      <formula>#REF!&gt;=TODAY()</formula>
    </cfRule>
  </conditionalFormatting>
  <conditionalFormatting sqref="C6">
    <cfRule type="expression" dxfId="0" priority="56">
      <formula>#REF!&gt;=TODAY()</formula>
    </cfRule>
  </conditionalFormatting>
  <conditionalFormatting sqref="C6">
    <cfRule type="expression" dxfId="0" priority="57">
      <formula>#REF!&gt;=TODAY()</formula>
    </cfRule>
  </conditionalFormatting>
  <conditionalFormatting sqref="C6">
    <cfRule type="expression" dxfId="0" priority="58">
      <formula>#REF!&gt;=TODAY()</formula>
    </cfRule>
  </conditionalFormatting>
  <conditionalFormatting sqref="C36">
    <cfRule type="expression" dxfId="0" priority="59">
      <formula>#REF!&gt;=TODAY()</formula>
    </cfRule>
  </conditionalFormatting>
  <conditionalFormatting sqref="C36">
    <cfRule type="expression" dxfId="0" priority="60">
      <formula>#REF!&gt;=TODAY()</formula>
    </cfRule>
  </conditionalFormatting>
  <conditionalFormatting sqref="C36">
    <cfRule type="expression" dxfId="0" priority="61">
      <formula>#REF!&gt;=TODAY()</formula>
    </cfRule>
  </conditionalFormatting>
  <conditionalFormatting sqref="C36">
    <cfRule type="expression" dxfId="0" priority="62">
      <formula>#REF!&gt;=TODAY()</formula>
    </cfRule>
  </conditionalFormatting>
  <conditionalFormatting sqref="C36">
    <cfRule type="expression" dxfId="0" priority="63">
      <formula>#REF!&gt;=TODAY()</formula>
    </cfRule>
  </conditionalFormatting>
  <conditionalFormatting sqref="C36">
    <cfRule type="expression" dxfId="0" priority="64">
      <formula>#REF!&gt;=TODAY()</formula>
    </cfRule>
  </conditionalFormatting>
  <conditionalFormatting sqref="C36">
    <cfRule type="expression" dxfId="0" priority="65">
      <formula>#REF!&gt;=TODAY()</formula>
    </cfRule>
  </conditionalFormatting>
  <conditionalFormatting sqref="C36">
    <cfRule type="expression" dxfId="0" priority="66">
      <formula>#REF!&gt;=TODAY()</formula>
    </cfRule>
  </conditionalFormatting>
  <conditionalFormatting sqref="C36">
    <cfRule type="expression" dxfId="0" priority="67">
      <formula>#REF!&gt;=TODAY()</formula>
    </cfRule>
  </conditionalFormatting>
  <conditionalFormatting sqref="C36">
    <cfRule type="expression" dxfId="0" priority="68">
      <formula>#REF!&gt;=TODAY()</formula>
    </cfRule>
  </conditionalFormatting>
  <conditionalFormatting sqref="C36">
    <cfRule type="expression" dxfId="0" priority="69">
      <formula>#REF!&gt;=TODAY()</formula>
    </cfRule>
  </conditionalFormatting>
  <conditionalFormatting sqref="C36">
    <cfRule type="expression" dxfId="0" priority="70">
      <formula>#REF!&gt;=TODAY()</formula>
    </cfRule>
  </conditionalFormatting>
  <conditionalFormatting sqref="C36">
    <cfRule type="expression" dxfId="0" priority="71">
      <formula>#REF!&gt;=TODAY()</formula>
    </cfRule>
  </conditionalFormatting>
  <conditionalFormatting sqref="C36">
    <cfRule type="expression" dxfId="0" priority="72">
      <formula>#REF!&gt;=TODAY()</formula>
    </cfRule>
  </conditionalFormatting>
  <conditionalFormatting sqref="C36">
    <cfRule type="expression" dxfId="0" priority="73">
      <formula>#REF!&gt;=TODAY()</formula>
    </cfRule>
  </conditionalFormatting>
  <conditionalFormatting sqref="C36">
    <cfRule type="expression" dxfId="0" priority="74">
      <formula>#REF!&gt;=TODAY()</formula>
    </cfRule>
  </conditionalFormatting>
  <conditionalFormatting sqref="C40">
    <cfRule type="expression" dxfId="0" priority="75">
      <formula>#REF!&gt;=TODAY()</formula>
    </cfRule>
  </conditionalFormatting>
  <conditionalFormatting sqref="C40">
    <cfRule type="expression" dxfId="0" priority="76">
      <formula>#REF!&gt;=TODAY()</formula>
    </cfRule>
  </conditionalFormatting>
  <conditionalFormatting sqref="C40">
    <cfRule type="expression" dxfId="0" priority="77">
      <formula>#REF!&gt;=TODAY()</formula>
    </cfRule>
  </conditionalFormatting>
  <conditionalFormatting sqref="C40">
    <cfRule type="expression" dxfId="0" priority="78">
      <formula>#REF!&gt;=TODAY()</formula>
    </cfRule>
  </conditionalFormatting>
  <conditionalFormatting sqref="C40">
    <cfRule type="expression" dxfId="0" priority="79">
      <formula>#REF!&gt;=TODAY()</formula>
    </cfRule>
  </conditionalFormatting>
  <conditionalFormatting sqref="C40">
    <cfRule type="expression" dxfId="0" priority="80">
      <formula>#REF!&gt;=TODAY()</formula>
    </cfRule>
  </conditionalFormatting>
  <conditionalFormatting sqref="C40">
    <cfRule type="expression" dxfId="0" priority="81">
      <formula>#REF!&gt;=TODAY()</formula>
    </cfRule>
  </conditionalFormatting>
  <conditionalFormatting sqref="C40">
    <cfRule type="expression" dxfId="0" priority="82">
      <formula>#REF!&gt;=TODAY()</formula>
    </cfRule>
  </conditionalFormatting>
  <conditionalFormatting sqref="C40">
    <cfRule type="expression" dxfId="0" priority="83">
      <formula>#REF!&gt;=TODAY()</formula>
    </cfRule>
  </conditionalFormatting>
  <conditionalFormatting sqref="C40">
    <cfRule type="expression" dxfId="0" priority="84">
      <formula>#REF!&gt;=TODAY()</formula>
    </cfRule>
  </conditionalFormatting>
  <conditionalFormatting sqref="C6">
    <cfRule type="expression" dxfId="0" priority="85">
      <formula>#REF!&gt;=TODAY()</formula>
    </cfRule>
  </conditionalFormatting>
  <conditionalFormatting sqref="C6">
    <cfRule type="expression" dxfId="0" priority="86">
      <formula>#REF!&gt;=TODAY()</formula>
    </cfRule>
  </conditionalFormatting>
  <conditionalFormatting sqref="C6">
    <cfRule type="expression" dxfId="0" priority="87">
      <formula>#REF!&gt;=TODAY()</formula>
    </cfRule>
  </conditionalFormatting>
  <conditionalFormatting sqref="C6">
    <cfRule type="expression" dxfId="0" priority="88">
      <formula>#REF!&gt;=TODAY()</formula>
    </cfRule>
  </conditionalFormatting>
  <conditionalFormatting sqref="C36">
    <cfRule type="expression" dxfId="0" priority="89">
      <formula>#REF!&gt;=TODAY()</formula>
    </cfRule>
  </conditionalFormatting>
  <conditionalFormatting sqref="C36">
    <cfRule type="expression" dxfId="0" priority="90">
      <formula>#REF!&gt;=TODAY()</formula>
    </cfRule>
  </conditionalFormatting>
  <conditionalFormatting sqref="C36">
    <cfRule type="expression" dxfId="0" priority="91">
      <formula>#REF!&gt;=TODAY()</formula>
    </cfRule>
  </conditionalFormatting>
  <conditionalFormatting sqref="C36">
    <cfRule type="expression" dxfId="0" priority="92">
      <formula>#REF!&gt;=TODAY()</formula>
    </cfRule>
  </conditionalFormatting>
  <conditionalFormatting sqref="C36">
    <cfRule type="expression" dxfId="0" priority="93">
      <formula>#REF!&gt;=TODAY()</formula>
    </cfRule>
  </conditionalFormatting>
  <conditionalFormatting sqref="C36">
    <cfRule type="expression" dxfId="0" priority="94">
      <formula>#REF!&gt;=TODAY()</formula>
    </cfRule>
  </conditionalFormatting>
  <conditionalFormatting sqref="C3">
    <cfRule type="expression" dxfId="0" priority="95">
      <formula>#REF!&gt;=TODAY()</formula>
    </cfRule>
  </conditionalFormatting>
  <conditionalFormatting sqref="C3">
    <cfRule type="expression" dxfId="0" priority="96">
      <formula>#REF!&gt;=TODAY()</formula>
    </cfRule>
  </conditionalFormatting>
  <conditionalFormatting sqref="C40">
    <cfRule type="expression" dxfId="0" priority="97">
      <formula>#REF!&gt;=TODAY()</formula>
    </cfRule>
  </conditionalFormatting>
  <conditionalFormatting sqref="C40">
    <cfRule type="expression" dxfId="0" priority="98">
      <formula>#REF!&gt;=TODAY()</formula>
    </cfRule>
  </conditionalFormatting>
  <conditionalFormatting sqref="C40">
    <cfRule type="expression" dxfId="0" priority="99">
      <formula>#REF!&gt;=TODAY()</formula>
    </cfRule>
  </conditionalFormatting>
  <conditionalFormatting sqref="C40">
    <cfRule type="expression" dxfId="0" priority="100">
      <formula>#REF!&gt;=TODAY()</formula>
    </cfRule>
  </conditionalFormatting>
  <conditionalFormatting sqref="C40">
    <cfRule type="expression" dxfId="0" priority="101">
      <formula>#REF!&gt;=TODAY()</formula>
    </cfRule>
  </conditionalFormatting>
  <conditionalFormatting sqref="C40">
    <cfRule type="expression" dxfId="0" priority="102">
      <formula>#REF!&gt;=TODAY()</formula>
    </cfRule>
  </conditionalFormatting>
  <conditionalFormatting sqref="C40">
    <cfRule type="expression" dxfId="0" priority="103">
      <formula>#REF!&gt;=TODAY()</formula>
    </cfRule>
  </conditionalFormatting>
  <conditionalFormatting sqref="C40">
    <cfRule type="expression" dxfId="0" priority="104">
      <formula>#REF!&gt;=TODAY()</formula>
    </cfRule>
  </conditionalFormatting>
  <conditionalFormatting sqref="C40">
    <cfRule type="expression" dxfId="0" priority="105">
      <formula>#REF!&gt;=TODAY()</formula>
    </cfRule>
  </conditionalFormatting>
  <conditionalFormatting sqref="C40">
    <cfRule type="expression" dxfId="0" priority="106">
      <formula>#REF!&gt;=TODAY()</formula>
    </cfRule>
  </conditionalFormatting>
  <conditionalFormatting sqref="C5">
    <cfRule type="expression" dxfId="0" priority="107">
      <formula>#REF!&gt;=TODAY()</formula>
    </cfRule>
  </conditionalFormatting>
  <conditionalFormatting sqref="C5">
    <cfRule type="expression" dxfId="0" priority="108">
      <formula>#REF!&gt;=TODAY()</formula>
    </cfRule>
  </conditionalFormatting>
  <conditionalFormatting sqref="C5">
    <cfRule type="expression" dxfId="0" priority="109">
      <formula>#REF!&gt;=TODAY()</formula>
    </cfRule>
  </conditionalFormatting>
  <conditionalFormatting sqref="C5">
    <cfRule type="expression" dxfId="0" priority="110">
      <formula>#REF!&gt;=TODAY()</formula>
    </cfRule>
  </conditionalFormatting>
  <conditionalFormatting sqref="C5">
    <cfRule type="expression" dxfId="0" priority="111">
      <formula>#REF!&gt;=TODAY()</formula>
    </cfRule>
  </conditionalFormatting>
  <conditionalFormatting sqref="C5">
    <cfRule type="expression" dxfId="0" priority="112">
      <formula>#REF!&gt;=TODAY()</formula>
    </cfRule>
  </conditionalFormatting>
  <conditionalFormatting sqref="C5">
    <cfRule type="expression" dxfId="0" priority="113">
      <formula>#REF!&gt;=TODAY()</formula>
    </cfRule>
  </conditionalFormatting>
  <conditionalFormatting sqref="C5">
    <cfRule type="expression" dxfId="0" priority="114">
      <formula>#REF!&gt;=TODAY()</formula>
    </cfRule>
  </conditionalFormatting>
  <conditionalFormatting sqref="C5">
    <cfRule type="expression" dxfId="0" priority="115">
      <formula>#REF!&gt;=TODAY()</formula>
    </cfRule>
  </conditionalFormatting>
  <conditionalFormatting sqref="C5">
    <cfRule type="expression" dxfId="0" priority="116">
      <formula>#REF!&gt;=TODAY()</formula>
    </cfRule>
  </conditionalFormatting>
  <conditionalFormatting sqref="C5">
    <cfRule type="expression" dxfId="0" priority="117">
      <formula>#REF!&gt;=TODAY()</formula>
    </cfRule>
  </conditionalFormatting>
  <conditionalFormatting sqref="C5">
    <cfRule type="expression" dxfId="0" priority="118">
      <formula>#REF!&gt;=TODAY()</formula>
    </cfRule>
  </conditionalFormatting>
  <conditionalFormatting sqref="C5">
    <cfRule type="expression" dxfId="0" priority="119">
      <formula>#REF!&gt;=TODAY()</formula>
    </cfRule>
  </conditionalFormatting>
  <conditionalFormatting sqref="C5">
    <cfRule type="expression" dxfId="0" priority="120">
      <formula>#REF!&gt;=TODAY()</formula>
    </cfRule>
  </conditionalFormatting>
  <conditionalFormatting sqref="C5">
    <cfRule type="expression" dxfId="0" priority="121">
      <formula>#REF!&gt;=TODAY()</formula>
    </cfRule>
  </conditionalFormatting>
  <conditionalFormatting sqref="C5">
    <cfRule type="expression" dxfId="0" priority="122">
      <formula>#REF!&gt;=TODAY()</formula>
    </cfRule>
  </conditionalFormatting>
  <conditionalFormatting sqref="C6">
    <cfRule type="expression" dxfId="0" priority="123">
      <formula>#REF!&gt;=TODAY()</formula>
    </cfRule>
  </conditionalFormatting>
  <conditionalFormatting sqref="C6">
    <cfRule type="expression" dxfId="0" priority="124">
      <formula>#REF!&gt;=TODAY()</formula>
    </cfRule>
  </conditionalFormatting>
  <conditionalFormatting sqref="C6">
    <cfRule type="expression" dxfId="0" priority="125">
      <formula>#REF!&gt;=TODAY()</formula>
    </cfRule>
  </conditionalFormatting>
  <conditionalFormatting sqref="C6">
    <cfRule type="expression" dxfId="0" priority="126">
      <formula>#REF!&gt;=TODAY()</formula>
    </cfRule>
  </conditionalFormatting>
  <conditionalFormatting sqref="C6">
    <cfRule type="expression" dxfId="0" priority="127">
      <formula>#REF!&gt;=TODAY()</formula>
    </cfRule>
  </conditionalFormatting>
  <conditionalFormatting sqref="C6">
    <cfRule type="expression" dxfId="0" priority="128">
      <formula>#REF!&gt;=TODAY()</formula>
    </cfRule>
  </conditionalFormatting>
  <conditionalFormatting sqref="C36">
    <cfRule type="expression" dxfId="0" priority="129">
      <formula>#REF!&gt;=TODAY()</formula>
    </cfRule>
  </conditionalFormatting>
  <conditionalFormatting sqref="C36">
    <cfRule type="expression" dxfId="0" priority="130">
      <formula>#REF!&gt;=TODAY()</formula>
    </cfRule>
  </conditionalFormatting>
  <conditionalFormatting sqref="C36">
    <cfRule type="expression" dxfId="0" priority="131">
      <formula>#REF!&gt;=TODAY()</formula>
    </cfRule>
  </conditionalFormatting>
  <conditionalFormatting sqref="C36">
    <cfRule type="expression" dxfId="0" priority="132">
      <formula>#REF!&gt;=TODAY()</formula>
    </cfRule>
  </conditionalFormatting>
  <conditionalFormatting sqref="C36">
    <cfRule type="expression" dxfId="0" priority="133">
      <formula>#REF!&gt;=TODAY()</formula>
    </cfRule>
  </conditionalFormatting>
  <conditionalFormatting sqref="C36">
    <cfRule type="expression" dxfId="0" priority="134">
      <formula>#REF!&gt;=TODAY()</formula>
    </cfRule>
  </conditionalFormatting>
  <conditionalFormatting sqref="C36">
    <cfRule type="expression" dxfId="0" priority="135">
      <formula>#REF!&gt;=TODAY()</formula>
    </cfRule>
  </conditionalFormatting>
  <conditionalFormatting sqref="C36">
    <cfRule type="expression" dxfId="0" priority="136">
      <formula>#REF!&gt;=TODAY()</formula>
    </cfRule>
  </conditionalFormatting>
  <conditionalFormatting sqref="C36">
    <cfRule type="expression" dxfId="0" priority="137">
      <formula>#REF!&gt;=TODAY()</formula>
    </cfRule>
  </conditionalFormatting>
  <conditionalFormatting sqref="C36">
    <cfRule type="expression" dxfId="0" priority="138">
      <formula>#REF!&gt;=TODAY()</formula>
    </cfRule>
  </conditionalFormatting>
  <conditionalFormatting sqref="C36">
    <cfRule type="expression" dxfId="0" priority="139">
      <formula>#REF!&gt;=TODAY()</formula>
    </cfRule>
  </conditionalFormatting>
  <conditionalFormatting sqref="C36">
    <cfRule type="expression" dxfId="0" priority="140">
      <formula>#REF!&gt;=TODAY()</formula>
    </cfRule>
  </conditionalFormatting>
  <conditionalFormatting sqref="C36">
    <cfRule type="expression" dxfId="0" priority="141">
      <formula>#REF!&gt;=TODAY()</formula>
    </cfRule>
  </conditionalFormatting>
  <conditionalFormatting sqref="C36">
    <cfRule type="expression" dxfId="0" priority="142">
      <formula>#REF!&gt;=TODAY()</formula>
    </cfRule>
  </conditionalFormatting>
  <conditionalFormatting sqref="C36">
    <cfRule type="expression" dxfId="0" priority="143">
      <formula>#REF!&gt;=TODAY()</formula>
    </cfRule>
  </conditionalFormatting>
  <conditionalFormatting sqref="C36">
    <cfRule type="expression" dxfId="0" priority="144">
      <formula>#REF!&gt;=TODAY()</formula>
    </cfRule>
  </conditionalFormatting>
  <conditionalFormatting sqref="C36">
    <cfRule type="expression" dxfId="0" priority="145">
      <formula>#REF!&gt;=TODAY()</formula>
    </cfRule>
  </conditionalFormatting>
  <conditionalFormatting sqref="C36">
    <cfRule type="expression" dxfId="0" priority="146">
      <formula>#REF!&gt;=TODAY()</formula>
    </cfRule>
  </conditionalFormatting>
  <conditionalFormatting sqref="C36">
    <cfRule type="expression" dxfId="0" priority="147">
      <formula>#REF!&gt;=TODAY()</formula>
    </cfRule>
  </conditionalFormatting>
  <conditionalFormatting sqref="C36">
    <cfRule type="expression" dxfId="0" priority="148">
      <formula>#REF!&gt;=TODAY()</formula>
    </cfRule>
  </conditionalFormatting>
  <conditionalFormatting sqref="C40">
    <cfRule type="expression" dxfId="0" priority="149">
      <formula>#REF!&gt;=TODAY()</formula>
    </cfRule>
  </conditionalFormatting>
  <conditionalFormatting sqref="C40">
    <cfRule type="expression" dxfId="0" priority="150">
      <formula>#REF!&gt;=TODAY()</formula>
    </cfRule>
  </conditionalFormatting>
  <conditionalFormatting sqref="C40">
    <cfRule type="expression" dxfId="0" priority="151">
      <formula>#REF!&gt;=TODAY()</formula>
    </cfRule>
  </conditionalFormatting>
  <conditionalFormatting sqref="C40">
    <cfRule type="expression" dxfId="0" priority="152">
      <formula>#REF!&gt;=TODAY()</formula>
    </cfRule>
  </conditionalFormatting>
  <conditionalFormatting sqref="C40">
    <cfRule type="expression" dxfId="0" priority="153">
      <formula>#REF!&gt;=TODAY()</formula>
    </cfRule>
  </conditionalFormatting>
  <conditionalFormatting sqref="C40">
    <cfRule type="expression" dxfId="0" priority="154">
      <formula>#REF!&gt;=TODAY()</formula>
    </cfRule>
  </conditionalFormatting>
  <conditionalFormatting sqref="C40">
    <cfRule type="expression" dxfId="0" priority="155">
      <formula>#REF!&gt;=TODAY()</formula>
    </cfRule>
  </conditionalFormatting>
  <conditionalFormatting sqref="C40">
    <cfRule type="expression" dxfId="0" priority="156">
      <formula>#REF!&gt;=TODAY()</formula>
    </cfRule>
  </conditionalFormatting>
  <conditionalFormatting sqref="C40">
    <cfRule type="expression" dxfId="0" priority="157">
      <formula>#REF!&gt;=TODAY()</formula>
    </cfRule>
  </conditionalFormatting>
  <conditionalFormatting sqref="C40">
    <cfRule type="expression" dxfId="0" priority="158">
      <formula>#REF!&gt;=TODAY()</formula>
    </cfRule>
  </conditionalFormatting>
  <conditionalFormatting sqref="C40">
    <cfRule type="expression" dxfId="0" priority="159">
      <formula>#REF!&gt;=TODAY()</formula>
    </cfRule>
  </conditionalFormatting>
  <conditionalFormatting sqref="C40">
    <cfRule type="expression" dxfId="0" priority="160">
      <formula>#REF!&gt;=TODAY()</formula>
    </cfRule>
  </conditionalFormatting>
  <conditionalFormatting sqref="C40">
    <cfRule type="expression" dxfId="0" priority="161">
      <formula>#REF!&gt;=TODAY()</formula>
    </cfRule>
  </conditionalFormatting>
  <conditionalFormatting sqref="C40">
    <cfRule type="expression" dxfId="0" priority="162">
      <formula>#REF!&gt;=TODAY()</formula>
    </cfRule>
  </conditionalFormatting>
  <conditionalFormatting sqref="C40">
    <cfRule type="expression" dxfId="0" priority="163">
      <formula>#REF!&gt;=TODAY()</formula>
    </cfRule>
  </conditionalFormatting>
  <conditionalFormatting sqref="C40">
    <cfRule type="expression" dxfId="0" priority="164">
      <formula>#REF!&gt;=TODAY()</formula>
    </cfRule>
  </conditionalFormatting>
  <conditionalFormatting sqref="C40">
    <cfRule type="expression" dxfId="0" priority="165">
      <formula>#REF!&gt;=TODAY()</formula>
    </cfRule>
  </conditionalFormatting>
  <conditionalFormatting sqref="C40">
    <cfRule type="expression" dxfId="0" priority="166">
      <formula>#REF!&gt;=TODAY()</formula>
    </cfRule>
  </conditionalFormatting>
  <conditionalFormatting sqref="C40">
    <cfRule type="expression" dxfId="0" priority="167">
      <formula>#REF!&gt;=TODAY()</formula>
    </cfRule>
  </conditionalFormatting>
  <conditionalFormatting sqref="C40">
    <cfRule type="expression" dxfId="0" priority="168">
      <formula>#REF!&gt;=TODAY()</formula>
    </cfRule>
  </conditionalFormatting>
  <conditionalFormatting sqref="C40">
    <cfRule type="expression" dxfId="0" priority="169">
      <formula>#REF!&gt;=TODAY()</formula>
    </cfRule>
  </conditionalFormatting>
  <conditionalFormatting sqref="C40">
    <cfRule type="expression" dxfId="0" priority="170">
      <formula>#REF!&gt;=TODAY()</formula>
    </cfRule>
  </conditionalFormatting>
  <conditionalFormatting sqref="D5:Q5">
    <cfRule type="expression" dxfId="0" priority="171">
      <formula>#REF!&gt;=TODAY()</formula>
    </cfRule>
  </conditionalFormatting>
  <conditionalFormatting sqref="D5:Q5">
    <cfRule type="expression" dxfId="0" priority="172">
      <formula>#REF!&gt;=TODAY()</formula>
    </cfRule>
  </conditionalFormatting>
  <conditionalFormatting sqref="D5:Q5">
    <cfRule type="expression" dxfId="0" priority="173">
      <formula>#REF!&gt;=TODAY()</formula>
    </cfRule>
  </conditionalFormatting>
  <conditionalFormatting sqref="D5:Q5">
    <cfRule type="expression" dxfId="0" priority="174">
      <formula>#REF!&gt;=TODAY()</formula>
    </cfRule>
  </conditionalFormatting>
  <conditionalFormatting sqref="D5:Q5">
    <cfRule type="expression" dxfId="0" priority="175">
      <formula>#REF!&gt;=TODAY()</formula>
    </cfRule>
  </conditionalFormatting>
  <conditionalFormatting sqref="D5:Q5">
    <cfRule type="expression" dxfId="0" priority="176">
      <formula>#REF!&gt;=TODAY()</formula>
    </cfRule>
  </conditionalFormatting>
  <conditionalFormatting sqref="D5:Q5">
    <cfRule type="expression" dxfId="0" priority="177">
      <formula>#REF!&gt;=TODAY()</formula>
    </cfRule>
  </conditionalFormatting>
  <conditionalFormatting sqref="D5:Q5">
    <cfRule type="expression" dxfId="0" priority="178">
      <formula>#REF!&gt;=TODAY()</formula>
    </cfRule>
  </conditionalFormatting>
  <conditionalFormatting sqref="D6:Q6">
    <cfRule type="expression" dxfId="0" priority="179">
      <formula>#REF!&gt;=TODAY()</formula>
    </cfRule>
  </conditionalFormatting>
  <conditionalFormatting sqref="D6:Q6">
    <cfRule type="expression" dxfId="0" priority="180">
      <formula>#REF!&gt;=TODAY()</formula>
    </cfRule>
  </conditionalFormatting>
  <conditionalFormatting sqref="D6:Q6">
    <cfRule type="expression" dxfId="0" priority="181">
      <formula>#REF!&gt;=TODAY()</formula>
    </cfRule>
  </conditionalFormatting>
  <conditionalFormatting sqref="D6:Q6">
    <cfRule type="expression" dxfId="0" priority="182">
      <formula>#REF!&gt;=TODAY()</formula>
    </cfRule>
  </conditionalFormatting>
  <conditionalFormatting sqref="D6:Q6">
    <cfRule type="expression" dxfId="0" priority="183">
      <formula>#REF!&gt;=TODAY()</formula>
    </cfRule>
  </conditionalFormatting>
  <conditionalFormatting sqref="D6:Q6">
    <cfRule type="expression" dxfId="0" priority="184">
      <formula>#REF!&gt;=TODAY()</formula>
    </cfRule>
  </conditionalFormatting>
  <conditionalFormatting sqref="D6:Q6">
    <cfRule type="expression" dxfId="0" priority="185">
      <formula>#REF!&gt;=TODAY()</formula>
    </cfRule>
  </conditionalFormatting>
  <conditionalFormatting sqref="D6:Q6">
    <cfRule type="expression" dxfId="0" priority="186">
      <formula>#REF!&gt;=TODAY()</formula>
    </cfRule>
  </conditionalFormatting>
  <conditionalFormatting sqref="D36:Q36">
    <cfRule type="expression" dxfId="0" priority="187">
      <formula>#REF!&gt;=TODAY()</formula>
    </cfRule>
  </conditionalFormatting>
  <conditionalFormatting sqref="D36:Q36">
    <cfRule type="expression" dxfId="0" priority="188">
      <formula>#REF!&gt;=TODAY()</formula>
    </cfRule>
  </conditionalFormatting>
  <conditionalFormatting sqref="D36:Q36">
    <cfRule type="expression" dxfId="0" priority="189">
      <formula>#REF!&gt;=TODAY()</formula>
    </cfRule>
  </conditionalFormatting>
  <conditionalFormatting sqref="D36:Q36">
    <cfRule type="expression" dxfId="0" priority="190">
      <formula>#REF!&gt;=TODAY()</formula>
    </cfRule>
  </conditionalFormatting>
  <conditionalFormatting sqref="D36:Q36">
    <cfRule type="expression" dxfId="0" priority="191">
      <formula>#REF!&gt;=TODAY()</formula>
    </cfRule>
  </conditionalFormatting>
  <conditionalFormatting sqref="D36:Q36">
    <cfRule type="expression" dxfId="0" priority="192">
      <formula>#REF!&gt;=TODAY()</formula>
    </cfRule>
  </conditionalFormatting>
  <conditionalFormatting sqref="D36:Q36">
    <cfRule type="expression" dxfId="0" priority="193">
      <formula>#REF!&gt;=TODAY()</formula>
    </cfRule>
  </conditionalFormatting>
  <conditionalFormatting sqref="D36:Q36">
    <cfRule type="expression" dxfId="0" priority="194">
      <formula>#REF!&gt;=TODAY()</formula>
    </cfRule>
  </conditionalFormatting>
  <conditionalFormatting sqref="D36:Q36">
    <cfRule type="expression" dxfId="0" priority="195">
      <formula>#REF!&gt;=TODAY()</formula>
    </cfRule>
  </conditionalFormatting>
  <conditionalFormatting sqref="D36:Q36">
    <cfRule type="expression" dxfId="0" priority="196">
      <formula>#REF!&gt;=TODAY()</formula>
    </cfRule>
  </conditionalFormatting>
  <conditionalFormatting sqref="D36:Q36">
    <cfRule type="expression" dxfId="0" priority="197">
      <formula>#REF!&gt;=TODAY()</formula>
    </cfRule>
  </conditionalFormatting>
  <conditionalFormatting sqref="D36:Q36">
    <cfRule type="expression" dxfId="0" priority="198">
      <formula>#REF!&gt;=TODAY()</formula>
    </cfRule>
  </conditionalFormatting>
  <conditionalFormatting sqref="D36:Q36">
    <cfRule type="expression" dxfId="0" priority="199">
      <formula>#REF!&gt;=TODAY()</formula>
    </cfRule>
  </conditionalFormatting>
  <conditionalFormatting sqref="D36:Q36">
    <cfRule type="expression" dxfId="0" priority="200">
      <formula>#REF!&gt;=TODAY()</formula>
    </cfRule>
  </conditionalFormatting>
  <conditionalFormatting sqref="D36:Q36">
    <cfRule type="expression" dxfId="0" priority="201">
      <formula>#REF!&gt;=TODAY()</formula>
    </cfRule>
  </conditionalFormatting>
  <conditionalFormatting sqref="D36:Q36">
    <cfRule type="expression" dxfId="0" priority="202">
      <formula>#REF!&gt;=TODAY()</formula>
    </cfRule>
  </conditionalFormatting>
  <conditionalFormatting sqref="D40:Q40">
    <cfRule type="expression" dxfId="0" priority="203">
      <formula>#REF!&gt;=TODAY()</formula>
    </cfRule>
  </conditionalFormatting>
  <conditionalFormatting sqref="D40:Q40">
    <cfRule type="expression" dxfId="0" priority="204">
      <formula>#REF!&gt;=TODAY()</formula>
    </cfRule>
  </conditionalFormatting>
  <conditionalFormatting sqref="D40:Q40">
    <cfRule type="expression" dxfId="0" priority="205">
      <formula>#REF!&gt;=TODAY()</formula>
    </cfRule>
  </conditionalFormatting>
  <conditionalFormatting sqref="D40:Q40">
    <cfRule type="expression" dxfId="0" priority="206">
      <formula>#REF!&gt;=TODAY()</formula>
    </cfRule>
  </conditionalFormatting>
  <conditionalFormatting sqref="D40:Q40">
    <cfRule type="expression" dxfId="0" priority="207">
      <formula>#REF!&gt;=TODAY()</formula>
    </cfRule>
  </conditionalFormatting>
  <conditionalFormatting sqref="D40:Q40">
    <cfRule type="expression" dxfId="0" priority="208">
      <formula>#REF!&gt;=TODAY()</formula>
    </cfRule>
  </conditionalFormatting>
  <conditionalFormatting sqref="D40:Q40">
    <cfRule type="expression" dxfId="0" priority="209">
      <formula>#REF!&gt;=TODAY()</formula>
    </cfRule>
  </conditionalFormatting>
  <conditionalFormatting sqref="D40:Q40">
    <cfRule type="expression" dxfId="0" priority="210">
      <formula>#REF!&gt;=TODAY()</formula>
    </cfRule>
  </conditionalFormatting>
  <conditionalFormatting sqref="D40:Q40">
    <cfRule type="expression" dxfId="0" priority="211">
      <formula>#REF!&gt;=TODAY()</formula>
    </cfRule>
  </conditionalFormatting>
  <conditionalFormatting sqref="D40:Q40">
    <cfRule type="expression" dxfId="0" priority="212">
      <formula>#REF!&gt;=TODAY()</formula>
    </cfRule>
  </conditionalFormatting>
  <conditionalFormatting sqref="D45:Q45">
    <cfRule type="expression" dxfId="0" priority="213">
      <formula>#REF!&gt;=TODAY()</formula>
    </cfRule>
  </conditionalFormatting>
  <conditionalFormatting sqref="D45:Q45">
    <cfRule type="expression" dxfId="0" priority="214">
      <formula>#REF!&gt;=TODAY()</formula>
    </cfRule>
  </conditionalFormatting>
  <conditionalFormatting sqref="D45:Q45">
    <cfRule type="expression" dxfId="0" priority="215">
      <formula>#REF!&gt;=TODAY()</formula>
    </cfRule>
  </conditionalFormatting>
  <conditionalFormatting sqref="D45:Q45">
    <cfRule type="expression" dxfId="0" priority="216">
      <formula>#REF!&gt;=TODAY()</formula>
    </cfRule>
  </conditionalFormatting>
  <conditionalFormatting sqref="D45:Q45">
    <cfRule type="expression" dxfId="0" priority="217">
      <formula>#REF!&gt;=TODAY()</formula>
    </cfRule>
  </conditionalFormatting>
  <conditionalFormatting sqref="D45:Q45">
    <cfRule type="expression" dxfId="0" priority="218">
      <formula>#REF!&gt;=TODAY()</formula>
    </cfRule>
  </conditionalFormatting>
  <conditionalFormatting sqref="D45:Q45">
    <cfRule type="expression" dxfId="0" priority="219">
      <formula>#REF!&gt;=TODAY()</formula>
    </cfRule>
  </conditionalFormatting>
  <conditionalFormatting sqref="D45:Q45">
    <cfRule type="expression" dxfId="0" priority="220">
      <formula>#REF!&gt;=TODAY()</formula>
    </cfRule>
  </conditionalFormatting>
  <conditionalFormatting sqref="D45:Q45">
    <cfRule type="expression" dxfId="0" priority="221">
      <formula>#REF!&gt;=TODAY()</formula>
    </cfRule>
  </conditionalFormatting>
  <conditionalFormatting sqref="D45:Q45">
    <cfRule type="expression" dxfId="0" priority="222">
      <formula>#REF!&gt;=TODAY()</formula>
    </cfRule>
  </conditionalFormatting>
  <conditionalFormatting sqref="D45:Q45">
    <cfRule type="expression" dxfId="0" priority="223">
      <formula>#REF!&gt;=TODAY()</formula>
    </cfRule>
  </conditionalFormatting>
  <conditionalFormatting sqref="D45:Q45">
    <cfRule type="expression" dxfId="0" priority="224">
      <formula>#REF!&gt;=TODAY()</formula>
    </cfRule>
  </conditionalFormatting>
  <conditionalFormatting sqref="D45:Q45">
    <cfRule type="expression" dxfId="0" priority="225">
      <formula>#REF!&gt;=TODAY()</formula>
    </cfRule>
  </conditionalFormatting>
  <conditionalFormatting sqref="D45:Q45">
    <cfRule type="expression" dxfId="0" priority="226">
      <formula>#REF!&gt;=TODAY()</formula>
    </cfRule>
  </conditionalFormatting>
  <conditionalFormatting sqref="D45:Q45">
    <cfRule type="expression" dxfId="0" priority="227">
      <formula>#REF!&gt;=TODAY()</formula>
    </cfRule>
  </conditionalFormatting>
  <conditionalFormatting sqref="D45:Q45">
    <cfRule type="expression" dxfId="0" priority="228">
      <formula>#REF!&gt;=TODAY()</formula>
    </cfRule>
  </conditionalFormatting>
  <conditionalFormatting sqref="D45:Q45">
    <cfRule type="expression" dxfId="0" priority="229">
      <formula>#REF!&gt;=TODAY()</formula>
    </cfRule>
  </conditionalFormatting>
  <conditionalFormatting sqref="D45:Q45">
    <cfRule type="expression" dxfId="0" priority="230">
      <formula>#REF!&gt;=TODAY()</formula>
    </cfRule>
  </conditionalFormatting>
  <conditionalFormatting sqref="D45:Q45">
    <cfRule type="expression" dxfId="0" priority="231">
      <formula>#REF!&gt;=TODAY()</formula>
    </cfRule>
  </conditionalFormatting>
  <conditionalFormatting sqref="D45:Q45">
    <cfRule type="expression" dxfId="0" priority="232">
      <formula>#REF!&gt;=TODAY()</formula>
    </cfRule>
  </conditionalFormatting>
  <conditionalFormatting sqref="D45:Q45">
    <cfRule type="expression" dxfId="0" priority="233">
      <formula>#REF!&gt;=TODAY()</formula>
    </cfRule>
  </conditionalFormatting>
  <conditionalFormatting sqref="D45:Q45">
    <cfRule type="expression" dxfId="0" priority="234">
      <formula>#REF!&gt;=TODAY()</formula>
    </cfRule>
  </conditionalFormatting>
  <conditionalFormatting sqref="D45:Q45">
    <cfRule type="expression" dxfId="0" priority="235">
      <formula>#REF!&gt;=TODAY()</formula>
    </cfRule>
  </conditionalFormatting>
  <conditionalFormatting sqref="D45:Q45">
    <cfRule type="expression" dxfId="0" priority="236">
      <formula>#REF!&gt;=TODAY()</formula>
    </cfRule>
  </conditionalFormatting>
  <conditionalFormatting sqref="D45:Q45">
    <cfRule type="expression" dxfId="0" priority="237">
      <formula>#REF!&gt;=TODAY()</formula>
    </cfRule>
  </conditionalFormatting>
  <conditionalFormatting sqref="D45:Q45">
    <cfRule type="expression" dxfId="0" priority="238">
      <formula>#REF!&gt;=TODAY()</formula>
    </cfRule>
  </conditionalFormatting>
  <conditionalFormatting sqref="D45:Q45">
    <cfRule type="expression" dxfId="0" priority="239">
      <formula>#REF!&gt;=TODAY()</formula>
    </cfRule>
  </conditionalFormatting>
  <conditionalFormatting sqref="D45:Q45">
    <cfRule type="expression" dxfId="0" priority="240">
      <formula>#REF!&gt;=TODAY()</formula>
    </cfRule>
  </conditionalFormatting>
  <conditionalFormatting sqref="D45:Q45">
    <cfRule type="expression" dxfId="0" priority="241">
      <formula>#REF!&gt;=TODAY()</formula>
    </cfRule>
  </conditionalFormatting>
  <conditionalFormatting sqref="D45:Q45">
    <cfRule type="expression" dxfId="0" priority="242">
      <formula>#REF!&gt;=TODAY()</formula>
    </cfRule>
  </conditionalFormatting>
  <conditionalFormatting sqref="D45:Q45">
    <cfRule type="expression" dxfId="0" priority="243">
      <formula>#REF!&gt;=TODAY()</formula>
    </cfRule>
  </conditionalFormatting>
  <conditionalFormatting sqref="D45:Q45">
    <cfRule type="expression" dxfId="0" priority="244">
      <formula>#REF!&gt;=TODAY()</formula>
    </cfRule>
  </conditionalFormatting>
  <conditionalFormatting sqref="D45:Q45">
    <cfRule type="expression" dxfId="0" priority="245">
      <formula>#REF!&gt;=TODAY()</formula>
    </cfRule>
  </conditionalFormatting>
  <conditionalFormatting sqref="D45:Q45">
    <cfRule type="expression" dxfId="0" priority="246">
      <formula>#REF!&gt;=TODAY()</formula>
    </cfRule>
  </conditionalFormatting>
  <conditionalFormatting sqref="D45:Q45">
    <cfRule type="expression" dxfId="0" priority="247">
      <formula>#REF!&gt;=TODAY()</formula>
    </cfRule>
  </conditionalFormatting>
  <conditionalFormatting sqref="D45:Q45">
    <cfRule type="expression" dxfId="0" priority="248">
      <formula>#REF!&gt;=TODAY()</formula>
    </cfRule>
  </conditionalFormatting>
  <conditionalFormatting sqref="D45:Q45">
    <cfRule type="expression" dxfId="0" priority="249">
      <formula>#REF!&gt;=TODAY()</formula>
    </cfRule>
  </conditionalFormatting>
  <conditionalFormatting sqref="D45:Q45">
    <cfRule type="expression" dxfId="0" priority="250">
      <formula>#REF!&gt;=TODAY()</formula>
    </cfRule>
  </conditionalFormatting>
  <conditionalFormatting sqref="D45:Q45">
    <cfRule type="expression" dxfId="0" priority="251">
      <formula>#REF!&gt;=TODAY()</formula>
    </cfRule>
  </conditionalFormatting>
  <conditionalFormatting sqref="D45:Q45">
    <cfRule type="expression" dxfId="0" priority="252">
      <formula>#REF!&gt;=TODAY()</formula>
    </cfRule>
  </conditionalFormatting>
  <conditionalFormatting sqref="D45:Q45">
    <cfRule type="expression" dxfId="0" priority="253">
      <formula>#REF!&gt;=TODAY()</formula>
    </cfRule>
  </conditionalFormatting>
  <conditionalFormatting sqref="D45:Q45">
    <cfRule type="expression" dxfId="0" priority="254">
      <formula>#REF!&gt;=TODAY()</formula>
    </cfRule>
  </conditionalFormatting>
  <conditionalFormatting sqref="D6:Q6">
    <cfRule type="expression" dxfId="0" priority="255">
      <formula>#REF!&gt;=TODAY()</formula>
    </cfRule>
  </conditionalFormatting>
  <conditionalFormatting sqref="D6:Q6">
    <cfRule type="expression" dxfId="0" priority="256">
      <formula>#REF!&gt;=TODAY()</formula>
    </cfRule>
  </conditionalFormatting>
  <conditionalFormatting sqref="D6:Q6">
    <cfRule type="expression" dxfId="0" priority="257">
      <formula>#REF!&gt;=TODAY()</formula>
    </cfRule>
  </conditionalFormatting>
  <conditionalFormatting sqref="D6:Q6">
    <cfRule type="expression" dxfId="0" priority="258">
      <formula>#REF!&gt;=TODAY()</formula>
    </cfRule>
  </conditionalFormatting>
  <conditionalFormatting sqref="D36:Q36">
    <cfRule type="expression" dxfId="0" priority="259">
      <formula>#REF!&gt;=TODAY()</formula>
    </cfRule>
  </conditionalFormatting>
  <conditionalFormatting sqref="D36:Q36">
    <cfRule type="expression" dxfId="0" priority="260">
      <formula>#REF!&gt;=TODAY()</formula>
    </cfRule>
  </conditionalFormatting>
  <conditionalFormatting sqref="D36:Q36">
    <cfRule type="expression" dxfId="0" priority="261">
      <formula>#REF!&gt;=TODAY()</formula>
    </cfRule>
  </conditionalFormatting>
  <conditionalFormatting sqref="D36:Q36">
    <cfRule type="expression" dxfId="0" priority="262">
      <formula>#REF!&gt;=TODAY()</formula>
    </cfRule>
  </conditionalFormatting>
  <conditionalFormatting sqref="D36:Q36">
    <cfRule type="expression" dxfId="0" priority="263">
      <formula>#REF!&gt;=TODAY()</formula>
    </cfRule>
  </conditionalFormatting>
  <conditionalFormatting sqref="D36:Q36">
    <cfRule type="expression" dxfId="0" priority="264">
      <formula>#REF!&gt;=TODAY()</formula>
    </cfRule>
  </conditionalFormatting>
  <conditionalFormatting sqref="D3:P3">
    <cfRule type="expression" dxfId="0" priority="265">
      <formula>#REF!&gt;=TODAY()</formula>
    </cfRule>
  </conditionalFormatting>
  <conditionalFormatting sqref="D3:P3">
    <cfRule type="expression" dxfId="0" priority="266">
      <formula>#REF!&gt;=TODAY()</formula>
    </cfRule>
  </conditionalFormatting>
  <conditionalFormatting sqref="D40:Q40">
    <cfRule type="expression" dxfId="0" priority="267">
      <formula>#REF!&gt;=TODAY()</formula>
    </cfRule>
  </conditionalFormatting>
  <conditionalFormatting sqref="D40:Q40">
    <cfRule type="expression" dxfId="0" priority="268">
      <formula>#REF!&gt;=TODAY()</formula>
    </cfRule>
  </conditionalFormatting>
  <conditionalFormatting sqref="D40:Q40">
    <cfRule type="expression" dxfId="0" priority="269">
      <formula>#REF!&gt;=TODAY()</formula>
    </cfRule>
  </conditionalFormatting>
  <conditionalFormatting sqref="D40:Q40">
    <cfRule type="expression" dxfId="0" priority="270">
      <formula>#REF!&gt;=TODAY()</formula>
    </cfRule>
  </conditionalFormatting>
  <conditionalFormatting sqref="D40:Q40">
    <cfRule type="expression" dxfId="0" priority="271">
      <formula>#REF!&gt;=TODAY()</formula>
    </cfRule>
  </conditionalFormatting>
  <conditionalFormatting sqref="D40:Q40">
    <cfRule type="expression" dxfId="0" priority="272">
      <formula>#REF!&gt;=TODAY()</formula>
    </cfRule>
  </conditionalFormatting>
  <conditionalFormatting sqref="D40:Q40">
    <cfRule type="expression" dxfId="0" priority="273">
      <formula>#REF!&gt;=TODAY()</formula>
    </cfRule>
  </conditionalFormatting>
  <conditionalFormatting sqref="D40:Q40">
    <cfRule type="expression" dxfId="0" priority="274">
      <formula>#REF!&gt;=TODAY()</formula>
    </cfRule>
  </conditionalFormatting>
  <conditionalFormatting sqref="D40:Q40">
    <cfRule type="expression" dxfId="0" priority="275">
      <formula>#REF!&gt;=TODAY()</formula>
    </cfRule>
  </conditionalFormatting>
  <conditionalFormatting sqref="D40:Q40">
    <cfRule type="expression" dxfId="0" priority="276">
      <formula>#REF!&gt;=TODAY()</formula>
    </cfRule>
  </conditionalFormatting>
  <conditionalFormatting sqref="D5:Q5">
    <cfRule type="expression" dxfId="0" priority="277">
      <formula>#REF!&gt;=TODAY()</formula>
    </cfRule>
  </conditionalFormatting>
  <conditionalFormatting sqref="D5:Q5">
    <cfRule type="expression" dxfId="0" priority="278">
      <formula>#REF!&gt;=TODAY()</formula>
    </cfRule>
  </conditionalFormatting>
  <conditionalFormatting sqref="D5:Q5">
    <cfRule type="expression" dxfId="0" priority="279">
      <formula>#REF!&gt;=TODAY()</formula>
    </cfRule>
  </conditionalFormatting>
  <conditionalFormatting sqref="D5:Q5">
    <cfRule type="expression" dxfId="0" priority="280">
      <formula>#REF!&gt;=TODAY()</formula>
    </cfRule>
  </conditionalFormatting>
  <conditionalFormatting sqref="D5:Q5">
    <cfRule type="expression" dxfId="0" priority="281">
      <formula>#REF!&gt;=TODAY()</formula>
    </cfRule>
  </conditionalFormatting>
  <conditionalFormatting sqref="D5:Q5">
    <cfRule type="expression" dxfId="0" priority="282">
      <formula>#REF!&gt;=TODAY()</formula>
    </cfRule>
  </conditionalFormatting>
  <conditionalFormatting sqref="D5:Q5">
    <cfRule type="expression" dxfId="0" priority="283">
      <formula>#REF!&gt;=TODAY()</formula>
    </cfRule>
  </conditionalFormatting>
  <conditionalFormatting sqref="D5:Q5">
    <cfRule type="expression" dxfId="0" priority="284">
      <formula>#REF!&gt;=TODAY()</formula>
    </cfRule>
  </conditionalFormatting>
  <conditionalFormatting sqref="D5:Q5">
    <cfRule type="expression" dxfId="0" priority="285">
      <formula>#REF!&gt;=TODAY()</formula>
    </cfRule>
  </conditionalFormatting>
  <conditionalFormatting sqref="D5:Q5">
    <cfRule type="expression" dxfId="0" priority="286">
      <formula>#REF!&gt;=TODAY()</formula>
    </cfRule>
  </conditionalFormatting>
  <conditionalFormatting sqref="D5:Q5">
    <cfRule type="expression" dxfId="0" priority="287">
      <formula>#REF!&gt;=TODAY()</formula>
    </cfRule>
  </conditionalFormatting>
  <conditionalFormatting sqref="D5:Q5">
    <cfRule type="expression" dxfId="0" priority="288">
      <formula>#REF!&gt;=TODAY()</formula>
    </cfRule>
  </conditionalFormatting>
  <conditionalFormatting sqref="D5:Q5">
    <cfRule type="expression" dxfId="0" priority="289">
      <formula>#REF!&gt;=TODAY()</formula>
    </cfRule>
  </conditionalFormatting>
  <conditionalFormatting sqref="D5:Q5">
    <cfRule type="expression" dxfId="0" priority="290">
      <formula>#REF!&gt;=TODAY()</formula>
    </cfRule>
  </conditionalFormatting>
  <conditionalFormatting sqref="D5:Q5">
    <cfRule type="expression" dxfId="0" priority="291">
      <formula>#REF!&gt;=TODAY()</formula>
    </cfRule>
  </conditionalFormatting>
  <conditionalFormatting sqref="D5:Q5">
    <cfRule type="expression" dxfId="0" priority="292">
      <formula>#REF!&gt;=TODAY()</formula>
    </cfRule>
  </conditionalFormatting>
  <conditionalFormatting sqref="D6:Q6">
    <cfRule type="expression" dxfId="0" priority="293">
      <formula>#REF!&gt;=TODAY()</formula>
    </cfRule>
  </conditionalFormatting>
  <conditionalFormatting sqref="D6:Q6">
    <cfRule type="expression" dxfId="0" priority="294">
      <formula>#REF!&gt;=TODAY()</formula>
    </cfRule>
  </conditionalFormatting>
  <conditionalFormatting sqref="D6:Q6">
    <cfRule type="expression" dxfId="0" priority="295">
      <formula>#REF!&gt;=TODAY()</formula>
    </cfRule>
  </conditionalFormatting>
  <conditionalFormatting sqref="D6:Q6">
    <cfRule type="expression" dxfId="0" priority="296">
      <formula>#REF!&gt;=TODAY()</formula>
    </cfRule>
  </conditionalFormatting>
  <conditionalFormatting sqref="D6:Q6">
    <cfRule type="expression" dxfId="0" priority="297">
      <formula>#REF!&gt;=TODAY()</formula>
    </cfRule>
  </conditionalFormatting>
  <conditionalFormatting sqref="D6:Q6">
    <cfRule type="expression" dxfId="0" priority="298">
      <formula>#REF!&gt;=TODAY()</formula>
    </cfRule>
  </conditionalFormatting>
  <conditionalFormatting sqref="D36:Q36">
    <cfRule type="expression" dxfId="0" priority="299">
      <formula>#REF!&gt;=TODAY()</formula>
    </cfRule>
  </conditionalFormatting>
  <conditionalFormatting sqref="D36:Q36">
    <cfRule type="expression" dxfId="0" priority="300">
      <formula>#REF!&gt;=TODAY()</formula>
    </cfRule>
  </conditionalFormatting>
  <conditionalFormatting sqref="D36:Q36">
    <cfRule type="expression" dxfId="0" priority="301">
      <formula>#REF!&gt;=TODAY()</formula>
    </cfRule>
  </conditionalFormatting>
  <conditionalFormatting sqref="D36:Q36">
    <cfRule type="expression" dxfId="0" priority="302">
      <formula>#REF!&gt;=TODAY()</formula>
    </cfRule>
  </conditionalFormatting>
  <conditionalFormatting sqref="D36:Q36">
    <cfRule type="expression" dxfId="0" priority="303">
      <formula>#REF!&gt;=TODAY()</formula>
    </cfRule>
  </conditionalFormatting>
  <conditionalFormatting sqref="D36:Q36">
    <cfRule type="expression" dxfId="0" priority="304">
      <formula>#REF!&gt;=TODAY()</formula>
    </cfRule>
  </conditionalFormatting>
  <conditionalFormatting sqref="D36:Q36">
    <cfRule type="expression" dxfId="0" priority="305">
      <formula>#REF!&gt;=TODAY()</formula>
    </cfRule>
  </conditionalFormatting>
  <conditionalFormatting sqref="D36:Q36">
    <cfRule type="expression" dxfId="0" priority="306">
      <formula>#REF!&gt;=TODAY()</formula>
    </cfRule>
  </conditionalFormatting>
  <conditionalFormatting sqref="D36:Q36">
    <cfRule type="expression" dxfId="0" priority="307">
      <formula>#REF!&gt;=TODAY()</formula>
    </cfRule>
  </conditionalFormatting>
  <conditionalFormatting sqref="D36:Q36">
    <cfRule type="expression" dxfId="0" priority="308">
      <formula>#REF!&gt;=TODAY()</formula>
    </cfRule>
  </conditionalFormatting>
  <conditionalFormatting sqref="D36:Q36">
    <cfRule type="expression" dxfId="0" priority="309">
      <formula>#REF!&gt;=TODAY()</formula>
    </cfRule>
  </conditionalFormatting>
  <conditionalFormatting sqref="D36:Q36">
    <cfRule type="expression" dxfId="0" priority="310">
      <formula>#REF!&gt;=TODAY()</formula>
    </cfRule>
  </conditionalFormatting>
  <conditionalFormatting sqref="D36:Q36">
    <cfRule type="expression" dxfId="0" priority="311">
      <formula>#REF!&gt;=TODAY()</formula>
    </cfRule>
  </conditionalFormatting>
  <conditionalFormatting sqref="D36:Q36">
    <cfRule type="expression" dxfId="0" priority="312">
      <formula>#REF!&gt;=TODAY()</formula>
    </cfRule>
  </conditionalFormatting>
  <conditionalFormatting sqref="D36:Q36">
    <cfRule type="expression" dxfId="0" priority="313">
      <formula>#REF!&gt;=TODAY()</formula>
    </cfRule>
  </conditionalFormatting>
  <conditionalFormatting sqref="D36:Q36">
    <cfRule type="expression" dxfId="0" priority="314">
      <formula>#REF!&gt;=TODAY()</formula>
    </cfRule>
  </conditionalFormatting>
  <conditionalFormatting sqref="D36:Q36">
    <cfRule type="expression" dxfId="0" priority="315">
      <formula>#REF!&gt;=TODAY()</formula>
    </cfRule>
  </conditionalFormatting>
  <conditionalFormatting sqref="D36:Q36">
    <cfRule type="expression" dxfId="0" priority="316">
      <formula>#REF!&gt;=TODAY()</formula>
    </cfRule>
  </conditionalFormatting>
  <conditionalFormatting sqref="D36:Q36">
    <cfRule type="expression" dxfId="0" priority="317">
      <formula>#REF!&gt;=TODAY()</formula>
    </cfRule>
  </conditionalFormatting>
  <conditionalFormatting sqref="D36:Q36">
    <cfRule type="expression" dxfId="0" priority="318">
      <formula>#REF!&gt;=TODAY()</formula>
    </cfRule>
  </conditionalFormatting>
  <conditionalFormatting sqref="D40:Q40">
    <cfRule type="expression" dxfId="0" priority="319">
      <formula>#REF!&gt;=TODAY()</formula>
    </cfRule>
  </conditionalFormatting>
  <conditionalFormatting sqref="D40:Q40">
    <cfRule type="expression" dxfId="0" priority="320">
      <formula>#REF!&gt;=TODAY()</formula>
    </cfRule>
  </conditionalFormatting>
  <conditionalFormatting sqref="D40:Q40">
    <cfRule type="expression" dxfId="0" priority="321">
      <formula>#REF!&gt;=TODAY()</formula>
    </cfRule>
  </conditionalFormatting>
  <conditionalFormatting sqref="D40:Q40">
    <cfRule type="expression" dxfId="0" priority="322">
      <formula>#REF!&gt;=TODAY()</formula>
    </cfRule>
  </conditionalFormatting>
  <conditionalFormatting sqref="D40:Q40">
    <cfRule type="expression" dxfId="0" priority="323">
      <formula>#REF!&gt;=TODAY()</formula>
    </cfRule>
  </conditionalFormatting>
  <conditionalFormatting sqref="D40:Q40">
    <cfRule type="expression" dxfId="0" priority="324">
      <formula>#REF!&gt;=TODAY()</formula>
    </cfRule>
  </conditionalFormatting>
  <conditionalFormatting sqref="D40:Q40">
    <cfRule type="expression" dxfId="0" priority="325">
      <formula>#REF!&gt;=TODAY()</formula>
    </cfRule>
  </conditionalFormatting>
  <conditionalFormatting sqref="D40:Q40">
    <cfRule type="expression" dxfId="0" priority="326">
      <formula>#REF!&gt;=TODAY()</formula>
    </cfRule>
  </conditionalFormatting>
  <conditionalFormatting sqref="D40:Q40">
    <cfRule type="expression" dxfId="0" priority="327">
      <formula>#REF!&gt;=TODAY()</formula>
    </cfRule>
  </conditionalFormatting>
  <conditionalFormatting sqref="D40:Q40">
    <cfRule type="expression" dxfId="0" priority="328">
      <formula>#REF!&gt;=TODAY()</formula>
    </cfRule>
  </conditionalFormatting>
  <conditionalFormatting sqref="D40:Q40">
    <cfRule type="expression" dxfId="0" priority="329">
      <formula>#REF!&gt;=TODAY()</formula>
    </cfRule>
  </conditionalFormatting>
  <conditionalFormatting sqref="D40:Q40">
    <cfRule type="expression" dxfId="0" priority="330">
      <formula>#REF!&gt;=TODAY()</formula>
    </cfRule>
  </conditionalFormatting>
  <conditionalFormatting sqref="D40:Q40">
    <cfRule type="expression" dxfId="0" priority="331">
      <formula>#REF!&gt;=TODAY()</formula>
    </cfRule>
  </conditionalFormatting>
  <conditionalFormatting sqref="D40:Q40">
    <cfRule type="expression" dxfId="0" priority="332">
      <formula>#REF!&gt;=TODAY()</formula>
    </cfRule>
  </conditionalFormatting>
  <conditionalFormatting sqref="D40:Q40">
    <cfRule type="expression" dxfId="0" priority="333">
      <formula>#REF!&gt;=TODAY()</formula>
    </cfRule>
  </conditionalFormatting>
  <conditionalFormatting sqref="D40:Q40">
    <cfRule type="expression" dxfId="0" priority="334">
      <formula>#REF!&gt;=TODAY()</formula>
    </cfRule>
  </conditionalFormatting>
  <conditionalFormatting sqref="D40:Q40">
    <cfRule type="expression" dxfId="0" priority="335">
      <formula>#REF!&gt;=TODAY()</formula>
    </cfRule>
  </conditionalFormatting>
  <conditionalFormatting sqref="D40:Q40">
    <cfRule type="expression" dxfId="0" priority="336">
      <formula>#REF!&gt;=TODAY()</formula>
    </cfRule>
  </conditionalFormatting>
  <conditionalFormatting sqref="D40:Q40">
    <cfRule type="expression" dxfId="0" priority="337">
      <formula>#REF!&gt;=TODAY()</formula>
    </cfRule>
  </conditionalFormatting>
  <conditionalFormatting sqref="D40:Q40">
    <cfRule type="expression" dxfId="0" priority="338">
      <formula>#REF!&gt;=TODAY()</formula>
    </cfRule>
  </conditionalFormatting>
  <conditionalFormatting sqref="D40:Q40">
    <cfRule type="expression" dxfId="0" priority="339">
      <formula>#REF!&gt;=TODAY()</formula>
    </cfRule>
  </conditionalFormatting>
  <conditionalFormatting sqref="D40:Q40">
    <cfRule type="expression" dxfId="0" priority="34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26" width="17.29"/>
  </cols>
  <sheetData>
    <row r="1" ht="13.5" customHeight="1">
      <c r="A1" s="129"/>
      <c r="B1" s="130"/>
      <c r="C1" s="130"/>
      <c r="D1" s="130"/>
      <c r="E1" s="130"/>
      <c r="F1" s="130"/>
      <c r="G1" s="130"/>
      <c r="H1" s="130"/>
      <c r="I1" s="131"/>
      <c r="J1" s="131"/>
      <c r="K1" s="131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15.0" customHeight="1">
      <c r="A2" s="132"/>
      <c r="B2" s="133" t="s">
        <v>0</v>
      </c>
      <c r="C2" s="134"/>
      <c r="D2" s="134"/>
      <c r="E2" s="134"/>
      <c r="F2" s="134"/>
      <c r="G2" s="134"/>
      <c r="H2" s="135"/>
      <c r="I2" s="136"/>
      <c r="J2" s="136"/>
      <c r="K2" s="136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ht="15.0" customHeight="1">
      <c r="A3" s="129"/>
      <c r="B3" s="137"/>
      <c r="H3" s="138"/>
      <c r="I3" s="129"/>
      <c r="J3" s="129"/>
      <c r="K3" s="12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7"/>
      <c r="X3" s="17"/>
      <c r="Y3" s="17"/>
      <c r="Z3" s="17"/>
    </row>
    <row r="4" ht="15.0" customHeight="1">
      <c r="A4" s="129"/>
      <c r="B4" s="140"/>
      <c r="C4" s="141"/>
      <c r="D4" s="141"/>
      <c r="E4" s="141"/>
      <c r="F4" s="141"/>
      <c r="G4" s="141"/>
      <c r="H4" s="142"/>
      <c r="I4" s="129"/>
      <c r="J4" s="129"/>
      <c r="K4" s="129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15.75" customHeight="1">
      <c r="A5" s="129"/>
      <c r="B5" s="31" t="s">
        <v>9</v>
      </c>
      <c r="C5" s="32" t="str">
        <f>PROPER(TEXT(DATE($K$5,$K$6,1),"mmm yy"))</f>
        <v>Set. 21</v>
      </c>
      <c r="D5" s="32" t="str">
        <f>PROPER(TEXT(DATE($K$5-1,$K$6,1),"mmm yy"))</f>
        <v>Set. 20</v>
      </c>
      <c r="E5" s="32" t="s">
        <v>120</v>
      </c>
      <c r="F5" s="32" t="str">
        <f>CONCATENATE($K$6,"M",RIGHT($K$5,2))</f>
        <v>9M21</v>
      </c>
      <c r="G5" s="32" t="str">
        <f>CONCATENATE($K$6,"M",RIGHT($K$5,2)-1)</f>
        <v>9M20</v>
      </c>
      <c r="H5" s="32" t="s">
        <v>120</v>
      </c>
      <c r="I5" s="129"/>
      <c r="J5" s="143" t="s">
        <v>121</v>
      </c>
      <c r="K5" s="144">
        <v>2021.0</v>
      </c>
      <c r="L5" s="145" t="s">
        <v>122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15.75" customHeight="1">
      <c r="A6" s="129"/>
      <c r="B6" s="34" t="s">
        <v>10</v>
      </c>
      <c r="C6" s="35"/>
      <c r="D6" s="35"/>
      <c r="E6" s="35"/>
      <c r="F6" s="35"/>
      <c r="G6" s="35"/>
      <c r="H6" s="35"/>
      <c r="I6" s="129"/>
      <c r="J6" s="143" t="s">
        <v>123</v>
      </c>
      <c r="K6" s="144">
        <v>9.0</v>
      </c>
      <c r="L6" s="145" t="s">
        <v>124</v>
      </c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15.75" customHeight="1">
      <c r="A7" s="129"/>
      <c r="B7" s="39" t="s">
        <v>11</v>
      </c>
      <c r="C7" s="146" t="str">
        <f>SUBSTITUTE(TEXT(HLOOKUP(C$5,'Mês'!$5:$50,'Mês'!$A7,FALSE),"0.0"),".",",")</f>
        <v>24,1</v>
      </c>
      <c r="D7" s="79" t="str">
        <f>SUBSTITUTE(TEXT(HLOOKUP(D$5,'Mês'!$5:$50,'Mês'!$A7,FALSE),"0.0"),".",",")</f>
        <v>30,8</v>
      </c>
      <c r="E7" s="79" t="str">
        <f>SUBSTITUTE(TEXT((((HLOOKUP(C$5,'Mês'!$5:$50,'Mês'!$A7,FALSE))-(HLOOKUP(D$5,'Mês'!$5:$50,'Mês'!$A7,FALSE)))/(HLOOKUP(D$5,'Mês'!$5:$50,'Mês'!$A7,FALSE))*100),"0.0"),".",",")</f>
        <v>-21,7</v>
      </c>
      <c r="F7" s="79" t="str">
        <f>SUBSTITUTE(TEXT(HLOOKUP(F$5,YTD!$5:$50,YTD!$A7,FALSE),"0.0"),".",",")</f>
        <v>254,4</v>
      </c>
      <c r="G7" s="79" t="str">
        <f>SUBSTITUTE(TEXT(HLOOKUP(G$5,YTD!$5:$50,YTD!$A7,FALSE),"0.0"),".",",")</f>
        <v>257,8</v>
      </c>
      <c r="H7" s="79" t="str">
        <f>SUBSTITUTE(TEXT((((HLOOKUP(F$5,YTD!$5:$50,YTD!$A7,FALSE))-(HLOOKUP(G$5,YTD!$5:$50,YTD!$A7,FALSE)))/(HLOOKUP(G$5,YTD!$5:$50,YTD!$A7,FALSE))*100),"0.0"),".",",")</f>
        <v>-1,3</v>
      </c>
      <c r="I7" s="129"/>
      <c r="J7" s="129"/>
      <c r="K7" s="129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15.75" customHeight="1">
      <c r="A8" s="129"/>
      <c r="B8" s="147" t="s">
        <v>12</v>
      </c>
      <c r="C8" s="148" t="str">
        <f>SUBSTITUTE(TEXT(HLOOKUP(C$5,'Mês'!$5:$50,'Mês'!$A8,FALSE),"0.0"),".",",")</f>
        <v>15,7</v>
      </c>
      <c r="D8" s="148" t="str">
        <f>SUBSTITUTE(TEXT(HLOOKUP(D$5,'Mês'!$5:$50,'Mês'!$A8,FALSE),"0.0"),".",",")</f>
        <v>20,5</v>
      </c>
      <c r="E8" s="148" t="str">
        <f>SUBSTITUTE(TEXT((((HLOOKUP(C$5,'Mês'!$5:$50,'Mês'!$A8,FALSE))-(HLOOKUP(D$5,'Mês'!$5:$50,'Mês'!$A8,FALSE)))/(HLOOKUP(D$5,'Mês'!$5:$50,'Mês'!$A8,FALSE))*100),"0.0"),".",",")</f>
        <v>-23,5</v>
      </c>
      <c r="F8" s="148" t="str">
        <f>SUBSTITUTE(TEXT(HLOOKUP(F$5,YTD!$5:$50,YTD!$A8,FALSE),"0.0"),".",",")</f>
        <v>163,3</v>
      </c>
      <c r="G8" s="148" t="str">
        <f>SUBSTITUTE(TEXT(HLOOKUP(G$5,YTD!$5:$50,YTD!$A8,FALSE),"0.0"),".",",")</f>
        <v>171,1</v>
      </c>
      <c r="H8" s="148" t="str">
        <f>SUBSTITUTE(TEXT((((HLOOKUP(F$5,YTD!$5:$50,YTD!$A8,FALSE))-(HLOOKUP(G$5,YTD!$5:$50,YTD!$A8,FALSE)))/(HLOOKUP(G$5,YTD!$5:$50,YTD!$A8,FALSE))*100),"0.0"),".",",")</f>
        <v>-4,6</v>
      </c>
      <c r="I8" s="129"/>
      <c r="J8" s="129"/>
      <c r="K8" s="149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15.75" customHeight="1">
      <c r="A9" s="129"/>
      <c r="B9" s="147" t="s">
        <v>13</v>
      </c>
      <c r="C9" s="148" t="str">
        <f>SUBSTITUTE(TEXT(HLOOKUP(C$5,'Mês'!$5:$50,'Mês'!$A9,FALSE),"0.0"),".",",")</f>
        <v>5,0</v>
      </c>
      <c r="D9" s="148" t="str">
        <f>SUBSTITUTE(TEXT(HLOOKUP(D$5,'Mês'!$5:$50,'Mês'!$A9,FALSE),"0.0"),".",",")</f>
        <v>5,6</v>
      </c>
      <c r="E9" s="148" t="str">
        <f>SUBSTITUTE(TEXT((((HLOOKUP(C$5,'Mês'!$5:$50,'Mês'!$A9,FALSE))-(HLOOKUP(D$5,'Mês'!$5:$50,'Mês'!$A9,FALSE)))/(HLOOKUP(D$5,'Mês'!$5:$50,'Mês'!$A9,FALSE))*100),"0.0"),".",",")</f>
        <v>-9,9</v>
      </c>
      <c r="F9" s="148" t="str">
        <f>SUBSTITUTE(TEXT(HLOOKUP(F$5,YTD!$5:$50,YTD!$A9,FALSE),"0.0"),".",",")</f>
        <v>56,5</v>
      </c>
      <c r="G9" s="148" t="str">
        <f>SUBSTITUTE(TEXT(HLOOKUP(G$5,YTD!$5:$50,YTD!$A9,FALSE),"0.0"),".",",")</f>
        <v>48,1</v>
      </c>
      <c r="H9" s="148" t="str">
        <f>SUBSTITUTE(TEXT((((HLOOKUP(F$5,YTD!$5:$50,YTD!$A9,FALSE))-(HLOOKUP(G$5,YTD!$5:$50,YTD!$A9,FALSE)))/(HLOOKUP(G$5,YTD!$5:$50,YTD!$A9,FALSE))*100),"0.0"),".",",")</f>
        <v>17,3</v>
      </c>
      <c r="I9" s="129"/>
      <c r="J9" s="150"/>
      <c r="K9" s="129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15.75" customHeight="1">
      <c r="A10" s="129"/>
      <c r="B10" s="147" t="s">
        <v>14</v>
      </c>
      <c r="C10" s="148" t="str">
        <f>SUBSTITUTE(TEXT(HLOOKUP(C$5,'Mês'!$5:$50,'Mês'!$A10,FALSE),"0.0"),".",",")</f>
        <v>3,4</v>
      </c>
      <c r="D10" s="148" t="str">
        <f>SUBSTITUTE(TEXT(HLOOKUP(D$5,'Mês'!$5:$50,'Mês'!$A10,FALSE),"0.0"),".",",")</f>
        <v>4,7</v>
      </c>
      <c r="E10" s="148" t="str">
        <f>SUBSTITUTE(TEXT((((HLOOKUP(C$5,'Mês'!$5:$50,'Mês'!$A10,FALSE))-(HLOOKUP(D$5,'Mês'!$5:$50,'Mês'!$A10,FALSE)))/(HLOOKUP(D$5,'Mês'!$5:$50,'Mês'!$A10,FALSE))*100),"0.0"),".",",")</f>
        <v>-28,1</v>
      </c>
      <c r="F10" s="148" t="str">
        <f>SUBSTITUTE(TEXT(HLOOKUP(F$5,YTD!$5:$50,YTD!$A10,FALSE),"0.0"),".",",")</f>
        <v>34,6</v>
      </c>
      <c r="G10" s="148" t="str">
        <f>SUBSTITUTE(TEXT(HLOOKUP(G$5,YTD!$5:$50,YTD!$A10,FALSE),"0.0"),".",",")</f>
        <v>38,5</v>
      </c>
      <c r="H10" s="148" t="str">
        <f>SUBSTITUTE(TEXT((((HLOOKUP(F$5,YTD!$5:$50,YTD!$A10,FALSE))-(HLOOKUP(G$5,YTD!$5:$50,YTD!$A10,FALSE)))/(HLOOKUP(G$5,YTD!$5:$50,YTD!$A10,FALSE))*100),"0.0"),".",",")</f>
        <v>-10,3</v>
      </c>
      <c r="I10" s="129"/>
      <c r="J10" s="129"/>
      <c r="K10" s="129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15.75" customHeight="1">
      <c r="A11" s="129"/>
      <c r="B11" s="39" t="s">
        <v>15</v>
      </c>
      <c r="C11" s="79" t="str">
        <f>SUBSTITUTE(TEXT(HLOOKUP(C$5,'Mês'!$5:$50,'Mês'!$A11,FALSE),"0.0"),".",",")</f>
        <v>1,6</v>
      </c>
      <c r="D11" s="79" t="str">
        <f>SUBSTITUTE(TEXT(HLOOKUP(D$5,'Mês'!$5:$50,'Mês'!$A11,FALSE),"0.0"),".",",")</f>
        <v>2,2</v>
      </c>
      <c r="E11" s="79" t="str">
        <f>SUBSTITUTE(TEXT((((HLOOKUP(C$5,'Mês'!$5:$50,'Mês'!$A11,FALSE))-(HLOOKUP(D$5,'Mês'!$5:$50,'Mês'!$A11,FALSE)))/(HLOOKUP(D$5,'Mês'!$5:$50,'Mês'!$A11,FALSE))*100),"0.0"),".",",")</f>
        <v>-27,3</v>
      </c>
      <c r="F11" s="79" t="str">
        <f>SUBSTITUTE(TEXT(HLOOKUP(F$5,YTD!$5:$50,YTD!$A11,FALSE),"0.0"),".",",")</f>
        <v>17,4</v>
      </c>
      <c r="G11" s="79" t="str">
        <f>SUBSTITUTE(TEXT(HLOOKUP(G$5,YTD!$5:$50,YTD!$A11,FALSE),"0.0"),".",",")</f>
        <v>20,2</v>
      </c>
      <c r="H11" s="79" t="str">
        <f>SUBSTITUTE(TEXT((((HLOOKUP(F$5,YTD!$5:$50,YTD!$A11,FALSE))-(HLOOKUP(G$5,YTD!$5:$50,YTD!$A11,FALSE)))/(HLOOKUP(G$5,YTD!$5:$50,YTD!$A11,FALSE))*100),"0.0"),".",",")</f>
        <v>-13,9</v>
      </c>
      <c r="I11" s="129"/>
      <c r="J11" s="129"/>
      <c r="K11" s="32"/>
      <c r="L11" s="32"/>
      <c r="M11" s="32"/>
      <c r="N11" s="32"/>
      <c r="O11" s="32"/>
      <c r="P11" s="32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15.75" customHeight="1">
      <c r="A12" s="129"/>
      <c r="B12" s="39" t="s">
        <v>16</v>
      </c>
      <c r="C12" s="79" t="str">
        <f>SUBSTITUTE(TEXT(HLOOKUP(C$5,'Mês'!$5:$50,'Mês'!$A12,FALSE),"0.0"),".",",")</f>
        <v>6,8</v>
      </c>
      <c r="D12" s="79" t="str">
        <f>SUBSTITUTE(TEXT(HLOOKUP(D$5,'Mês'!$5:$50,'Mês'!$A12,FALSE),"0.0"),".",",")</f>
        <v>5,3</v>
      </c>
      <c r="E12" s="79" t="str">
        <f>SUBSTITUTE(TEXT((((HLOOKUP(C$5,'Mês'!$5:$50,'Mês'!$A12,FALSE))-(HLOOKUP(D$5,'Mês'!$5:$50,'Mês'!$A12,FALSE)))/(HLOOKUP(D$5,'Mês'!$5:$50,'Mês'!$A12,FALSE))*100),"0.0"),".",",")</f>
        <v>29,0</v>
      </c>
      <c r="F12" s="79" t="str">
        <f>SUBSTITUTE(TEXT(HLOOKUP(F$5,YTD!$5:$50,YTD!$A12,FALSE),"0.0"),".",",")</f>
        <v>73,3</v>
      </c>
      <c r="G12" s="79" t="str">
        <f>SUBSTITUTE(TEXT(HLOOKUP(G$5,YTD!$5:$50,YTD!$A12,FALSE),"0.0"),".",",")</f>
        <v>50,5</v>
      </c>
      <c r="H12" s="79" t="str">
        <f>SUBSTITUTE(TEXT((((HLOOKUP(F$5,YTD!$5:$50,YTD!$A12,FALSE))-(HLOOKUP(G$5,YTD!$5:$50,YTD!$A12,FALSE)))/(HLOOKUP(G$5,YTD!$5:$50,YTD!$A12,FALSE))*100),"0.0"),".",",")</f>
        <v>45,2</v>
      </c>
      <c r="I12" s="129"/>
      <c r="J12" s="129"/>
      <c r="K12" s="129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15.75" customHeight="1">
      <c r="A13" s="129"/>
      <c r="B13" s="39" t="s">
        <v>17</v>
      </c>
      <c r="C13" s="79" t="str">
        <f>SUBSTITUTE(TEXT(HLOOKUP(C$5,'Mês'!$5:$50,'Mês'!$A13,FALSE),"0.0"),".",",")</f>
        <v>19,3</v>
      </c>
      <c r="D13" s="79" t="str">
        <f>SUBSTITUTE(TEXT(HLOOKUP(D$5,'Mês'!$5:$50,'Mês'!$A13,FALSE),"0.0"),".",",")</f>
        <v>17,2</v>
      </c>
      <c r="E13" s="79" t="str">
        <f>SUBSTITUTE(TEXT((((HLOOKUP(C$5,'Mês'!$5:$50,'Mês'!$A13,FALSE))-(HLOOKUP(D$5,'Mês'!$5:$50,'Mês'!$A13,FALSE)))/(HLOOKUP(D$5,'Mês'!$5:$50,'Mês'!$A13,FALSE))*100),"0.0"),".",",")</f>
        <v>11,9</v>
      </c>
      <c r="F13" s="79" t="str">
        <f>SUBSTITUTE(TEXT(HLOOKUP(F$5,YTD!$5:$50,YTD!$A13,FALSE),"0.0"),".",",")</f>
        <v>173,8</v>
      </c>
      <c r="G13" s="79" t="str">
        <f>SUBSTITUTE(TEXT(HLOOKUP(G$5,YTD!$5:$50,YTD!$A13,FALSE),"0.0"),".",",")</f>
        <v>184,0</v>
      </c>
      <c r="H13" s="79" t="str">
        <f>SUBSTITUTE(TEXT((((HLOOKUP(F$5,YTD!$5:$50,YTD!$A13,FALSE))-(HLOOKUP(G$5,YTD!$5:$50,YTD!$A13,FALSE)))/(HLOOKUP(G$5,YTD!$5:$50,YTD!$A13,FALSE))*100),"0.0"),".",",")</f>
        <v>-5,5</v>
      </c>
      <c r="I13" s="129"/>
      <c r="J13" s="129"/>
      <c r="K13" s="129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15.75" customHeight="1">
      <c r="A14" s="129"/>
      <c r="B14" s="151" t="s">
        <v>18</v>
      </c>
      <c r="C14" s="152" t="str">
        <f>SUBSTITUTE(TEXT(HLOOKUP(C$5,'Mês'!$5:$50,'Mês'!$A14,FALSE),"0.0"),".",",")</f>
        <v>51,8</v>
      </c>
      <c r="D14" s="152" t="str">
        <f>SUBSTITUTE(TEXT(HLOOKUP(D$5,'Mês'!$5:$50,'Mês'!$A14,FALSE),"0.0"),".",",")</f>
        <v>55,5</v>
      </c>
      <c r="E14" s="152" t="str">
        <f>SUBSTITUTE(TEXT((((HLOOKUP(C$5,'Mês'!$5:$50,'Mês'!$A14,FALSE))-(HLOOKUP(D$5,'Mês'!$5:$50,'Mês'!$A14,FALSE)))/(HLOOKUP(D$5,'Mês'!$5:$50,'Mês'!$A14,FALSE))*100),"0.0"),".",",")</f>
        <v>-6,7</v>
      </c>
      <c r="F14" s="152" t="str">
        <f>SUBSTITUTE(TEXT(HLOOKUP(F$5,YTD!$5:$50,YTD!$A14,FALSE),"0.0"),".",",")</f>
        <v>518,9</v>
      </c>
      <c r="G14" s="152" t="str">
        <f>SUBSTITUTE(TEXT(HLOOKUP(G$5,YTD!$5:$50,YTD!$A14,FALSE),"0.0"),".",",")</f>
        <v>512,5</v>
      </c>
      <c r="H14" s="152" t="str">
        <f>SUBSTITUTE(TEXT((((HLOOKUP(F$5,YTD!$5:$50,YTD!$A14,FALSE))-(HLOOKUP(G$5,YTD!$5:$50,YTD!$A14,FALSE)))/(HLOOKUP(G$5,YTD!$5:$50,YTD!$A14,FALSE))*100),"0.0"),".",",")</f>
        <v>1,2</v>
      </c>
      <c r="I14" s="129"/>
      <c r="J14" s="129">
        <f>C10+C11+C12+C13</f>
        <v>31.1</v>
      </c>
      <c r="K14" s="129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4.5" customHeight="1">
      <c r="A15" s="129"/>
      <c r="B15" s="153"/>
      <c r="C15" s="154"/>
      <c r="D15" s="154"/>
      <c r="E15" s="154"/>
      <c r="F15" s="154"/>
      <c r="G15" s="154"/>
      <c r="H15" s="154"/>
      <c r="I15" s="129"/>
      <c r="J15" s="129"/>
      <c r="K15" s="129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15.75" customHeight="1">
      <c r="A16" s="129"/>
      <c r="B16" s="60" t="s">
        <v>19</v>
      </c>
      <c r="C16" s="155"/>
      <c r="D16" s="155"/>
      <c r="E16" s="156"/>
      <c r="F16" s="155"/>
      <c r="G16" s="155"/>
      <c r="H16" s="156"/>
      <c r="I16" s="129"/>
      <c r="J16" s="129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15.75" customHeight="1">
      <c r="A17" s="129"/>
      <c r="B17" s="39" t="s">
        <v>11</v>
      </c>
      <c r="C17" s="79" t="str">
        <f>SUBSTITUTE(TEXT(HLOOKUP(C$5,'Mês'!$5:$50,'Mês'!$A17,FALSE),"0.0"),".",",")</f>
        <v>20,0</v>
      </c>
      <c r="D17" s="79" t="str">
        <f>SUBSTITUTE(TEXT(HLOOKUP(D$5,'Mês'!$5:$50,'Mês'!$A17,FALSE),"0.0"),".",",")</f>
        <v>20,4</v>
      </c>
      <c r="E17" s="79" t="str">
        <f>SUBSTITUTE(TEXT((((HLOOKUP(C$5,'Mês'!$5:$50,'Mês'!$A17,FALSE))-(HLOOKUP(D$5,'Mês'!$5:$50,'Mês'!$A17,FALSE)))/(HLOOKUP(D$5,'Mês'!$5:$50,'Mês'!$A17,FALSE))*100),"0.0"),".",",")</f>
        <v>-2,2</v>
      </c>
      <c r="F17" s="79" t="str">
        <f>SUBSTITUTE(TEXT(HLOOKUP(F$5,YTD!$5:$50,YTD!$A17,FALSE),"0.0"),".",",")</f>
        <v>180,4</v>
      </c>
      <c r="G17" s="79" t="str">
        <f>SUBSTITUTE(TEXT(HLOOKUP(G$5,YTD!$5:$50,YTD!$A17,FALSE),"0.0"),".",",")</f>
        <v>169,8</v>
      </c>
      <c r="H17" s="79" t="str">
        <f>SUBSTITUTE(TEXT((((HLOOKUP(F$5,YTD!$5:$50,YTD!$A17,FALSE))-(HLOOKUP(G$5,YTD!$5:$50,YTD!$A17,FALSE)))/(HLOOKUP(G$5,YTD!$5:$50,YTD!$A17,FALSE))*100),"0.0"),".",",")</f>
        <v>6,2</v>
      </c>
      <c r="I17" s="129"/>
      <c r="J17" s="129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15.75" customHeight="1">
      <c r="A18" s="129"/>
      <c r="B18" s="147" t="s">
        <v>12</v>
      </c>
      <c r="C18" s="148" t="str">
        <f>SUBSTITUTE(TEXT(HLOOKUP(C$5,'Mês'!$5:$50,'Mês'!$A18,FALSE),"0.0"),".",",")</f>
        <v>7,9</v>
      </c>
      <c r="D18" s="148" t="str">
        <f>SUBSTITUTE(TEXT(HLOOKUP(D$5,'Mês'!$5:$50,'Mês'!$A18,FALSE),"0.0"),".",",")</f>
        <v>8,4</v>
      </c>
      <c r="E18" s="148" t="str">
        <f>SUBSTITUTE(TEXT((((HLOOKUP(C$5,'Mês'!$5:$50,'Mês'!$A18,FALSE))-(HLOOKUP(D$5,'Mês'!$5:$50,'Mês'!$A18,FALSE)))/(HLOOKUP(D$5,'Mês'!$5:$50,'Mês'!$A18,FALSE))*100),"0.0"),".",",")</f>
        <v>-6,9</v>
      </c>
      <c r="F18" s="148" t="str">
        <f>SUBSTITUTE(TEXT(HLOOKUP(F$5,YTD!$5:$50,YTD!$A18,FALSE),"0.0"),".",",")</f>
        <v>63,5</v>
      </c>
      <c r="G18" s="148" t="str">
        <f>SUBSTITUTE(TEXT(HLOOKUP(G$5,YTD!$5:$50,YTD!$A18,FALSE),"0.0"),".",",")</f>
        <v>70,2</v>
      </c>
      <c r="H18" s="148" t="str">
        <f>SUBSTITUTE(TEXT((((HLOOKUP(F$5,YTD!$5:$50,YTD!$A18,FALSE))-(HLOOKUP(G$5,YTD!$5:$50,YTD!$A18,FALSE)))/(HLOOKUP(G$5,YTD!$5:$50,YTD!$A18,FALSE))*100),"0.0"),".",",")</f>
        <v>-9,6</v>
      </c>
      <c r="I18" s="157"/>
      <c r="J18" s="129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15.75" customHeight="1">
      <c r="A19" s="129"/>
      <c r="B19" s="147" t="s">
        <v>13</v>
      </c>
      <c r="C19" s="148" t="str">
        <f>SUBSTITUTE(TEXT(HLOOKUP(C$5,'Mês'!$5:$50,'Mês'!$A19,FALSE),"0.0"),".",",")</f>
        <v>6,8</v>
      </c>
      <c r="D19" s="148" t="str">
        <f>SUBSTITUTE(TEXT(HLOOKUP(D$5,'Mês'!$5:$50,'Mês'!$A19,FALSE),"0.0"),".",",")</f>
        <v>6,1</v>
      </c>
      <c r="E19" s="148" t="str">
        <f>SUBSTITUTE(TEXT((((HLOOKUP(C$5,'Mês'!$5:$50,'Mês'!$A19,FALSE))-(HLOOKUP(D$5,'Mês'!$5:$50,'Mês'!$A19,FALSE)))/(HLOOKUP(D$5,'Mês'!$5:$50,'Mês'!$A19,FALSE))*100),"0.0"),".",",")</f>
        <v>10,8</v>
      </c>
      <c r="F19" s="148" t="str">
        <f>SUBSTITUTE(TEXT(HLOOKUP(F$5,YTD!$5:$50,YTD!$A19,FALSE),"0.0"),".",",")</f>
        <v>59,5</v>
      </c>
      <c r="G19" s="148" t="str">
        <f>SUBSTITUTE(TEXT(HLOOKUP(G$5,YTD!$5:$50,YTD!$A19,FALSE),"0.0"),".",",")</f>
        <v>48,2</v>
      </c>
      <c r="H19" s="148" t="str">
        <f>SUBSTITUTE(TEXT((((HLOOKUP(F$5,YTD!$5:$50,YTD!$A19,FALSE))-(HLOOKUP(G$5,YTD!$5:$50,YTD!$A19,FALSE)))/(HLOOKUP(G$5,YTD!$5:$50,YTD!$A19,FALSE))*100),"0.0"),".",",")</f>
        <v>23,3</v>
      </c>
      <c r="I19" s="157"/>
      <c r="J19" s="129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15.75" customHeight="1">
      <c r="A20" s="129"/>
      <c r="B20" s="147" t="s">
        <v>14</v>
      </c>
      <c r="C20" s="148" t="str">
        <f>SUBSTITUTE(TEXT(HLOOKUP(C$5,'Mês'!$5:$50,'Mês'!$A20,FALSE),"0.0"),".",",")</f>
        <v>5,4</v>
      </c>
      <c r="D20" s="148" t="str">
        <f>SUBSTITUTE(TEXT(HLOOKUP(D$5,'Mês'!$5:$50,'Mês'!$A20,FALSE),"0.0"),".",",")</f>
        <v>5,9</v>
      </c>
      <c r="E20" s="148" t="str">
        <f>SUBSTITUTE(TEXT((((HLOOKUP(C$5,'Mês'!$5:$50,'Mês'!$A20,FALSE))-(HLOOKUP(D$5,'Mês'!$5:$50,'Mês'!$A20,FALSE)))/(HLOOKUP(D$5,'Mês'!$5:$50,'Mês'!$A20,FALSE))*100),"0.0"),".",",")</f>
        <v>-8,9</v>
      </c>
      <c r="F20" s="148" t="str">
        <f>SUBSTITUTE(TEXT(HLOOKUP(F$5,YTD!$5:$50,YTD!$A20,FALSE),"0.0"),".",",")</f>
        <v>57,5</v>
      </c>
      <c r="G20" s="148" t="str">
        <f>SUBSTITUTE(TEXT(HLOOKUP(G$5,YTD!$5:$50,YTD!$A20,FALSE),"0.0"),".",",")</f>
        <v>51,4</v>
      </c>
      <c r="H20" s="148" t="str">
        <f>SUBSTITUTE(TEXT((((HLOOKUP(F$5,YTD!$5:$50,YTD!$A20,FALSE))-(HLOOKUP(G$5,YTD!$5:$50,YTD!$A20,FALSE)))/(HLOOKUP(G$5,YTD!$5:$50,YTD!$A20,FALSE))*100),"0.0"),".",",")</f>
        <v>11,8</v>
      </c>
      <c r="I20" s="157"/>
      <c r="J20" s="129"/>
      <c r="K20" s="129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15.75" customHeight="1">
      <c r="A21" s="129"/>
      <c r="B21" s="39" t="s">
        <v>16</v>
      </c>
      <c r="C21" s="79" t="str">
        <f>SUBSTITUTE(TEXT(HLOOKUP(C$5,'Mês'!$5:$50,'Mês'!$A21,FALSE),"0.0"),".",",")</f>
        <v>6,3</v>
      </c>
      <c r="D21" s="79" t="str">
        <f>SUBSTITUTE(TEXT(HLOOKUP(D$5,'Mês'!$5:$50,'Mês'!$A21,FALSE),"0.0"),".",",")</f>
        <v>3,7</v>
      </c>
      <c r="E21" s="79" t="str">
        <f>SUBSTITUTE(TEXT((((HLOOKUP(C$5,'Mês'!$5:$50,'Mês'!$A21,FALSE))-(HLOOKUP(D$5,'Mês'!$5:$50,'Mês'!$A21,FALSE)))/(HLOOKUP(D$5,'Mês'!$5:$50,'Mês'!$A21,FALSE))*100),"0.0"),".",",")</f>
        <v>69,7</v>
      </c>
      <c r="F21" s="79" t="str">
        <f>SUBSTITUTE(TEXT(HLOOKUP(F$5,YTD!$5:$50,YTD!$A21,FALSE),"0.0"),".",",")</f>
        <v>55,9</v>
      </c>
      <c r="G21" s="79" t="str">
        <f>SUBSTITUTE(TEXT(HLOOKUP(G$5,YTD!$5:$50,YTD!$A21,FALSE),"0.0"),".",",")</f>
        <v>33,8</v>
      </c>
      <c r="H21" s="79" t="str">
        <f>SUBSTITUTE(TEXT((((HLOOKUP(F$5,YTD!$5:$50,YTD!$A21,FALSE))-(HLOOKUP(G$5,YTD!$5:$50,YTD!$A21,FALSE)))/(HLOOKUP(G$5,YTD!$5:$50,YTD!$A21,FALSE))*100),"0.0"),".",",")</f>
        <v>65,5</v>
      </c>
      <c r="I21" s="157"/>
      <c r="J21" s="129"/>
      <c r="K21" s="129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15.75" customHeight="1">
      <c r="A22" s="129"/>
      <c r="B22" s="39" t="s">
        <v>17</v>
      </c>
      <c r="C22" s="79" t="str">
        <f>SUBSTITUTE(TEXT(HLOOKUP(C$5,'Mês'!$5:$50,'Mês'!$A22,FALSE),"0.0"),".",",")</f>
        <v>3,3</v>
      </c>
      <c r="D22" s="79" t="str">
        <f>SUBSTITUTE(TEXT(HLOOKUP(D$5,'Mês'!$5:$50,'Mês'!$A22,FALSE),"0.0"),".",",")</f>
        <v>5,5</v>
      </c>
      <c r="E22" s="79" t="str">
        <f>SUBSTITUTE(TEXT((((HLOOKUP(C$5,'Mês'!$5:$50,'Mês'!$A22,FALSE))-(HLOOKUP(D$5,'Mês'!$5:$50,'Mês'!$A22,FALSE)))/(HLOOKUP(D$5,'Mês'!$5:$50,'Mês'!$A22,FALSE))*100),"0.0"),".",",")</f>
        <v>-40,0</v>
      </c>
      <c r="F22" s="79" t="str">
        <f>SUBSTITUTE(TEXT(HLOOKUP(F$5,YTD!$5:$50,YTD!$A22,FALSE),"0.0"),".",",")</f>
        <v>41,8</v>
      </c>
      <c r="G22" s="79" t="str">
        <f>SUBSTITUTE(TEXT(HLOOKUP(G$5,YTD!$5:$50,YTD!$A22,FALSE),"0.0"),".",",")</f>
        <v>47,0</v>
      </c>
      <c r="H22" s="79" t="str">
        <f>SUBSTITUTE(TEXT((((HLOOKUP(F$5,YTD!$5:$50,YTD!$A22,FALSE))-(HLOOKUP(G$5,YTD!$5:$50,YTD!$A22,FALSE)))/(HLOOKUP(G$5,YTD!$5:$50,YTD!$A22,FALSE))*100),"0.0"),".",",")</f>
        <v>-11,2</v>
      </c>
      <c r="I22" s="157"/>
      <c r="J22" s="129"/>
      <c r="K22" s="129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15.75" customHeight="1">
      <c r="A23" s="129"/>
      <c r="B23" s="151" t="s">
        <v>20</v>
      </c>
      <c r="C23" s="152" t="str">
        <f>SUBSTITUTE(TEXT(HLOOKUP(C$5,'Mês'!$5:$50,'Mês'!$A23,FALSE),"0.0"),".",",")</f>
        <v>29,6</v>
      </c>
      <c r="D23" s="152" t="str">
        <f>SUBSTITUTE(TEXT(HLOOKUP(D$5,'Mês'!$5:$50,'Mês'!$A23,FALSE),"0.0"),".",",")</f>
        <v>29,7</v>
      </c>
      <c r="E23" s="152" t="str">
        <f>SUBSTITUTE(TEXT((((HLOOKUP(C$5,'Mês'!$5:$50,'Mês'!$A23,FALSE))-(HLOOKUP(D$5,'Mês'!$5:$50,'Mês'!$A23,FALSE)))/(HLOOKUP(D$5,'Mês'!$5:$50,'Mês'!$A23,FALSE))*100),"0.0"),".",",")</f>
        <v>-0,2</v>
      </c>
      <c r="F23" s="152" t="str">
        <f>SUBSTITUTE(TEXT(HLOOKUP(F$5,YTD!$5:$50,YTD!$A23,FALSE),"0.0"),".",",")</f>
        <v>278,1</v>
      </c>
      <c r="G23" s="152" t="str">
        <f>SUBSTITUTE(TEXT(HLOOKUP(G$5,YTD!$5:$50,YTD!$A23,FALSE),"0.0"),".",",")</f>
        <v>250,6</v>
      </c>
      <c r="H23" s="152" t="str">
        <f>SUBSTITUTE(TEXT((((HLOOKUP(F$5,YTD!$5:$50,YTD!$A23,FALSE))-(HLOOKUP(G$5,YTD!$5:$50,YTD!$A23,FALSE)))/(HLOOKUP(G$5,YTD!$5:$50,YTD!$A23,FALSE))*100),"0.0"),".",",")</f>
        <v>10,9</v>
      </c>
      <c r="I23" s="157"/>
      <c r="J23" s="129"/>
      <c r="K23" s="129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4.5" customHeight="1">
      <c r="A24" s="129"/>
      <c r="B24" s="153"/>
      <c r="C24" s="154"/>
      <c r="D24" s="154"/>
      <c r="E24" s="154"/>
      <c r="F24" s="154"/>
      <c r="G24" s="154"/>
      <c r="H24" s="154"/>
      <c r="I24" s="157"/>
      <c r="J24" s="129"/>
      <c r="K24" s="129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15.75" customHeight="1">
      <c r="A25" s="129"/>
      <c r="B25" s="67" t="s">
        <v>21</v>
      </c>
      <c r="C25" s="158" t="str">
        <f>SUBSTITUTE(TEXT(HLOOKUP(C$5,'Mês'!$5:$50,'Mês'!$A25,FALSE),"0.0"),".",",")</f>
        <v>44,1</v>
      </c>
      <c r="D25" s="158" t="str">
        <f>SUBSTITUTE(TEXT(HLOOKUP(D$5,'Mês'!$5:$50,'Mês'!$A25,FALSE),"0.0"),".",",")</f>
        <v>51,2</v>
      </c>
      <c r="E25" s="158" t="str">
        <f>SUBSTITUTE(TEXT((((HLOOKUP(C$5,'Mês'!$5:$50,'Mês'!$A25,FALSE))-(HLOOKUP(D$5,'Mês'!$5:$50,'Mês'!$A25,FALSE)))/(HLOOKUP(D$5,'Mês'!$5:$50,'Mês'!$A25,FALSE))*100),"0.0"),".",",")</f>
        <v>-13,9</v>
      </c>
      <c r="F25" s="158" t="str">
        <f>SUBSTITUTE(TEXT(HLOOKUP(F$5,YTD!$5:$50,YTD!$A25,FALSE),"0.0"),".",",")</f>
        <v>434,8</v>
      </c>
      <c r="G25" s="158" t="str">
        <f>SUBSTITUTE(TEXT(HLOOKUP(G$5,YTD!$5:$50,YTD!$A25,FALSE),"0.0"),".",",")</f>
        <v>427,6</v>
      </c>
      <c r="H25" s="158" t="str">
        <f>SUBSTITUTE(TEXT((((HLOOKUP(F$5,YTD!$5:$50,YTD!$A25,FALSE))-(HLOOKUP(G$5,YTD!$5:$50,YTD!$A25,FALSE)))/(HLOOKUP(G$5,YTD!$5:$50,YTD!$A25,FALSE))*100),"0.0"),".",",")</f>
        <v>1,7</v>
      </c>
      <c r="I25" s="157"/>
      <c r="J25" s="129"/>
      <c r="K25" s="129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15.75" customHeight="1">
      <c r="A26" s="129"/>
      <c r="B26" s="147" t="s">
        <v>22</v>
      </c>
      <c r="C26" s="148" t="str">
        <f>SUBSTITUTE(TEXT(HLOOKUP(C$5,'Mês'!$5:$50,'Mês'!$A26,FALSE),"0.0"),".",",")</f>
        <v>23,6</v>
      </c>
      <c r="D26" s="148" t="str">
        <f>SUBSTITUTE(TEXT(HLOOKUP(D$5,'Mês'!$5:$50,'Mês'!$A26,FALSE),"0.0"),".",",")</f>
        <v>29,0</v>
      </c>
      <c r="E26" s="148" t="str">
        <f>SUBSTITUTE(TEXT((((HLOOKUP(C$5,'Mês'!$5:$50,'Mês'!$A26,FALSE))-(HLOOKUP(D$5,'Mês'!$5:$50,'Mês'!$A26,FALSE)))/(HLOOKUP(D$5,'Mês'!$5:$50,'Mês'!$A26,FALSE))*100),"0.0"),".",",")</f>
        <v>-18,7</v>
      </c>
      <c r="F26" s="148" t="str">
        <f>SUBSTITUTE(TEXT(HLOOKUP(F$5,YTD!$5:$50,YTD!$A26,FALSE),"0.0"),".",",")</f>
        <v>226,8</v>
      </c>
      <c r="G26" s="148" t="str">
        <f>SUBSTITUTE(TEXT(HLOOKUP(G$5,YTD!$5:$50,YTD!$A26,FALSE),"0.0"),".",",")</f>
        <v>241,3</v>
      </c>
      <c r="H26" s="148" t="str">
        <f>SUBSTITUTE(TEXT((((HLOOKUP(F$5,YTD!$5:$50,YTD!$A26,FALSE))-(HLOOKUP(G$5,YTD!$5:$50,YTD!$A26,FALSE)))/(HLOOKUP(G$5,YTD!$5:$50,YTD!$A26,FALSE))*100),"0.0"),".",",")</f>
        <v>-6,0</v>
      </c>
      <c r="I26" s="157"/>
      <c r="J26" s="129"/>
      <c r="K26" s="129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15.75" customHeight="1">
      <c r="A27" s="129"/>
      <c r="B27" s="147" t="s">
        <v>23</v>
      </c>
      <c r="C27" s="148" t="str">
        <f>SUBSTITUTE(TEXT(HLOOKUP(C$5,'Mês'!$5:$50,'Mês'!$A27,FALSE),"0.0"),".",",")</f>
        <v>11,8</v>
      </c>
      <c r="D27" s="148" t="str">
        <f>SUBSTITUTE(TEXT(HLOOKUP(D$5,'Mês'!$5:$50,'Mês'!$A27,FALSE),"0.0"),".",",")</f>
        <v>11,7</v>
      </c>
      <c r="E27" s="148" t="str">
        <f>SUBSTITUTE(TEXT((((HLOOKUP(C$5,'Mês'!$5:$50,'Mês'!$A27,FALSE))-(HLOOKUP(D$5,'Mês'!$5:$50,'Mês'!$A27,FALSE)))/(HLOOKUP(D$5,'Mês'!$5:$50,'Mês'!$A27,FALSE))*100),"0.0"),".",",")</f>
        <v>0,9</v>
      </c>
      <c r="F27" s="148" t="str">
        <f>SUBSTITUTE(TEXT(HLOOKUP(F$5,YTD!$5:$50,YTD!$A27,FALSE),"0.0"),".",",")</f>
        <v>116,0</v>
      </c>
      <c r="G27" s="148" t="str">
        <f>SUBSTITUTE(TEXT(HLOOKUP(G$5,YTD!$5:$50,YTD!$A27,FALSE),"0.0"),".",",")</f>
        <v>96,4</v>
      </c>
      <c r="H27" s="148" t="str">
        <f>SUBSTITUTE(TEXT((((HLOOKUP(F$5,YTD!$5:$50,YTD!$A27,FALSE))-(HLOOKUP(G$5,YTD!$5:$50,YTD!$A27,FALSE)))/(HLOOKUP(G$5,YTD!$5:$50,YTD!$A27,FALSE))*100),"0.0"),".",",")</f>
        <v>20,3</v>
      </c>
      <c r="I27" s="157"/>
      <c r="J27" s="129"/>
      <c r="K27" s="129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15.75" customHeight="1">
      <c r="A28" s="129"/>
      <c r="B28" s="147" t="s">
        <v>24</v>
      </c>
      <c r="C28" s="148" t="str">
        <f>SUBSTITUTE(TEXT(HLOOKUP(C$5,'Mês'!$5:$50,'Mês'!$A28,FALSE),"0.0"),".",",")</f>
        <v>8,7</v>
      </c>
      <c r="D28" s="148" t="str">
        <f>SUBSTITUTE(TEXT(HLOOKUP(D$5,'Mês'!$5:$50,'Mês'!$A28,FALSE),"0.0"),".",",")</f>
        <v>10,6</v>
      </c>
      <c r="E28" s="148" t="str">
        <f>SUBSTITUTE(TEXT((((HLOOKUP(C$5,'Mês'!$5:$50,'Mês'!$A28,FALSE))-(HLOOKUP(D$5,'Mês'!$5:$50,'Mês'!$A28,FALSE)))/(HLOOKUP(D$5,'Mês'!$5:$50,'Mês'!$A28,FALSE))*100),"0.0"),".",",")</f>
        <v>-17,4</v>
      </c>
      <c r="F28" s="148" t="str">
        <f>SUBSTITUTE(TEXT(HLOOKUP(F$5,YTD!$5:$50,YTD!$A28,FALSE),"0.0"),".",",")</f>
        <v>92,0</v>
      </c>
      <c r="G28" s="148" t="str">
        <f>SUBSTITUTE(TEXT(HLOOKUP(G$5,YTD!$5:$50,YTD!$A28,FALSE),"0.0"),".",",")</f>
        <v>89,9</v>
      </c>
      <c r="H28" s="148" t="str">
        <f>SUBSTITUTE(TEXT((((HLOOKUP(F$5,YTD!$5:$50,YTD!$A28,FALSE))-(HLOOKUP(G$5,YTD!$5:$50,YTD!$A28,FALSE)))/(HLOOKUP(G$5,YTD!$5:$50,YTD!$A28,FALSE))*100),"0.0"),".",",")</f>
        <v>2,3</v>
      </c>
      <c r="I28" s="157"/>
      <c r="J28" s="129"/>
      <c r="K28" s="129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15.75" customHeight="1">
      <c r="A29" s="129"/>
      <c r="B29" s="67" t="s">
        <v>125</v>
      </c>
      <c r="C29" s="158" t="str">
        <f>SUBSTITUTE(TEXT(HLOOKUP(C$5,'Mês'!$5:$50,'Mês'!$A29,FALSE),"0.0"),".",",")</f>
        <v>13,2</v>
      </c>
      <c r="D29" s="158" t="str">
        <f>SUBSTITUTE(TEXT(HLOOKUP(D$5,'Mês'!$5:$50,'Mês'!$A29,FALSE),"0.0"),".",",")</f>
        <v>9,0</v>
      </c>
      <c r="E29" s="158" t="str">
        <f>SUBSTITUTE(TEXT((((HLOOKUP(C$5,'Mês'!$5:$50,'Mês'!$A29,FALSE))-(HLOOKUP(D$5,'Mês'!$5:$50,'Mês'!$A29,FALSE)))/(HLOOKUP(D$5,'Mês'!$5:$50,'Mês'!$A29,FALSE))*100),"0.0"),".",",")</f>
        <v>45,8</v>
      </c>
      <c r="F29" s="158" t="str">
        <f>SUBSTITUTE(TEXT(HLOOKUP(F$5,YTD!$5:$50,YTD!$A29,FALSE),"0.0"),".",",")</f>
        <v>129,2</v>
      </c>
      <c r="G29" s="158" t="str">
        <f>SUBSTITUTE(TEXT(HLOOKUP(G$5,YTD!$5:$50,YTD!$A29,FALSE),"0.0"),".",",")</f>
        <v>84,2</v>
      </c>
      <c r="H29" s="158" t="str">
        <f>SUBSTITUTE(TEXT((((HLOOKUP(F$5,YTD!$5:$50,YTD!$A29,FALSE))-(HLOOKUP(G$5,YTD!$5:$50,YTD!$A29,FALSE)))/(HLOOKUP(G$5,YTD!$5:$50,YTD!$A29,FALSE))*100),"0.0"),".",",")</f>
        <v>53,3</v>
      </c>
      <c r="I29" s="157"/>
      <c r="J29" s="129"/>
      <c r="K29" s="129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15.75" customHeight="1">
      <c r="A30" s="129"/>
      <c r="B30" s="67" t="s">
        <v>26</v>
      </c>
      <c r="C30" s="158" t="str">
        <f>SUBSTITUTE(TEXT(HLOOKUP(C$5,'Mês'!$5:$50,'Mês'!$A30,FALSE),"0.0"),".",",")</f>
        <v>58,8</v>
      </c>
      <c r="D30" s="158" t="str">
        <f>SUBSTITUTE(TEXT(HLOOKUP(D$5,'Mês'!$5:$50,'Mês'!$A30,FALSE),"0.0"),".",",")</f>
        <v>62,4</v>
      </c>
      <c r="E30" s="158" t="str">
        <f>SUBSTITUTE(TEXT((((HLOOKUP(C$5,'Mês'!$5:$50,'Mês'!$A30,FALSE))-(HLOOKUP(D$5,'Mês'!$5:$50,'Mês'!$A30,FALSE)))/(HLOOKUP(D$5,'Mês'!$5:$50,'Mês'!$A30,FALSE))*100),"0.0"),".",",")</f>
        <v>-5,8</v>
      </c>
      <c r="F30" s="158" t="str">
        <f>SUBSTITUTE(TEXT(HLOOKUP(F$5,YTD!$5:$50,YTD!$A30,FALSE),"0.0"),".",",")</f>
        <v>581,3</v>
      </c>
      <c r="G30" s="158" t="str">
        <f>SUBSTITUTE(TEXT(HLOOKUP(G$5,YTD!$5:$50,YTD!$A30,FALSE),"0.0"),".",",")</f>
        <v>532,0</v>
      </c>
      <c r="H30" s="158" t="str">
        <f>SUBSTITUTE(TEXT((((HLOOKUP(F$5,YTD!$5:$50,YTD!$A30,FALSE))-(HLOOKUP(G$5,YTD!$5:$50,YTD!$A30,FALSE)))/(HLOOKUP(G$5,YTD!$5:$50,YTD!$A30,FALSE))*100),"0.0"),".",",")</f>
        <v>9,3</v>
      </c>
      <c r="I30" s="129"/>
      <c r="J30" s="129"/>
      <c r="K30" s="129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15.75" customHeight="1">
      <c r="A31" s="129"/>
      <c r="B31" s="67" t="s">
        <v>27</v>
      </c>
      <c r="C31" s="158" t="str">
        <f>SUBSTITUTE(TEXT(HLOOKUP(C$5,'Mês'!$5:$50,'Mês'!$A31,FALSE),"0.0"),".",",")</f>
        <v>22,6</v>
      </c>
      <c r="D31" s="158" t="str">
        <f>SUBSTITUTE(TEXT(HLOOKUP(D$5,'Mês'!$5:$50,'Mês'!$A31,FALSE),"0.0"),".",",")</f>
        <v>22,8</v>
      </c>
      <c r="E31" s="158" t="str">
        <f>SUBSTITUTE(TEXT((((HLOOKUP(C$5,'Mês'!$5:$50,'Mês'!$A31,FALSE))-(HLOOKUP(D$5,'Mês'!$5:$50,'Mês'!$A31,FALSE)))/(HLOOKUP(D$5,'Mês'!$5:$50,'Mês'!$A31,FALSE))*100),"0.0"),".",",")</f>
        <v>-0,7</v>
      </c>
      <c r="F31" s="158" t="str">
        <f>SUBSTITUTE(TEXT(HLOOKUP(F$5,YTD!$5:$50,YTD!$A31,FALSE),"0.0"),".",",")</f>
        <v>215,6</v>
      </c>
      <c r="G31" s="158" t="str">
        <f>SUBSTITUTE(TEXT(HLOOKUP(G$5,YTD!$5:$50,YTD!$A31,FALSE),"0.0"),".",",")</f>
        <v>231,1</v>
      </c>
      <c r="H31" s="158" t="str">
        <f>SUBSTITUTE(TEXT((((HLOOKUP(F$5,YTD!$5:$50,YTD!$A31,FALSE))-(HLOOKUP(G$5,YTD!$5:$50,YTD!$A31,FALSE)))/(HLOOKUP(G$5,YTD!$5:$50,YTD!$A31,FALSE))*100),"0.0"),".",",")</f>
        <v>-6,7</v>
      </c>
      <c r="I31" s="129"/>
      <c r="J31" s="129"/>
      <c r="K31" s="129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4.5" customHeight="1">
      <c r="A32" s="129"/>
      <c r="B32" s="153"/>
      <c r="C32" s="154"/>
      <c r="D32" s="154"/>
      <c r="E32" s="154"/>
      <c r="F32" s="154"/>
      <c r="G32" s="154"/>
      <c r="H32" s="154"/>
      <c r="I32" s="129"/>
      <c r="J32" s="129"/>
      <c r="K32" s="129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15.75" customHeight="1">
      <c r="A33" s="129"/>
      <c r="B33" s="60" t="s">
        <v>28</v>
      </c>
      <c r="C33" s="159" t="str">
        <f>SUBSTITUTE(TEXT(HLOOKUP(C$5,'Mês'!$5:$50,'Mês'!$A33,FALSE),"0.0"),".",",")</f>
        <v>81,4</v>
      </c>
      <c r="D33" s="160" t="str">
        <f>SUBSTITUTE(TEXT(HLOOKUP(D$5,'Mês'!$5:$50,'Mês'!$A33,FALSE),"0.0"),".",",")</f>
        <v>85,2</v>
      </c>
      <c r="E33" s="160" t="str">
        <f>SUBSTITUTE(TEXT((((HLOOKUP(C$5,'Mês'!$5:$50,'Mês'!$A33,FALSE))-(HLOOKUP(D$5,'Mês'!$5:$50,'Mês'!$A33,FALSE)))/(HLOOKUP(D$5,'Mês'!$5:$50,'Mês'!$A33,FALSE))*100),"0.0"),".",",")</f>
        <v>-4,4</v>
      </c>
      <c r="F33" s="160" t="str">
        <f>SUBSTITUTE(TEXT(HLOOKUP(F$5,YTD!$5:$50,YTD!$A33,FALSE),"0.0"),".",",")</f>
        <v>797,0</v>
      </c>
      <c r="G33" s="160" t="str">
        <f>SUBSTITUTE(TEXT(HLOOKUP(G$5,YTD!$5:$50,YTD!$A33,FALSE),"0.0"),".",",")</f>
        <v>763,1</v>
      </c>
      <c r="H33" s="160" t="str">
        <f>SUBSTITUTE(TEXT((((HLOOKUP(F$5,YTD!$5:$50,YTD!$A33,FALSE))-(HLOOKUP(G$5,YTD!$5:$50,YTD!$A33,FALSE)))/(HLOOKUP(G$5,YTD!$5:$50,YTD!$A33,FALSE))*100),"0.0"),".",",")</f>
        <v>4,4</v>
      </c>
      <c r="I33" s="129"/>
      <c r="J33" s="129"/>
      <c r="K33" s="129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15.75" customHeight="1">
      <c r="A34" s="129"/>
      <c r="B34" s="161" t="s">
        <v>29</v>
      </c>
      <c r="C34" s="162"/>
      <c r="D34" s="162"/>
      <c r="E34" s="162"/>
      <c r="F34" s="162"/>
      <c r="G34" s="162"/>
      <c r="H34" s="162"/>
      <c r="I34" s="129"/>
      <c r="J34" s="129"/>
      <c r="K34" s="129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15.75" customHeight="1">
      <c r="A35" s="129"/>
      <c r="B35" s="163"/>
      <c r="C35" s="161"/>
      <c r="D35" s="161"/>
      <c r="E35" s="161"/>
      <c r="F35" s="161"/>
      <c r="G35" s="161"/>
      <c r="H35" s="161"/>
      <c r="I35" s="129"/>
      <c r="J35" s="129"/>
      <c r="K35" s="129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15.75" customHeight="1">
      <c r="A36" s="129"/>
      <c r="B36" s="77" t="s">
        <v>30</v>
      </c>
      <c r="C36" s="32" t="str">
        <f>$C$5</f>
        <v>Set. 21</v>
      </c>
      <c r="D36" s="32" t="str">
        <f>$D$5</f>
        <v>Set. 20</v>
      </c>
      <c r="E36" s="32" t="s">
        <v>120</v>
      </c>
      <c r="F36" s="32" t="str">
        <f>$F$5</f>
        <v>9M21</v>
      </c>
      <c r="G36" s="32" t="str">
        <f>$G$5</f>
        <v>9M20</v>
      </c>
      <c r="H36" s="32" t="s">
        <v>120</v>
      </c>
      <c r="I36" s="129"/>
      <c r="J36" s="129"/>
      <c r="K36" s="129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15.75" customHeight="1">
      <c r="A37" s="129"/>
      <c r="B37" s="78" t="s">
        <v>31</v>
      </c>
      <c r="C37" s="40" t="str">
        <f>SUBSTITUTE(TEXT(HLOOKUP(C$5,'Mês'!$5:$50,'Mês'!$A37,FALSE),"0.0"),".",",")</f>
        <v>4531,0</v>
      </c>
      <c r="D37" s="79" t="str">
        <f>SUBSTITUTE(TEXT(HLOOKUP(D$5,'Mês'!$5:$50,'Mês'!$A37,FALSE),"0.0"),".",",")</f>
        <v>4765,0</v>
      </c>
      <c r="E37" s="79" t="str">
        <f>SUBSTITUTE(TEXT((((HLOOKUP(C$5,'Mês'!$5:$50,'Mês'!$A37,FALSE))-(HLOOKUP(D$5,'Mês'!$5:$50,'Mês'!$A37,FALSE)))/(HLOOKUP(D$5,'Mês'!$5:$50,'Mês'!$A37,FALSE))*100),"0.0"),".",",")</f>
        <v>-4,9</v>
      </c>
      <c r="F37" s="79" t="str">
        <f>SUBSTITUTE(TEXT(HLOOKUP(F$5,YTD!$5:$50,YTD!$A37,FALSE),"0.0"),".",",")</f>
        <v>40703,0</v>
      </c>
      <c r="G37" s="79" t="str">
        <f>SUBSTITUTE(TEXT(HLOOKUP(G$5,YTD!$5:$50,YTD!$A37,FALSE),"0.0"),".",",")</f>
        <v>39148,0</v>
      </c>
      <c r="H37" s="79" t="str">
        <f>SUBSTITUTE(TEXT((((HLOOKUP(F$5,YTD!$5:$50,YTD!$A37,FALSE))-(HLOOKUP(G$5,YTD!$5:$50,YTD!$A37,FALSE)))/(HLOOKUP(G$5,YTD!$5:$50,YTD!$A37,FALSE))*100),"0.0"),".",",")</f>
        <v>4,0</v>
      </c>
      <c r="I37" s="129"/>
      <c r="J37" s="129"/>
      <c r="K37" s="129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15.75" customHeight="1">
      <c r="A38" s="129"/>
      <c r="B38" s="164" t="s">
        <v>32</v>
      </c>
      <c r="C38" s="165" t="str">
        <f>SUBSTITUTE(TEXT(HLOOKUP(C$5,'Mês'!$5:$50,'Mês'!$A38,FALSE),"0.0"),".",",")</f>
        <v>89,6</v>
      </c>
      <c r="D38" s="165" t="str">
        <f>SUBSTITUTE(TEXT(HLOOKUP(D$5,'Mês'!$5:$50,'Mês'!$A38,FALSE),"0.0"),".",",")</f>
        <v>90,2</v>
      </c>
      <c r="E38" s="165" t="str">
        <f>SUBSTITUTE(TEXT((((HLOOKUP(C$5,'Mês'!$5:$50,'Mês'!$A38,FALSE))-(HLOOKUP(D$5,'Mês'!$5:$50,'Mês'!$A38,FALSE)))/(HLOOKUP(D$5,'Mês'!$5:$50,'Mês'!$A38,FALSE))*100),"0.0"),".",",")</f>
        <v>-0,7</v>
      </c>
      <c r="F38" s="165" t="str">
        <f>SUBSTITUTE(TEXT(HLOOKUP(F$5,YTD!$5:$50,YTD!$A38,FALSE),"0.0"),".",",")</f>
        <v>87,6</v>
      </c>
      <c r="G38" s="165" t="str">
        <f>SUBSTITUTE(TEXT(HLOOKUP(G$5,YTD!$5:$50,YTD!$A38,FALSE),"0.0"),".",",")</f>
        <v>82,6</v>
      </c>
      <c r="H38" s="165" t="str">
        <f>SUBSTITUTE(TEXT((((HLOOKUP(F$5,YTD!$5:$50,YTD!$A38,FALSE))-(HLOOKUP(G$5,YTD!$5:$50,YTD!$A38,FALSE)))/(HLOOKUP(G$5,YTD!$5:$50,YTD!$A38,FALSE))*100),"0.0"),".",",")</f>
        <v>6,1</v>
      </c>
      <c r="I38" s="129"/>
      <c r="J38" s="129"/>
      <c r="K38" s="129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15.75" customHeight="1">
      <c r="A39" s="129"/>
      <c r="B39" s="163"/>
      <c r="C39" s="161"/>
      <c r="D39" s="161"/>
      <c r="E39" s="161"/>
      <c r="F39" s="161"/>
      <c r="G39" s="161"/>
      <c r="H39" s="161"/>
      <c r="I39" s="129"/>
      <c r="J39" s="129"/>
      <c r="K39" s="129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15.75" customHeight="1">
      <c r="A40" s="129"/>
      <c r="B40" s="89" t="s">
        <v>33</v>
      </c>
      <c r="C40" s="32" t="str">
        <f>$C$5</f>
        <v>Set. 21</v>
      </c>
      <c r="D40" s="32" t="str">
        <f>$D$5</f>
        <v>Set. 20</v>
      </c>
      <c r="E40" s="32" t="s">
        <v>120</v>
      </c>
      <c r="F40" s="32" t="str">
        <f>$F$5</f>
        <v>9M21</v>
      </c>
      <c r="G40" s="32" t="str">
        <f>$G$5</f>
        <v>9M20</v>
      </c>
      <c r="H40" s="32" t="s">
        <v>120</v>
      </c>
      <c r="I40" s="129"/>
      <c r="J40" s="129"/>
      <c r="K40" s="129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15.75" customHeight="1">
      <c r="A41" s="129"/>
      <c r="B41" s="39" t="s">
        <v>34</v>
      </c>
      <c r="C41" s="79">
        <f>HLOOKUP(C$5,'Mês'!$5:$50,'Mês'!$A41,FALSE)</f>
        <v>23</v>
      </c>
      <c r="D41" s="79">
        <f>HLOOKUP(D$5,'Mês'!$5:$50,'Mês'!$A41,FALSE)</f>
        <v>23</v>
      </c>
      <c r="E41" s="79" t="str">
        <f>SUBSTITUTE(TEXT((((HLOOKUP(C$5,'Mês'!$5:$50,'Mês'!$A41,FALSE))-(HLOOKUP(D$5,'Mês'!$5:$50,'Mês'!$A41,FALSE)))/(HLOOKUP(D$5,'Mês'!$5:$50,'Mês'!$A41,FALSE))*100),"0.0"),".",",")</f>
        <v>0,0</v>
      </c>
      <c r="F41" s="79">
        <f>HLOOKUP(F$5,YTD!$5:$50,YTD!$A41,FALSE)</f>
        <v>23</v>
      </c>
      <c r="G41" s="79">
        <f>HLOOKUP(G$5,YTD!$5:$50,YTD!$A41,FALSE)</f>
        <v>23</v>
      </c>
      <c r="H41" s="79" t="str">
        <f>SUBSTITUTE(TEXT((((HLOOKUP(F$5,YTD!$5:$50,YTD!$A41,FALSE))-(HLOOKUP(G$5,YTD!$5:$50,YTD!$A41,FALSE)))/(HLOOKUP(G$5,YTD!$5:$50,YTD!$A41,FALSE))*100),"0.0"),".",",")</f>
        <v>0,0</v>
      </c>
      <c r="I41" s="129"/>
      <c r="J41" s="129"/>
      <c r="K41" s="129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15.75" customHeight="1">
      <c r="A42" s="129"/>
      <c r="B42" s="164" t="s">
        <v>35</v>
      </c>
      <c r="C42" s="148">
        <f>HLOOKUP(C$5,'Mês'!$5:$50,'Mês'!$A42,FALSE)</f>
        <v>460.4847</v>
      </c>
      <c r="D42" s="148">
        <f>HLOOKUP(D$5,'Mês'!$5:$50,'Mês'!$A42,FALSE)</f>
        <v>488.6204307</v>
      </c>
      <c r="E42" s="148" t="str">
        <f>SUBSTITUTE(TEXT((((HLOOKUP(C$5,'Mês'!$5:$50,'Mês'!$A42,FALSE))-(HLOOKUP(D$5,'Mês'!$5:$50,'Mês'!$A42,FALSE)))/(HLOOKUP(D$5,'Mês'!$5:$50,'Mês'!$A42,FALSE))*100),"0.0"),".",",")</f>
        <v>-5,8</v>
      </c>
      <c r="F42" s="148">
        <f>HLOOKUP(F$5,YTD!$5:$50,YTD!$A42,FALSE)</f>
        <v>3924.903862</v>
      </c>
      <c r="G42" s="148">
        <f>HLOOKUP(G$5,YTD!$5:$50,YTD!$A42,FALSE)</f>
        <v>3930.196852</v>
      </c>
      <c r="H42" s="148" t="str">
        <f>SUBSTITUTE(TEXT((((HLOOKUP(F$5,YTD!$5:$50,YTD!$A42,FALSE))-(HLOOKUP(G$5,YTD!$5:$50,YTD!$A42,FALSE)))/(HLOOKUP(G$5,YTD!$5:$50,YTD!$A42,FALSE))*100),"0.0"),".",",")</f>
        <v>-0,1</v>
      </c>
      <c r="I42" s="129"/>
      <c r="J42" s="129"/>
      <c r="K42" s="129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ht="15.75" customHeight="1">
      <c r="A43" s="129"/>
      <c r="B43" s="163" t="s">
        <v>36</v>
      </c>
      <c r="C43" s="161"/>
      <c r="D43" s="161"/>
      <c r="E43" s="161"/>
      <c r="F43" s="161"/>
      <c r="G43" s="161"/>
      <c r="H43" s="161"/>
      <c r="I43" s="129"/>
      <c r="J43" s="17"/>
      <c r="K43" s="129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ht="15.75" customHeight="1">
      <c r="A44" s="129"/>
      <c r="B44" s="161"/>
      <c r="C44" s="166"/>
      <c r="D44" s="166"/>
      <c r="E44" s="166"/>
      <c r="F44" s="166"/>
      <c r="G44" s="166"/>
      <c r="H44" s="166"/>
      <c r="I44" s="129"/>
      <c r="J44" s="17"/>
      <c r="K44" s="129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ht="15.75" customHeight="1">
      <c r="A45" s="129"/>
      <c r="B45" s="89" t="s">
        <v>37</v>
      </c>
      <c r="C45" s="32" t="str">
        <f>$C$5</f>
        <v>Set. 21</v>
      </c>
      <c r="D45" s="32" t="str">
        <f>$D$5</f>
        <v>Set. 20</v>
      </c>
      <c r="E45" s="32" t="s">
        <v>120</v>
      </c>
      <c r="F45" s="32" t="str">
        <f>$F$5</f>
        <v>9M21</v>
      </c>
      <c r="G45" s="32" t="str">
        <f>$G$5</f>
        <v>9M20</v>
      </c>
      <c r="H45" s="32" t="s">
        <v>120</v>
      </c>
      <c r="I45" s="129"/>
      <c r="J45" s="17"/>
      <c r="K45" s="129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ht="15.75" customHeight="1">
      <c r="A46" s="129"/>
      <c r="B46" s="78" t="s">
        <v>38</v>
      </c>
      <c r="C46" s="79">
        <f>HLOOKUP(C$5,'Mês'!$5:$50,'Mês'!$A46,FALSE)</f>
        <v>54</v>
      </c>
      <c r="D46" s="79">
        <f>HLOOKUP(D$5,'Mês'!$5:$50,'Mês'!$A46,FALSE)</f>
        <v>50</v>
      </c>
      <c r="E46" s="79" t="str">
        <f>SUBSTITUTE(TEXT((((HLOOKUP(C$5,'Mês'!$5:$50,'Mês'!$A46,FALSE))-(HLOOKUP(D$5,'Mês'!$5:$50,'Mês'!$A46,FALSE)))/(HLOOKUP(D$5,'Mês'!$5:$50,'Mês'!$A46,FALSE))*100),"0.0"),".",",")</f>
        <v>8,0</v>
      </c>
      <c r="F46" s="79">
        <f>HLOOKUP(F$5,YTD!$5:$50,YTD!$A46,FALSE)</f>
        <v>411</v>
      </c>
      <c r="G46" s="79">
        <f>HLOOKUP(G$5,YTD!$5:$50,YTD!$A46,FALSE)</f>
        <v>461</v>
      </c>
      <c r="H46" s="79" t="str">
        <f>SUBSTITUTE(TEXT((((HLOOKUP(F$5,YTD!$5:$50,YTD!$A46,FALSE))-(HLOOKUP(G$5,YTD!$5:$50,YTD!$A46,FALSE)))/(HLOOKUP(G$5,YTD!$5:$50,YTD!$A46,FALSE))*100),"0.0"),".",",")</f>
        <v>-10,8</v>
      </c>
      <c r="I46" s="129"/>
      <c r="J46" s="17"/>
      <c r="K46" s="129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ht="12.75" customHeight="1">
      <c r="A47" s="17"/>
      <c r="B47" s="17"/>
      <c r="C47" s="100"/>
      <c r="D47" s="100"/>
      <c r="E47" s="100"/>
      <c r="F47" s="100"/>
      <c r="G47" s="100"/>
      <c r="H47" s="100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ht="12.75" customHeight="1">
      <c r="A48" s="17"/>
      <c r="B48" s="17"/>
      <c r="C48" s="100"/>
      <c r="D48" s="100"/>
      <c r="E48" s="100"/>
      <c r="F48" s="100"/>
      <c r="G48" s="100"/>
      <c r="H48" s="100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ht="12.75" customHeight="1">
      <c r="A49" s="17"/>
      <c r="B49" s="17"/>
      <c r="C49" s="100"/>
      <c r="D49" s="100"/>
      <c r="E49" s="100"/>
      <c r="F49" s="100"/>
      <c r="G49" s="100"/>
      <c r="H49" s="100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ht="12.75" customHeight="1">
      <c r="A50" s="17"/>
      <c r="B50" s="17"/>
      <c r="C50" s="100"/>
      <c r="D50" s="100"/>
      <c r="E50" s="100"/>
      <c r="F50" s="100"/>
      <c r="G50" s="100"/>
      <c r="H50" s="100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ht="12.75" customHeight="1">
      <c r="A51" s="17"/>
      <c r="B51" s="17"/>
      <c r="C51" s="100"/>
      <c r="D51" s="100"/>
      <c r="E51" s="100"/>
      <c r="F51" s="100"/>
      <c r="G51" s="100"/>
      <c r="H51" s="100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ht="12.75" customHeight="1">
      <c r="A52" s="17"/>
      <c r="B52" s="17"/>
      <c r="C52" s="100"/>
      <c r="D52" s="100"/>
      <c r="E52" s="100"/>
      <c r="F52" s="100"/>
      <c r="G52" s="100"/>
      <c r="H52" s="100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ht="12.75" customHeight="1">
      <c r="A53" s="17"/>
      <c r="B53" s="17"/>
      <c r="C53" s="100"/>
      <c r="D53" s="100"/>
      <c r="E53" s="100"/>
      <c r="F53" s="100"/>
      <c r="G53" s="100"/>
      <c r="H53" s="100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ht="12.75" customHeight="1">
      <c r="A54" s="17"/>
      <c r="B54" s="17"/>
      <c r="C54" s="100"/>
      <c r="D54" s="100"/>
      <c r="E54" s="100"/>
      <c r="F54" s="100"/>
      <c r="G54" s="100"/>
      <c r="H54" s="100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ht="12.75" customHeight="1">
      <c r="A55" s="17"/>
      <c r="B55" s="17"/>
      <c r="C55" s="100"/>
      <c r="D55" s="100"/>
      <c r="E55" s="100"/>
      <c r="F55" s="100"/>
      <c r="G55" s="100"/>
      <c r="H55" s="100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ht="12.75" customHeight="1">
      <c r="A56" s="17"/>
      <c r="B56" s="17"/>
      <c r="C56" s="100"/>
      <c r="D56" s="100"/>
      <c r="E56" s="100"/>
      <c r="F56" s="100"/>
      <c r="G56" s="100"/>
      <c r="H56" s="100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ht="12.75" customHeight="1">
      <c r="A57" s="17"/>
      <c r="B57" s="17"/>
      <c r="C57" s="100"/>
      <c r="D57" s="100"/>
      <c r="E57" s="100"/>
      <c r="F57" s="100"/>
      <c r="G57" s="100"/>
      <c r="H57" s="100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ht="12.75" customHeight="1">
      <c r="A58" s="17"/>
      <c r="B58" s="17"/>
      <c r="C58" s="100"/>
      <c r="D58" s="100"/>
      <c r="E58" s="100"/>
      <c r="F58" s="100"/>
      <c r="G58" s="100"/>
      <c r="H58" s="100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ht="12.75" customHeight="1">
      <c r="A59" s="17"/>
      <c r="B59" s="17"/>
      <c r="C59" s="100"/>
      <c r="D59" s="100"/>
      <c r="E59" s="100"/>
      <c r="F59" s="100"/>
      <c r="G59" s="100"/>
      <c r="H59" s="100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ht="12.75" customHeight="1">
      <c r="A60" s="17"/>
      <c r="B60" s="17"/>
      <c r="C60" s="100"/>
      <c r="D60" s="100"/>
      <c r="E60" s="100"/>
      <c r="F60" s="100"/>
      <c r="G60" s="100"/>
      <c r="H60" s="100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ht="12.75" customHeight="1">
      <c r="A61" s="17"/>
      <c r="B61" s="17"/>
      <c r="C61" s="100"/>
      <c r="D61" s="100"/>
      <c r="E61" s="100"/>
      <c r="F61" s="100"/>
      <c r="G61" s="100"/>
      <c r="H61" s="100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ht="12.75" customHeight="1">
      <c r="A62" s="17"/>
      <c r="B62" s="17"/>
      <c r="C62" s="100"/>
      <c r="D62" s="100"/>
      <c r="E62" s="100"/>
      <c r="F62" s="100"/>
      <c r="G62" s="100"/>
      <c r="H62" s="100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ht="12.75" customHeight="1">
      <c r="A63" s="17"/>
      <c r="B63" s="17"/>
      <c r="C63" s="100"/>
      <c r="D63" s="100"/>
      <c r="E63" s="100"/>
      <c r="F63" s="100"/>
      <c r="G63" s="100"/>
      <c r="H63" s="100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ht="12.75" customHeight="1">
      <c r="A64" s="17"/>
      <c r="B64" s="17"/>
      <c r="C64" s="100"/>
      <c r="D64" s="100"/>
      <c r="E64" s="100"/>
      <c r="F64" s="100"/>
      <c r="G64" s="100"/>
      <c r="H64" s="100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ht="12.75" customHeight="1">
      <c r="A65" s="17"/>
      <c r="B65" s="17"/>
      <c r="C65" s="100"/>
      <c r="D65" s="100"/>
      <c r="E65" s="100"/>
      <c r="F65" s="100"/>
      <c r="G65" s="100"/>
      <c r="H65" s="100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ht="12.75" customHeight="1">
      <c r="A66" s="17"/>
      <c r="B66" s="17"/>
      <c r="C66" s="100"/>
      <c r="D66" s="100"/>
      <c r="E66" s="100"/>
      <c r="F66" s="100"/>
      <c r="G66" s="100"/>
      <c r="H66" s="100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ht="12.75" customHeight="1">
      <c r="A67" s="17"/>
      <c r="B67" s="17"/>
      <c r="C67" s="100"/>
      <c r="D67" s="100"/>
      <c r="E67" s="100"/>
      <c r="F67" s="100"/>
      <c r="G67" s="100"/>
      <c r="H67" s="100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ht="12.75" customHeight="1">
      <c r="A68" s="17"/>
      <c r="B68" s="17"/>
      <c r="C68" s="100"/>
      <c r="D68" s="100"/>
      <c r="E68" s="100"/>
      <c r="F68" s="100"/>
      <c r="G68" s="100"/>
      <c r="H68" s="100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ht="12.75" customHeight="1">
      <c r="A69" s="17"/>
      <c r="B69" s="17"/>
      <c r="C69" s="100"/>
      <c r="D69" s="100"/>
      <c r="E69" s="100"/>
      <c r="F69" s="100"/>
      <c r="G69" s="100"/>
      <c r="H69" s="100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ht="12.75" customHeight="1">
      <c r="A70" s="17"/>
      <c r="B70" s="17"/>
      <c r="C70" s="100"/>
      <c r="D70" s="100"/>
      <c r="E70" s="100"/>
      <c r="F70" s="100"/>
      <c r="G70" s="100"/>
      <c r="H70" s="100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ht="12.75" customHeight="1">
      <c r="A71" s="17"/>
      <c r="B71" s="17"/>
      <c r="C71" s="100"/>
      <c r="D71" s="100"/>
      <c r="E71" s="100"/>
      <c r="F71" s="100"/>
      <c r="G71" s="100"/>
      <c r="H71" s="100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ht="12.75" customHeight="1">
      <c r="A72" s="17"/>
      <c r="B72" s="17"/>
      <c r="C72" s="100"/>
      <c r="D72" s="100"/>
      <c r="E72" s="100"/>
      <c r="F72" s="100"/>
      <c r="G72" s="100"/>
      <c r="H72" s="100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ht="12.75" customHeight="1">
      <c r="A73" s="17"/>
      <c r="B73" s="17"/>
      <c r="C73" s="100"/>
      <c r="D73" s="100"/>
      <c r="E73" s="100"/>
      <c r="F73" s="100"/>
      <c r="G73" s="100"/>
      <c r="H73" s="100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ht="12.75" customHeight="1">
      <c r="A74" s="17"/>
      <c r="B74" s="17"/>
      <c r="C74" s="100"/>
      <c r="D74" s="100"/>
      <c r="E74" s="100"/>
      <c r="F74" s="100"/>
      <c r="G74" s="100"/>
      <c r="H74" s="100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ht="12.75" customHeight="1">
      <c r="A75" s="17"/>
      <c r="B75" s="17"/>
      <c r="C75" s="100"/>
      <c r="D75" s="100"/>
      <c r="E75" s="100"/>
      <c r="F75" s="100"/>
      <c r="G75" s="100"/>
      <c r="H75" s="100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ht="12.75" customHeight="1">
      <c r="A76" s="17"/>
      <c r="B76" s="17"/>
      <c r="C76" s="100"/>
      <c r="D76" s="100"/>
      <c r="E76" s="100"/>
      <c r="F76" s="100"/>
      <c r="G76" s="100"/>
      <c r="H76" s="100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ht="12.75" customHeight="1">
      <c r="A77" s="17"/>
      <c r="B77" s="17"/>
      <c r="C77" s="100"/>
      <c r="D77" s="100"/>
      <c r="E77" s="100"/>
      <c r="F77" s="100"/>
      <c r="G77" s="100"/>
      <c r="H77" s="100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ht="12.75" customHeight="1">
      <c r="A78" s="17"/>
      <c r="B78" s="17"/>
      <c r="C78" s="100"/>
      <c r="D78" s="100"/>
      <c r="E78" s="100"/>
      <c r="F78" s="100"/>
      <c r="G78" s="100"/>
      <c r="H78" s="100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ht="12.75" customHeight="1">
      <c r="A79" s="17"/>
      <c r="B79" s="17"/>
      <c r="C79" s="100"/>
      <c r="D79" s="100"/>
      <c r="E79" s="100"/>
      <c r="F79" s="100"/>
      <c r="G79" s="100"/>
      <c r="H79" s="100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ht="12.75" customHeight="1">
      <c r="A80" s="17"/>
      <c r="B80" s="17"/>
      <c r="C80" s="100"/>
      <c r="D80" s="100"/>
      <c r="E80" s="100"/>
      <c r="F80" s="100"/>
      <c r="G80" s="100"/>
      <c r="H80" s="100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ht="12.75" customHeight="1">
      <c r="A81" s="17"/>
      <c r="B81" s="17"/>
      <c r="C81" s="100"/>
      <c r="D81" s="100"/>
      <c r="E81" s="100"/>
      <c r="F81" s="100"/>
      <c r="G81" s="100"/>
      <c r="H81" s="100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ht="12.75" customHeight="1">
      <c r="A82" s="17"/>
      <c r="B82" s="17"/>
      <c r="C82" s="100"/>
      <c r="D82" s="100"/>
      <c r="E82" s="100"/>
      <c r="F82" s="100"/>
      <c r="G82" s="100"/>
      <c r="H82" s="100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ht="12.75" customHeight="1">
      <c r="A83" s="17"/>
      <c r="B83" s="17"/>
      <c r="C83" s="100"/>
      <c r="D83" s="100"/>
      <c r="E83" s="100"/>
      <c r="F83" s="100"/>
      <c r="G83" s="100"/>
      <c r="H83" s="100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ht="12.75" customHeight="1">
      <c r="A84" s="17"/>
      <c r="B84" s="17"/>
      <c r="C84" s="100"/>
      <c r="D84" s="100"/>
      <c r="E84" s="100"/>
      <c r="F84" s="100"/>
      <c r="G84" s="100"/>
      <c r="H84" s="100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ht="12.75" customHeight="1">
      <c r="A85" s="17"/>
      <c r="B85" s="17"/>
      <c r="C85" s="100"/>
      <c r="D85" s="100"/>
      <c r="E85" s="100"/>
      <c r="F85" s="100"/>
      <c r="G85" s="100"/>
      <c r="H85" s="100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ht="12.75" customHeight="1">
      <c r="A86" s="17"/>
      <c r="B86" s="17"/>
      <c r="C86" s="100"/>
      <c r="D86" s="100"/>
      <c r="E86" s="100"/>
      <c r="F86" s="100"/>
      <c r="G86" s="100"/>
      <c r="H86" s="100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ht="12.75" customHeight="1">
      <c r="A87" s="17"/>
      <c r="B87" s="17"/>
      <c r="C87" s="100"/>
      <c r="D87" s="100"/>
      <c r="E87" s="100"/>
      <c r="F87" s="100"/>
      <c r="G87" s="100"/>
      <c r="H87" s="100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ht="12.75" customHeight="1">
      <c r="A88" s="17"/>
      <c r="B88" s="17"/>
      <c r="C88" s="100"/>
      <c r="D88" s="100"/>
      <c r="E88" s="100"/>
      <c r="F88" s="100"/>
      <c r="G88" s="100"/>
      <c r="H88" s="100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ht="12.75" customHeight="1">
      <c r="A89" s="17"/>
      <c r="B89" s="17"/>
      <c r="C89" s="100"/>
      <c r="D89" s="100"/>
      <c r="E89" s="100"/>
      <c r="F89" s="100"/>
      <c r="G89" s="100"/>
      <c r="H89" s="100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ht="12.75" customHeight="1">
      <c r="A90" s="17"/>
      <c r="B90" s="17"/>
      <c r="C90" s="100"/>
      <c r="D90" s="100"/>
      <c r="E90" s="100"/>
      <c r="F90" s="100"/>
      <c r="G90" s="100"/>
      <c r="H90" s="100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ht="12.75" customHeight="1">
      <c r="A91" s="17"/>
      <c r="B91" s="17"/>
      <c r="C91" s="100"/>
      <c r="D91" s="100"/>
      <c r="E91" s="100"/>
      <c r="F91" s="100"/>
      <c r="G91" s="100"/>
      <c r="H91" s="100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ht="12.75" customHeight="1">
      <c r="A92" s="17"/>
      <c r="B92" s="17"/>
      <c r="C92" s="100"/>
      <c r="D92" s="100"/>
      <c r="E92" s="100"/>
      <c r="F92" s="100"/>
      <c r="G92" s="100"/>
      <c r="H92" s="100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ht="12.75" customHeight="1">
      <c r="A93" s="17"/>
      <c r="B93" s="17"/>
      <c r="C93" s="100"/>
      <c r="D93" s="100"/>
      <c r="E93" s="100"/>
      <c r="F93" s="100"/>
      <c r="G93" s="100"/>
      <c r="H93" s="100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ht="12.75" customHeight="1">
      <c r="A94" s="17"/>
      <c r="B94" s="17"/>
      <c r="C94" s="100"/>
      <c r="D94" s="100"/>
      <c r="E94" s="100"/>
      <c r="F94" s="100"/>
      <c r="G94" s="100"/>
      <c r="H94" s="100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ht="12.75" customHeight="1">
      <c r="A95" s="17"/>
      <c r="B95" s="17"/>
      <c r="C95" s="100"/>
      <c r="D95" s="100"/>
      <c r="E95" s="100"/>
      <c r="F95" s="100"/>
      <c r="G95" s="100"/>
      <c r="H95" s="100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ht="12.75" customHeight="1">
      <c r="A96" s="17"/>
      <c r="B96" s="17"/>
      <c r="C96" s="100"/>
      <c r="D96" s="100"/>
      <c r="E96" s="100"/>
      <c r="F96" s="100"/>
      <c r="G96" s="100"/>
      <c r="H96" s="100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ht="12.75" customHeight="1">
      <c r="A97" s="17"/>
      <c r="B97" s="17"/>
      <c r="C97" s="100"/>
      <c r="D97" s="100"/>
      <c r="E97" s="100"/>
      <c r="F97" s="100"/>
      <c r="G97" s="100"/>
      <c r="H97" s="100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ht="12.75" customHeight="1">
      <c r="A98" s="17"/>
      <c r="B98" s="17"/>
      <c r="C98" s="100"/>
      <c r="D98" s="100"/>
      <c r="E98" s="100"/>
      <c r="F98" s="100"/>
      <c r="G98" s="100"/>
      <c r="H98" s="100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ht="12.75" customHeight="1">
      <c r="A99" s="17"/>
      <c r="B99" s="17"/>
      <c r="C99" s="100"/>
      <c r="D99" s="100"/>
      <c r="E99" s="100"/>
      <c r="F99" s="100"/>
      <c r="G99" s="100"/>
      <c r="H99" s="100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ht="12.75" customHeight="1">
      <c r="A100" s="17"/>
      <c r="B100" s="17"/>
      <c r="C100" s="100"/>
      <c r="D100" s="100"/>
      <c r="E100" s="100"/>
      <c r="F100" s="100"/>
      <c r="G100" s="100"/>
      <c r="H100" s="100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ht="12.75" customHeight="1">
      <c r="A101" s="17"/>
      <c r="B101" s="17"/>
      <c r="C101" s="100"/>
      <c r="D101" s="100"/>
      <c r="E101" s="100"/>
      <c r="F101" s="100"/>
      <c r="G101" s="100"/>
      <c r="H101" s="100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ht="12.75" customHeight="1">
      <c r="A102" s="17"/>
      <c r="B102" s="17"/>
      <c r="C102" s="100"/>
      <c r="D102" s="100"/>
      <c r="E102" s="100"/>
      <c r="F102" s="100"/>
      <c r="G102" s="100"/>
      <c r="H102" s="100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ht="12.75" customHeight="1">
      <c r="A103" s="17"/>
      <c r="B103" s="17"/>
      <c r="C103" s="100"/>
      <c r="D103" s="100"/>
      <c r="E103" s="100"/>
      <c r="F103" s="100"/>
      <c r="G103" s="100"/>
      <c r="H103" s="100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ht="12.75" customHeight="1">
      <c r="A104" s="17"/>
      <c r="B104" s="17"/>
      <c r="C104" s="100"/>
      <c r="D104" s="100"/>
      <c r="E104" s="100"/>
      <c r="F104" s="100"/>
      <c r="G104" s="100"/>
      <c r="H104" s="100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ht="12.75" customHeight="1">
      <c r="A105" s="17"/>
      <c r="B105" s="17"/>
      <c r="C105" s="100"/>
      <c r="D105" s="100"/>
      <c r="E105" s="100"/>
      <c r="F105" s="100"/>
      <c r="G105" s="100"/>
      <c r="H105" s="100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ht="12.75" customHeight="1">
      <c r="A106" s="17"/>
      <c r="B106" s="17"/>
      <c r="C106" s="100"/>
      <c r="D106" s="100"/>
      <c r="E106" s="100"/>
      <c r="F106" s="100"/>
      <c r="G106" s="100"/>
      <c r="H106" s="100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ht="12.75" customHeight="1">
      <c r="A107" s="17"/>
      <c r="B107" s="17"/>
      <c r="C107" s="100"/>
      <c r="D107" s="100"/>
      <c r="E107" s="100"/>
      <c r="F107" s="100"/>
      <c r="G107" s="100"/>
      <c r="H107" s="100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ht="12.75" customHeight="1">
      <c r="A108" s="17"/>
      <c r="B108" s="17"/>
      <c r="C108" s="100"/>
      <c r="D108" s="100"/>
      <c r="E108" s="100"/>
      <c r="F108" s="100"/>
      <c r="G108" s="100"/>
      <c r="H108" s="100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ht="12.75" customHeight="1">
      <c r="A109" s="17"/>
      <c r="B109" s="17"/>
      <c r="C109" s="100"/>
      <c r="D109" s="100"/>
      <c r="E109" s="100"/>
      <c r="F109" s="100"/>
      <c r="G109" s="100"/>
      <c r="H109" s="100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ht="12.75" customHeight="1">
      <c r="A110" s="17"/>
      <c r="B110" s="17"/>
      <c r="C110" s="100"/>
      <c r="D110" s="100"/>
      <c r="E110" s="100"/>
      <c r="F110" s="100"/>
      <c r="G110" s="100"/>
      <c r="H110" s="100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ht="12.75" customHeight="1">
      <c r="A111" s="17"/>
      <c r="B111" s="17"/>
      <c r="C111" s="100"/>
      <c r="D111" s="100"/>
      <c r="E111" s="100"/>
      <c r="F111" s="100"/>
      <c r="G111" s="100"/>
      <c r="H111" s="100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ht="12.75" customHeight="1">
      <c r="A112" s="17"/>
      <c r="B112" s="17"/>
      <c r="C112" s="100"/>
      <c r="D112" s="100"/>
      <c r="E112" s="100"/>
      <c r="F112" s="100"/>
      <c r="G112" s="100"/>
      <c r="H112" s="100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ht="12.75" customHeight="1">
      <c r="A113" s="17"/>
      <c r="B113" s="17"/>
      <c r="C113" s="100"/>
      <c r="D113" s="100"/>
      <c r="E113" s="100"/>
      <c r="F113" s="100"/>
      <c r="G113" s="100"/>
      <c r="H113" s="100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ht="12.75" customHeight="1">
      <c r="A114" s="17"/>
      <c r="B114" s="17"/>
      <c r="C114" s="100"/>
      <c r="D114" s="100"/>
      <c r="E114" s="100"/>
      <c r="F114" s="100"/>
      <c r="G114" s="100"/>
      <c r="H114" s="100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ht="12.75" customHeight="1">
      <c r="A115" s="17"/>
      <c r="B115" s="17"/>
      <c r="C115" s="100"/>
      <c r="D115" s="100"/>
      <c r="E115" s="100"/>
      <c r="F115" s="100"/>
      <c r="G115" s="100"/>
      <c r="H115" s="100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ht="12.75" customHeight="1">
      <c r="A116" s="17"/>
      <c r="B116" s="17"/>
      <c r="C116" s="100"/>
      <c r="D116" s="100"/>
      <c r="E116" s="100"/>
      <c r="F116" s="100"/>
      <c r="G116" s="100"/>
      <c r="H116" s="100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ht="12.75" customHeight="1">
      <c r="A117" s="17"/>
      <c r="B117" s="17"/>
      <c r="C117" s="100"/>
      <c r="D117" s="100"/>
      <c r="E117" s="100"/>
      <c r="F117" s="100"/>
      <c r="G117" s="100"/>
      <c r="H117" s="100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ht="12.75" customHeight="1">
      <c r="A118" s="17"/>
      <c r="B118" s="17"/>
      <c r="C118" s="100"/>
      <c r="D118" s="100"/>
      <c r="E118" s="100"/>
      <c r="F118" s="100"/>
      <c r="G118" s="100"/>
      <c r="H118" s="100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ht="12.75" customHeight="1">
      <c r="A119" s="17"/>
      <c r="B119" s="17"/>
      <c r="C119" s="100"/>
      <c r="D119" s="100"/>
      <c r="E119" s="100"/>
      <c r="F119" s="100"/>
      <c r="G119" s="100"/>
      <c r="H119" s="100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ht="12.75" customHeight="1">
      <c r="A120" s="17"/>
      <c r="B120" s="17"/>
      <c r="C120" s="100"/>
      <c r="D120" s="100"/>
      <c r="E120" s="100"/>
      <c r="F120" s="100"/>
      <c r="G120" s="100"/>
      <c r="H120" s="100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ht="12.75" customHeight="1">
      <c r="A121" s="17"/>
      <c r="B121" s="17"/>
      <c r="C121" s="100"/>
      <c r="D121" s="100"/>
      <c r="E121" s="100"/>
      <c r="F121" s="100"/>
      <c r="G121" s="100"/>
      <c r="H121" s="100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ht="12.75" customHeight="1">
      <c r="A122" s="17"/>
      <c r="B122" s="17"/>
      <c r="C122" s="100"/>
      <c r="D122" s="100"/>
      <c r="E122" s="100"/>
      <c r="F122" s="100"/>
      <c r="G122" s="100"/>
      <c r="H122" s="100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ht="12.75" customHeight="1">
      <c r="A123" s="17"/>
      <c r="B123" s="17"/>
      <c r="C123" s="100"/>
      <c r="D123" s="100"/>
      <c r="E123" s="100"/>
      <c r="F123" s="100"/>
      <c r="G123" s="100"/>
      <c r="H123" s="100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ht="12.75" customHeight="1">
      <c r="A124" s="17"/>
      <c r="B124" s="17"/>
      <c r="C124" s="100"/>
      <c r="D124" s="100"/>
      <c r="E124" s="100"/>
      <c r="F124" s="100"/>
      <c r="G124" s="100"/>
      <c r="H124" s="100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ht="12.75" customHeight="1">
      <c r="A125" s="17"/>
      <c r="B125" s="17"/>
      <c r="C125" s="100"/>
      <c r="D125" s="100"/>
      <c r="E125" s="100"/>
      <c r="F125" s="100"/>
      <c r="G125" s="100"/>
      <c r="H125" s="100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ht="12.75" customHeight="1">
      <c r="A126" s="17"/>
      <c r="B126" s="17"/>
      <c r="C126" s="100"/>
      <c r="D126" s="100"/>
      <c r="E126" s="100"/>
      <c r="F126" s="100"/>
      <c r="G126" s="100"/>
      <c r="H126" s="100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ht="12.75" customHeight="1">
      <c r="A127" s="17"/>
      <c r="B127" s="17"/>
      <c r="C127" s="100"/>
      <c r="D127" s="100"/>
      <c r="E127" s="100"/>
      <c r="F127" s="100"/>
      <c r="G127" s="100"/>
      <c r="H127" s="100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ht="12.75" customHeight="1">
      <c r="A128" s="17"/>
      <c r="B128" s="17"/>
      <c r="C128" s="100"/>
      <c r="D128" s="100"/>
      <c r="E128" s="100"/>
      <c r="F128" s="100"/>
      <c r="G128" s="100"/>
      <c r="H128" s="100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ht="12.75" customHeight="1">
      <c r="A129" s="17"/>
      <c r="B129" s="17"/>
      <c r="C129" s="100"/>
      <c r="D129" s="100"/>
      <c r="E129" s="100"/>
      <c r="F129" s="100"/>
      <c r="G129" s="100"/>
      <c r="H129" s="100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ht="12.75" customHeight="1">
      <c r="A130" s="17"/>
      <c r="B130" s="17"/>
      <c r="C130" s="100"/>
      <c r="D130" s="100"/>
      <c r="E130" s="100"/>
      <c r="F130" s="100"/>
      <c r="G130" s="100"/>
      <c r="H130" s="100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ht="12.75" customHeight="1">
      <c r="A131" s="17"/>
      <c r="B131" s="17"/>
      <c r="C131" s="100"/>
      <c r="D131" s="100"/>
      <c r="E131" s="100"/>
      <c r="F131" s="100"/>
      <c r="G131" s="100"/>
      <c r="H131" s="100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ht="12.75" customHeight="1">
      <c r="A132" s="17"/>
      <c r="B132" s="17"/>
      <c r="C132" s="100"/>
      <c r="D132" s="100"/>
      <c r="E132" s="100"/>
      <c r="F132" s="100"/>
      <c r="G132" s="100"/>
      <c r="H132" s="100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ht="12.75" customHeight="1">
      <c r="A133" s="17"/>
      <c r="B133" s="17"/>
      <c r="C133" s="100"/>
      <c r="D133" s="100"/>
      <c r="E133" s="100"/>
      <c r="F133" s="100"/>
      <c r="G133" s="100"/>
      <c r="H133" s="100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ht="12.75" customHeight="1">
      <c r="A134" s="17"/>
      <c r="B134" s="17"/>
      <c r="C134" s="100"/>
      <c r="D134" s="100"/>
      <c r="E134" s="100"/>
      <c r="F134" s="100"/>
      <c r="G134" s="100"/>
      <c r="H134" s="100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ht="12.75" customHeight="1">
      <c r="A135" s="17"/>
      <c r="B135" s="17"/>
      <c r="C135" s="100"/>
      <c r="D135" s="100"/>
      <c r="E135" s="100"/>
      <c r="F135" s="100"/>
      <c r="G135" s="100"/>
      <c r="H135" s="100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ht="12.75" customHeight="1">
      <c r="A136" s="17"/>
      <c r="B136" s="17"/>
      <c r="C136" s="100"/>
      <c r="D136" s="100"/>
      <c r="E136" s="100"/>
      <c r="F136" s="100"/>
      <c r="G136" s="100"/>
      <c r="H136" s="100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ht="12.75" customHeight="1">
      <c r="A137" s="17"/>
      <c r="B137" s="17"/>
      <c r="C137" s="100"/>
      <c r="D137" s="100"/>
      <c r="E137" s="100"/>
      <c r="F137" s="100"/>
      <c r="G137" s="100"/>
      <c r="H137" s="100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ht="12.75" customHeight="1">
      <c r="A138" s="17"/>
      <c r="B138" s="17"/>
      <c r="C138" s="100"/>
      <c r="D138" s="100"/>
      <c r="E138" s="100"/>
      <c r="F138" s="100"/>
      <c r="G138" s="100"/>
      <c r="H138" s="100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ht="12.75" customHeight="1">
      <c r="A139" s="17"/>
      <c r="B139" s="17"/>
      <c r="C139" s="100"/>
      <c r="D139" s="100"/>
      <c r="E139" s="100"/>
      <c r="F139" s="100"/>
      <c r="G139" s="100"/>
      <c r="H139" s="100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ht="12.75" customHeight="1">
      <c r="A140" s="17"/>
      <c r="B140" s="17"/>
      <c r="C140" s="100"/>
      <c r="D140" s="100"/>
      <c r="E140" s="100"/>
      <c r="F140" s="100"/>
      <c r="G140" s="100"/>
      <c r="H140" s="100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ht="12.75" customHeight="1">
      <c r="A141" s="17"/>
      <c r="B141" s="17"/>
      <c r="C141" s="100"/>
      <c r="D141" s="100"/>
      <c r="E141" s="100"/>
      <c r="F141" s="100"/>
      <c r="G141" s="100"/>
      <c r="H141" s="100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ht="12.75" customHeight="1">
      <c r="A142" s="17"/>
      <c r="B142" s="17"/>
      <c r="C142" s="100"/>
      <c r="D142" s="100"/>
      <c r="E142" s="100"/>
      <c r="F142" s="100"/>
      <c r="G142" s="100"/>
      <c r="H142" s="100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ht="12.75" customHeight="1">
      <c r="A143" s="17"/>
      <c r="B143" s="17"/>
      <c r="C143" s="100"/>
      <c r="D143" s="100"/>
      <c r="E143" s="100"/>
      <c r="F143" s="100"/>
      <c r="G143" s="100"/>
      <c r="H143" s="100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ht="12.75" customHeight="1">
      <c r="A144" s="17"/>
      <c r="B144" s="17"/>
      <c r="C144" s="100"/>
      <c r="D144" s="100"/>
      <c r="E144" s="100"/>
      <c r="F144" s="100"/>
      <c r="G144" s="100"/>
      <c r="H144" s="100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ht="12.75" customHeight="1">
      <c r="A145" s="17"/>
      <c r="B145" s="17"/>
      <c r="C145" s="100"/>
      <c r="D145" s="100"/>
      <c r="E145" s="100"/>
      <c r="F145" s="100"/>
      <c r="G145" s="100"/>
      <c r="H145" s="100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ht="12.75" customHeight="1">
      <c r="A146" s="17"/>
      <c r="B146" s="17"/>
      <c r="C146" s="100"/>
      <c r="D146" s="100"/>
      <c r="E146" s="100"/>
      <c r="F146" s="100"/>
      <c r="G146" s="100"/>
      <c r="H146" s="100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ht="12.75" customHeight="1">
      <c r="A147" s="17"/>
      <c r="B147" s="17"/>
      <c r="C147" s="100"/>
      <c r="D147" s="100"/>
      <c r="E147" s="100"/>
      <c r="F147" s="100"/>
      <c r="G147" s="100"/>
      <c r="H147" s="100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ht="12.75" customHeight="1">
      <c r="A148" s="17"/>
      <c r="B148" s="17"/>
      <c r="C148" s="100"/>
      <c r="D148" s="100"/>
      <c r="E148" s="100"/>
      <c r="F148" s="100"/>
      <c r="G148" s="100"/>
      <c r="H148" s="100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ht="12.75" customHeight="1">
      <c r="A149" s="17"/>
      <c r="B149" s="17"/>
      <c r="C149" s="100"/>
      <c r="D149" s="100"/>
      <c r="E149" s="100"/>
      <c r="F149" s="100"/>
      <c r="G149" s="100"/>
      <c r="H149" s="100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ht="12.75" customHeight="1">
      <c r="A150" s="17"/>
      <c r="B150" s="17"/>
      <c r="C150" s="100"/>
      <c r="D150" s="100"/>
      <c r="E150" s="100"/>
      <c r="F150" s="100"/>
      <c r="G150" s="100"/>
      <c r="H150" s="100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ht="12.75" customHeight="1">
      <c r="A151" s="17"/>
      <c r="B151" s="17"/>
      <c r="C151" s="100"/>
      <c r="D151" s="100"/>
      <c r="E151" s="100"/>
      <c r="F151" s="100"/>
      <c r="G151" s="100"/>
      <c r="H151" s="100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ht="12.75" customHeight="1">
      <c r="A152" s="17"/>
      <c r="B152" s="17"/>
      <c r="C152" s="100"/>
      <c r="D152" s="100"/>
      <c r="E152" s="100"/>
      <c r="F152" s="100"/>
      <c r="G152" s="100"/>
      <c r="H152" s="100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ht="12.75" customHeight="1">
      <c r="A153" s="17"/>
      <c r="B153" s="17"/>
      <c r="C153" s="100"/>
      <c r="D153" s="100"/>
      <c r="E153" s="100"/>
      <c r="F153" s="100"/>
      <c r="G153" s="100"/>
      <c r="H153" s="100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ht="12.75" customHeight="1">
      <c r="A154" s="17"/>
      <c r="B154" s="17"/>
      <c r="C154" s="100"/>
      <c r="D154" s="100"/>
      <c r="E154" s="100"/>
      <c r="F154" s="100"/>
      <c r="G154" s="100"/>
      <c r="H154" s="100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ht="12.75" customHeight="1">
      <c r="A155" s="17"/>
      <c r="B155" s="17"/>
      <c r="C155" s="100"/>
      <c r="D155" s="100"/>
      <c r="E155" s="100"/>
      <c r="F155" s="100"/>
      <c r="G155" s="100"/>
      <c r="H155" s="100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ht="12.75" customHeight="1">
      <c r="A156" s="17"/>
      <c r="B156" s="17"/>
      <c r="C156" s="100"/>
      <c r="D156" s="100"/>
      <c r="E156" s="100"/>
      <c r="F156" s="100"/>
      <c r="G156" s="100"/>
      <c r="H156" s="100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ht="12.75" customHeight="1">
      <c r="A157" s="17"/>
      <c r="B157" s="17"/>
      <c r="C157" s="100"/>
      <c r="D157" s="100"/>
      <c r="E157" s="100"/>
      <c r="F157" s="100"/>
      <c r="G157" s="100"/>
      <c r="H157" s="100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ht="12.75" customHeight="1">
      <c r="A158" s="17"/>
      <c r="B158" s="17"/>
      <c r="C158" s="100"/>
      <c r="D158" s="100"/>
      <c r="E158" s="100"/>
      <c r="F158" s="100"/>
      <c r="G158" s="100"/>
      <c r="H158" s="100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ht="12.75" customHeight="1">
      <c r="A159" s="17"/>
      <c r="B159" s="17"/>
      <c r="C159" s="100"/>
      <c r="D159" s="100"/>
      <c r="E159" s="100"/>
      <c r="F159" s="100"/>
      <c r="G159" s="100"/>
      <c r="H159" s="100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ht="12.75" customHeight="1">
      <c r="A160" s="17"/>
      <c r="B160" s="17"/>
      <c r="C160" s="100"/>
      <c r="D160" s="100"/>
      <c r="E160" s="100"/>
      <c r="F160" s="100"/>
      <c r="G160" s="100"/>
      <c r="H160" s="100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ht="12.75" customHeight="1">
      <c r="A161" s="17"/>
      <c r="B161" s="17"/>
      <c r="C161" s="100"/>
      <c r="D161" s="100"/>
      <c r="E161" s="100"/>
      <c r="F161" s="100"/>
      <c r="G161" s="100"/>
      <c r="H161" s="100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ht="12.75" customHeight="1">
      <c r="A162" s="17"/>
      <c r="B162" s="17"/>
      <c r="C162" s="100"/>
      <c r="D162" s="100"/>
      <c r="E162" s="100"/>
      <c r="F162" s="100"/>
      <c r="G162" s="100"/>
      <c r="H162" s="100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ht="12.75" customHeight="1">
      <c r="A163" s="17"/>
      <c r="B163" s="17"/>
      <c r="C163" s="100"/>
      <c r="D163" s="100"/>
      <c r="E163" s="100"/>
      <c r="F163" s="100"/>
      <c r="G163" s="100"/>
      <c r="H163" s="100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ht="12.75" customHeight="1">
      <c r="A164" s="17"/>
      <c r="B164" s="17"/>
      <c r="C164" s="100"/>
      <c r="D164" s="100"/>
      <c r="E164" s="100"/>
      <c r="F164" s="100"/>
      <c r="G164" s="100"/>
      <c r="H164" s="100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ht="12.75" customHeight="1">
      <c r="A165" s="17"/>
      <c r="B165" s="17"/>
      <c r="C165" s="100"/>
      <c r="D165" s="100"/>
      <c r="E165" s="100"/>
      <c r="F165" s="100"/>
      <c r="G165" s="100"/>
      <c r="H165" s="100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ht="12.75" customHeight="1">
      <c r="A166" s="17"/>
      <c r="B166" s="17"/>
      <c r="C166" s="100"/>
      <c r="D166" s="100"/>
      <c r="E166" s="100"/>
      <c r="F166" s="100"/>
      <c r="G166" s="100"/>
      <c r="H166" s="100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ht="12.75" customHeight="1">
      <c r="A167" s="17"/>
      <c r="B167" s="17"/>
      <c r="C167" s="100"/>
      <c r="D167" s="100"/>
      <c r="E167" s="100"/>
      <c r="F167" s="100"/>
      <c r="G167" s="100"/>
      <c r="H167" s="100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ht="12.75" customHeight="1">
      <c r="A168" s="17"/>
      <c r="B168" s="17"/>
      <c r="C168" s="100"/>
      <c r="D168" s="100"/>
      <c r="E168" s="100"/>
      <c r="F168" s="100"/>
      <c r="G168" s="100"/>
      <c r="H168" s="100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ht="12.75" customHeight="1">
      <c r="A169" s="17"/>
      <c r="B169" s="17"/>
      <c r="C169" s="100"/>
      <c r="D169" s="100"/>
      <c r="E169" s="100"/>
      <c r="F169" s="100"/>
      <c r="G169" s="100"/>
      <c r="H169" s="100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ht="12.75" customHeight="1">
      <c r="A170" s="17"/>
      <c r="B170" s="17"/>
      <c r="C170" s="100"/>
      <c r="D170" s="100"/>
      <c r="E170" s="100"/>
      <c r="F170" s="100"/>
      <c r="G170" s="100"/>
      <c r="H170" s="100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ht="12.75" customHeight="1">
      <c r="A171" s="17"/>
      <c r="B171" s="17"/>
      <c r="C171" s="100"/>
      <c r="D171" s="100"/>
      <c r="E171" s="100"/>
      <c r="F171" s="100"/>
      <c r="G171" s="100"/>
      <c r="H171" s="100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ht="12.75" customHeight="1">
      <c r="A172" s="17"/>
      <c r="B172" s="17"/>
      <c r="C172" s="100"/>
      <c r="D172" s="100"/>
      <c r="E172" s="100"/>
      <c r="F172" s="100"/>
      <c r="G172" s="100"/>
      <c r="H172" s="100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ht="12.75" customHeight="1">
      <c r="A173" s="17"/>
      <c r="B173" s="17"/>
      <c r="C173" s="100"/>
      <c r="D173" s="100"/>
      <c r="E173" s="100"/>
      <c r="F173" s="100"/>
      <c r="G173" s="100"/>
      <c r="H173" s="100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ht="12.75" customHeight="1">
      <c r="A174" s="17"/>
      <c r="B174" s="17"/>
      <c r="C174" s="100"/>
      <c r="D174" s="100"/>
      <c r="E174" s="100"/>
      <c r="F174" s="100"/>
      <c r="G174" s="100"/>
      <c r="H174" s="100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ht="12.75" customHeight="1">
      <c r="A175" s="17"/>
      <c r="B175" s="17"/>
      <c r="C175" s="100"/>
      <c r="D175" s="100"/>
      <c r="E175" s="100"/>
      <c r="F175" s="100"/>
      <c r="G175" s="100"/>
      <c r="H175" s="100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ht="12.75" customHeight="1">
      <c r="A176" s="17"/>
      <c r="B176" s="17"/>
      <c r="C176" s="100"/>
      <c r="D176" s="100"/>
      <c r="E176" s="100"/>
      <c r="F176" s="100"/>
      <c r="G176" s="100"/>
      <c r="H176" s="100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ht="12.75" customHeight="1">
      <c r="A177" s="17"/>
      <c r="B177" s="17"/>
      <c r="C177" s="100"/>
      <c r="D177" s="100"/>
      <c r="E177" s="100"/>
      <c r="F177" s="100"/>
      <c r="G177" s="100"/>
      <c r="H177" s="100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ht="12.75" customHeight="1">
      <c r="A178" s="17"/>
      <c r="B178" s="17"/>
      <c r="C178" s="100"/>
      <c r="D178" s="100"/>
      <c r="E178" s="100"/>
      <c r="F178" s="100"/>
      <c r="G178" s="100"/>
      <c r="H178" s="100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ht="12.75" customHeight="1">
      <c r="A179" s="17"/>
      <c r="B179" s="17"/>
      <c r="C179" s="100"/>
      <c r="D179" s="100"/>
      <c r="E179" s="100"/>
      <c r="F179" s="100"/>
      <c r="G179" s="100"/>
      <c r="H179" s="100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ht="12.75" customHeight="1">
      <c r="A180" s="17"/>
      <c r="B180" s="17"/>
      <c r="C180" s="100"/>
      <c r="D180" s="100"/>
      <c r="E180" s="100"/>
      <c r="F180" s="100"/>
      <c r="G180" s="100"/>
      <c r="H180" s="100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ht="12.75" customHeight="1">
      <c r="A181" s="17"/>
      <c r="B181" s="17"/>
      <c r="C181" s="100"/>
      <c r="D181" s="100"/>
      <c r="E181" s="100"/>
      <c r="F181" s="100"/>
      <c r="G181" s="100"/>
      <c r="H181" s="100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ht="12.75" customHeight="1">
      <c r="A182" s="17"/>
      <c r="B182" s="17"/>
      <c r="C182" s="100"/>
      <c r="D182" s="100"/>
      <c r="E182" s="100"/>
      <c r="F182" s="100"/>
      <c r="G182" s="100"/>
      <c r="H182" s="100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ht="12.75" customHeight="1">
      <c r="A183" s="17"/>
      <c r="B183" s="17"/>
      <c r="C183" s="100"/>
      <c r="D183" s="100"/>
      <c r="E183" s="100"/>
      <c r="F183" s="100"/>
      <c r="G183" s="100"/>
      <c r="H183" s="100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ht="12.75" customHeight="1">
      <c r="A184" s="17"/>
      <c r="B184" s="17"/>
      <c r="C184" s="100"/>
      <c r="D184" s="100"/>
      <c r="E184" s="100"/>
      <c r="F184" s="100"/>
      <c r="G184" s="100"/>
      <c r="H184" s="100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ht="12.75" customHeight="1">
      <c r="A185" s="17"/>
      <c r="B185" s="17"/>
      <c r="C185" s="100"/>
      <c r="D185" s="100"/>
      <c r="E185" s="100"/>
      <c r="F185" s="100"/>
      <c r="G185" s="100"/>
      <c r="H185" s="100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ht="12.75" customHeight="1">
      <c r="A186" s="17"/>
      <c r="B186" s="17"/>
      <c r="C186" s="100"/>
      <c r="D186" s="100"/>
      <c r="E186" s="100"/>
      <c r="F186" s="100"/>
      <c r="G186" s="100"/>
      <c r="H186" s="100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ht="12.75" customHeight="1">
      <c r="A187" s="17"/>
      <c r="B187" s="17"/>
      <c r="C187" s="100"/>
      <c r="D187" s="100"/>
      <c r="E187" s="100"/>
      <c r="F187" s="100"/>
      <c r="G187" s="100"/>
      <c r="H187" s="100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ht="12.75" customHeight="1">
      <c r="A188" s="17"/>
      <c r="B188" s="17"/>
      <c r="C188" s="100"/>
      <c r="D188" s="100"/>
      <c r="E188" s="100"/>
      <c r="F188" s="100"/>
      <c r="G188" s="100"/>
      <c r="H188" s="100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ht="12.75" customHeight="1">
      <c r="A189" s="17"/>
      <c r="B189" s="17"/>
      <c r="C189" s="100"/>
      <c r="D189" s="100"/>
      <c r="E189" s="100"/>
      <c r="F189" s="100"/>
      <c r="G189" s="100"/>
      <c r="H189" s="100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ht="12.75" customHeight="1">
      <c r="A190" s="17"/>
      <c r="B190" s="17"/>
      <c r="C190" s="100"/>
      <c r="D190" s="100"/>
      <c r="E190" s="100"/>
      <c r="F190" s="100"/>
      <c r="G190" s="100"/>
      <c r="H190" s="100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ht="12.75" customHeight="1">
      <c r="A191" s="17"/>
      <c r="B191" s="17"/>
      <c r="C191" s="100"/>
      <c r="D191" s="100"/>
      <c r="E191" s="100"/>
      <c r="F191" s="100"/>
      <c r="G191" s="100"/>
      <c r="H191" s="100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ht="12.75" customHeight="1">
      <c r="A192" s="17"/>
      <c r="B192" s="17"/>
      <c r="C192" s="100"/>
      <c r="D192" s="100"/>
      <c r="E192" s="100"/>
      <c r="F192" s="100"/>
      <c r="G192" s="100"/>
      <c r="H192" s="100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ht="12.75" customHeight="1">
      <c r="A193" s="17"/>
      <c r="B193" s="17"/>
      <c r="C193" s="100"/>
      <c r="D193" s="100"/>
      <c r="E193" s="100"/>
      <c r="F193" s="100"/>
      <c r="G193" s="100"/>
      <c r="H193" s="100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ht="12.75" customHeight="1">
      <c r="A194" s="17"/>
      <c r="B194" s="17"/>
      <c r="C194" s="100"/>
      <c r="D194" s="100"/>
      <c r="E194" s="100"/>
      <c r="F194" s="100"/>
      <c r="G194" s="100"/>
      <c r="H194" s="100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ht="12.75" customHeight="1">
      <c r="A195" s="17"/>
      <c r="B195" s="17"/>
      <c r="C195" s="100"/>
      <c r="D195" s="100"/>
      <c r="E195" s="100"/>
      <c r="F195" s="100"/>
      <c r="G195" s="100"/>
      <c r="H195" s="100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ht="12.75" customHeight="1">
      <c r="A196" s="17"/>
      <c r="B196" s="17"/>
      <c r="C196" s="100"/>
      <c r="D196" s="100"/>
      <c r="E196" s="100"/>
      <c r="F196" s="100"/>
      <c r="G196" s="100"/>
      <c r="H196" s="100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ht="12.75" customHeight="1">
      <c r="A197" s="17"/>
      <c r="B197" s="17"/>
      <c r="C197" s="100"/>
      <c r="D197" s="100"/>
      <c r="E197" s="100"/>
      <c r="F197" s="100"/>
      <c r="G197" s="100"/>
      <c r="H197" s="100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ht="12.75" customHeight="1">
      <c r="A198" s="17"/>
      <c r="B198" s="17"/>
      <c r="C198" s="100"/>
      <c r="D198" s="100"/>
      <c r="E198" s="100"/>
      <c r="F198" s="100"/>
      <c r="G198" s="100"/>
      <c r="H198" s="100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ht="12.75" customHeight="1">
      <c r="A199" s="17"/>
      <c r="B199" s="17"/>
      <c r="C199" s="100"/>
      <c r="D199" s="100"/>
      <c r="E199" s="100"/>
      <c r="F199" s="100"/>
      <c r="G199" s="100"/>
      <c r="H199" s="100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ht="12.75" customHeight="1">
      <c r="A200" s="17"/>
      <c r="B200" s="17"/>
      <c r="C200" s="100"/>
      <c r="D200" s="100"/>
      <c r="E200" s="100"/>
      <c r="F200" s="100"/>
      <c r="G200" s="100"/>
      <c r="H200" s="100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ht="12.75" customHeight="1">
      <c r="A201" s="17"/>
      <c r="B201" s="17"/>
      <c r="C201" s="100"/>
      <c r="D201" s="100"/>
      <c r="E201" s="100"/>
      <c r="F201" s="100"/>
      <c r="G201" s="100"/>
      <c r="H201" s="100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ht="12.75" customHeight="1">
      <c r="A202" s="17"/>
      <c r="B202" s="17"/>
      <c r="C202" s="100"/>
      <c r="D202" s="100"/>
      <c r="E202" s="100"/>
      <c r="F202" s="100"/>
      <c r="G202" s="100"/>
      <c r="H202" s="100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ht="12.75" customHeight="1">
      <c r="A203" s="17"/>
      <c r="B203" s="17"/>
      <c r="C203" s="100"/>
      <c r="D203" s="100"/>
      <c r="E203" s="100"/>
      <c r="F203" s="100"/>
      <c r="G203" s="100"/>
      <c r="H203" s="100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ht="12.75" customHeight="1">
      <c r="A204" s="17"/>
      <c r="B204" s="17"/>
      <c r="C204" s="100"/>
      <c r="D204" s="100"/>
      <c r="E204" s="100"/>
      <c r="F204" s="100"/>
      <c r="G204" s="100"/>
      <c r="H204" s="100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ht="12.75" customHeight="1">
      <c r="A205" s="17"/>
      <c r="B205" s="17"/>
      <c r="C205" s="100"/>
      <c r="D205" s="100"/>
      <c r="E205" s="100"/>
      <c r="F205" s="100"/>
      <c r="G205" s="100"/>
      <c r="H205" s="100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ht="12.75" customHeight="1">
      <c r="A206" s="17"/>
      <c r="B206" s="17"/>
      <c r="C206" s="100"/>
      <c r="D206" s="100"/>
      <c r="E206" s="100"/>
      <c r="F206" s="100"/>
      <c r="G206" s="100"/>
      <c r="H206" s="100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ht="12.75" customHeight="1">
      <c r="A207" s="17"/>
      <c r="B207" s="17"/>
      <c r="C207" s="100"/>
      <c r="D207" s="100"/>
      <c r="E207" s="100"/>
      <c r="F207" s="100"/>
      <c r="G207" s="100"/>
      <c r="H207" s="100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ht="12.75" customHeight="1">
      <c r="A208" s="17"/>
      <c r="B208" s="17"/>
      <c r="C208" s="100"/>
      <c r="D208" s="100"/>
      <c r="E208" s="100"/>
      <c r="F208" s="100"/>
      <c r="G208" s="100"/>
      <c r="H208" s="100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ht="12.75" customHeight="1">
      <c r="A209" s="17"/>
      <c r="B209" s="17"/>
      <c r="C209" s="100"/>
      <c r="D209" s="100"/>
      <c r="E209" s="100"/>
      <c r="F209" s="100"/>
      <c r="G209" s="100"/>
      <c r="H209" s="100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ht="12.75" customHeight="1">
      <c r="A210" s="17"/>
      <c r="B210" s="17"/>
      <c r="C210" s="100"/>
      <c r="D210" s="100"/>
      <c r="E210" s="100"/>
      <c r="F210" s="100"/>
      <c r="G210" s="100"/>
      <c r="H210" s="100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ht="12.75" customHeight="1">
      <c r="A211" s="17"/>
      <c r="B211" s="17"/>
      <c r="C211" s="100"/>
      <c r="D211" s="100"/>
      <c r="E211" s="100"/>
      <c r="F211" s="100"/>
      <c r="G211" s="100"/>
      <c r="H211" s="100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ht="12.75" customHeight="1">
      <c r="A212" s="17"/>
      <c r="B212" s="17"/>
      <c r="C212" s="100"/>
      <c r="D212" s="100"/>
      <c r="E212" s="100"/>
      <c r="F212" s="100"/>
      <c r="G212" s="100"/>
      <c r="H212" s="100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ht="12.75" customHeight="1">
      <c r="A213" s="17"/>
      <c r="B213" s="17"/>
      <c r="C213" s="100"/>
      <c r="D213" s="100"/>
      <c r="E213" s="100"/>
      <c r="F213" s="100"/>
      <c r="G213" s="100"/>
      <c r="H213" s="100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ht="12.75" customHeight="1">
      <c r="A214" s="17"/>
      <c r="B214" s="17"/>
      <c r="C214" s="100"/>
      <c r="D214" s="100"/>
      <c r="E214" s="100"/>
      <c r="F214" s="100"/>
      <c r="G214" s="100"/>
      <c r="H214" s="100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ht="12.75" customHeight="1">
      <c r="A215" s="17"/>
      <c r="B215" s="17"/>
      <c r="C215" s="100"/>
      <c r="D215" s="100"/>
      <c r="E215" s="100"/>
      <c r="F215" s="100"/>
      <c r="G215" s="100"/>
      <c r="H215" s="100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ht="12.75" customHeight="1">
      <c r="A216" s="17"/>
      <c r="B216" s="17"/>
      <c r="C216" s="100"/>
      <c r="D216" s="100"/>
      <c r="E216" s="100"/>
      <c r="F216" s="100"/>
      <c r="G216" s="100"/>
      <c r="H216" s="100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ht="12.75" customHeight="1">
      <c r="A217" s="17"/>
      <c r="B217" s="17"/>
      <c r="C217" s="100"/>
      <c r="D217" s="100"/>
      <c r="E217" s="100"/>
      <c r="F217" s="100"/>
      <c r="G217" s="100"/>
      <c r="H217" s="100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ht="12.75" customHeight="1">
      <c r="A218" s="17"/>
      <c r="B218" s="17"/>
      <c r="C218" s="100"/>
      <c r="D218" s="100"/>
      <c r="E218" s="100"/>
      <c r="F218" s="100"/>
      <c r="G218" s="100"/>
      <c r="H218" s="100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ht="12.75" customHeight="1">
      <c r="A219" s="17"/>
      <c r="B219" s="17"/>
      <c r="C219" s="100"/>
      <c r="D219" s="100"/>
      <c r="E219" s="100"/>
      <c r="F219" s="100"/>
      <c r="G219" s="100"/>
      <c r="H219" s="100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ht="12.75" customHeight="1">
      <c r="A220" s="17"/>
      <c r="B220" s="17"/>
      <c r="C220" s="100"/>
      <c r="D220" s="100"/>
      <c r="E220" s="100"/>
      <c r="F220" s="100"/>
      <c r="G220" s="100"/>
      <c r="H220" s="100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ht="12.75" customHeight="1">
      <c r="A221" s="17"/>
      <c r="B221" s="17"/>
      <c r="C221" s="100"/>
      <c r="D221" s="100"/>
      <c r="E221" s="100"/>
      <c r="F221" s="100"/>
      <c r="G221" s="100"/>
      <c r="H221" s="100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ht="12.75" customHeight="1">
      <c r="A222" s="17"/>
      <c r="B222" s="17"/>
      <c r="C222" s="100"/>
      <c r="D222" s="100"/>
      <c r="E222" s="100"/>
      <c r="F222" s="100"/>
      <c r="G222" s="100"/>
      <c r="H222" s="100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ht="12.75" customHeight="1">
      <c r="A223" s="17"/>
      <c r="B223" s="17"/>
      <c r="C223" s="100"/>
      <c r="D223" s="100"/>
      <c r="E223" s="100"/>
      <c r="F223" s="100"/>
      <c r="G223" s="100"/>
      <c r="H223" s="100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ht="12.75" customHeight="1">
      <c r="A224" s="17"/>
      <c r="B224" s="17"/>
      <c r="C224" s="100"/>
      <c r="D224" s="100"/>
      <c r="E224" s="100"/>
      <c r="F224" s="100"/>
      <c r="G224" s="100"/>
      <c r="H224" s="100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ht="12.75" customHeight="1">
      <c r="A225" s="17"/>
      <c r="B225" s="17"/>
      <c r="C225" s="100"/>
      <c r="D225" s="100"/>
      <c r="E225" s="100"/>
      <c r="F225" s="100"/>
      <c r="G225" s="100"/>
      <c r="H225" s="100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ht="12.75" customHeight="1">
      <c r="A226" s="17"/>
      <c r="B226" s="17"/>
      <c r="C226" s="100"/>
      <c r="D226" s="100"/>
      <c r="E226" s="100"/>
      <c r="F226" s="100"/>
      <c r="G226" s="100"/>
      <c r="H226" s="100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ht="12.75" customHeight="1">
      <c r="A227" s="17"/>
      <c r="B227" s="17"/>
      <c r="C227" s="100"/>
      <c r="D227" s="100"/>
      <c r="E227" s="100"/>
      <c r="F227" s="100"/>
      <c r="G227" s="100"/>
      <c r="H227" s="100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ht="12.75" customHeight="1">
      <c r="A228" s="17"/>
      <c r="B228" s="17"/>
      <c r="C228" s="100"/>
      <c r="D228" s="100"/>
      <c r="E228" s="100"/>
      <c r="F228" s="100"/>
      <c r="G228" s="100"/>
      <c r="H228" s="100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ht="12.75" customHeight="1">
      <c r="A229" s="17"/>
      <c r="B229" s="17"/>
      <c r="C229" s="100"/>
      <c r="D229" s="100"/>
      <c r="E229" s="100"/>
      <c r="F229" s="100"/>
      <c r="G229" s="100"/>
      <c r="H229" s="100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ht="12.75" customHeight="1">
      <c r="A230" s="17"/>
      <c r="B230" s="17"/>
      <c r="C230" s="100"/>
      <c r="D230" s="100"/>
      <c r="E230" s="100"/>
      <c r="F230" s="100"/>
      <c r="G230" s="100"/>
      <c r="H230" s="100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ht="12.75" customHeight="1">
      <c r="A231" s="17"/>
      <c r="B231" s="17"/>
      <c r="C231" s="100"/>
      <c r="D231" s="100"/>
      <c r="E231" s="100"/>
      <c r="F231" s="100"/>
      <c r="G231" s="100"/>
      <c r="H231" s="100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ht="12.75" customHeight="1">
      <c r="A232" s="17"/>
      <c r="B232" s="17"/>
      <c r="C232" s="100"/>
      <c r="D232" s="100"/>
      <c r="E232" s="100"/>
      <c r="F232" s="100"/>
      <c r="G232" s="100"/>
      <c r="H232" s="100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ht="12.75" customHeight="1">
      <c r="A233" s="17"/>
      <c r="B233" s="17"/>
      <c r="C233" s="100"/>
      <c r="D233" s="100"/>
      <c r="E233" s="100"/>
      <c r="F233" s="100"/>
      <c r="G233" s="100"/>
      <c r="H233" s="100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ht="12.75" customHeight="1">
      <c r="A234" s="17"/>
      <c r="B234" s="17"/>
      <c r="C234" s="100"/>
      <c r="D234" s="100"/>
      <c r="E234" s="100"/>
      <c r="F234" s="100"/>
      <c r="G234" s="100"/>
      <c r="H234" s="100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ht="12.75" customHeight="1">
      <c r="A235" s="17"/>
      <c r="B235" s="17"/>
      <c r="C235" s="100"/>
      <c r="D235" s="100"/>
      <c r="E235" s="100"/>
      <c r="F235" s="100"/>
      <c r="G235" s="100"/>
      <c r="H235" s="100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ht="12.75" customHeight="1">
      <c r="A236" s="17"/>
      <c r="B236" s="17"/>
      <c r="C236" s="100"/>
      <c r="D236" s="100"/>
      <c r="E236" s="100"/>
      <c r="F236" s="100"/>
      <c r="G236" s="100"/>
      <c r="H236" s="100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ht="12.75" customHeight="1">
      <c r="A237" s="17"/>
      <c r="B237" s="17"/>
      <c r="C237" s="100"/>
      <c r="D237" s="100"/>
      <c r="E237" s="100"/>
      <c r="F237" s="100"/>
      <c r="G237" s="100"/>
      <c r="H237" s="100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ht="12.75" customHeight="1">
      <c r="A238" s="17"/>
      <c r="B238" s="17"/>
      <c r="C238" s="100"/>
      <c r="D238" s="100"/>
      <c r="E238" s="100"/>
      <c r="F238" s="100"/>
      <c r="G238" s="100"/>
      <c r="H238" s="100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ht="12.75" customHeight="1">
      <c r="A239" s="17"/>
      <c r="B239" s="17"/>
      <c r="C239" s="100"/>
      <c r="D239" s="100"/>
      <c r="E239" s="100"/>
      <c r="F239" s="100"/>
      <c r="G239" s="100"/>
      <c r="H239" s="100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ht="12.75" customHeight="1">
      <c r="A240" s="17"/>
      <c r="B240" s="17"/>
      <c r="C240" s="100"/>
      <c r="D240" s="100"/>
      <c r="E240" s="100"/>
      <c r="F240" s="100"/>
      <c r="G240" s="100"/>
      <c r="H240" s="100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ht="12.75" customHeight="1">
      <c r="A241" s="17"/>
      <c r="B241" s="17"/>
      <c r="C241" s="100"/>
      <c r="D241" s="100"/>
      <c r="E241" s="100"/>
      <c r="F241" s="100"/>
      <c r="G241" s="100"/>
      <c r="H241" s="100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ht="12.75" customHeight="1">
      <c r="A242" s="17"/>
      <c r="B242" s="17"/>
      <c r="C242" s="100"/>
      <c r="D242" s="100"/>
      <c r="E242" s="100"/>
      <c r="F242" s="100"/>
      <c r="G242" s="100"/>
      <c r="H242" s="100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ht="12.75" customHeight="1">
      <c r="A243" s="17"/>
      <c r="B243" s="17"/>
      <c r="C243" s="100"/>
      <c r="D243" s="100"/>
      <c r="E243" s="100"/>
      <c r="F243" s="100"/>
      <c r="G243" s="100"/>
      <c r="H243" s="100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ht="12.75" customHeight="1">
      <c r="A244" s="17"/>
      <c r="B244" s="17"/>
      <c r="C244" s="100"/>
      <c r="D244" s="100"/>
      <c r="E244" s="100"/>
      <c r="F244" s="100"/>
      <c r="G244" s="100"/>
      <c r="H244" s="100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ht="12.75" customHeight="1">
      <c r="A245" s="17"/>
      <c r="B245" s="17"/>
      <c r="C245" s="100"/>
      <c r="D245" s="100"/>
      <c r="E245" s="100"/>
      <c r="F245" s="100"/>
      <c r="G245" s="100"/>
      <c r="H245" s="100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ht="12.75" customHeight="1">
      <c r="A246" s="17"/>
      <c r="B246" s="17"/>
      <c r="C246" s="100"/>
      <c r="D246" s="100"/>
      <c r="E246" s="100"/>
      <c r="F246" s="100"/>
      <c r="G246" s="100"/>
      <c r="H246" s="100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ht="12.75" customHeight="1">
      <c r="A247" s="17"/>
      <c r="B247" s="17"/>
      <c r="C247" s="100"/>
      <c r="D247" s="100"/>
      <c r="E247" s="100"/>
      <c r="F247" s="100"/>
      <c r="G247" s="100"/>
      <c r="H247" s="100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ht="12.75" customHeight="1">
      <c r="A248" s="17"/>
      <c r="B248" s="17"/>
      <c r="C248" s="100"/>
      <c r="D248" s="100"/>
      <c r="E248" s="100"/>
      <c r="F248" s="100"/>
      <c r="G248" s="100"/>
      <c r="H248" s="100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ht="12.75" customHeight="1">
      <c r="A249" s="17"/>
      <c r="B249" s="17"/>
      <c r="C249" s="100"/>
      <c r="D249" s="100"/>
      <c r="E249" s="100"/>
      <c r="F249" s="100"/>
      <c r="G249" s="100"/>
      <c r="H249" s="100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ht="12.75" customHeight="1">
      <c r="A250" s="17"/>
      <c r="B250" s="17"/>
      <c r="C250" s="100"/>
      <c r="D250" s="100"/>
      <c r="E250" s="100"/>
      <c r="F250" s="100"/>
      <c r="G250" s="100"/>
      <c r="H250" s="100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ht="12.75" customHeight="1">
      <c r="A251" s="17"/>
      <c r="B251" s="17"/>
      <c r="C251" s="100"/>
      <c r="D251" s="100"/>
      <c r="E251" s="100"/>
      <c r="F251" s="100"/>
      <c r="G251" s="100"/>
      <c r="H251" s="100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ht="12.75" customHeight="1">
      <c r="A252" s="17"/>
      <c r="B252" s="17"/>
      <c r="C252" s="100"/>
      <c r="D252" s="100"/>
      <c r="E252" s="100"/>
      <c r="F252" s="100"/>
      <c r="G252" s="100"/>
      <c r="H252" s="100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ht="12.75" customHeight="1">
      <c r="A253" s="17"/>
      <c r="B253" s="17"/>
      <c r="C253" s="100"/>
      <c r="D253" s="100"/>
      <c r="E253" s="100"/>
      <c r="F253" s="100"/>
      <c r="G253" s="100"/>
      <c r="H253" s="100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ht="12.75" customHeight="1">
      <c r="A254" s="17"/>
      <c r="B254" s="17"/>
      <c r="C254" s="100"/>
      <c r="D254" s="100"/>
      <c r="E254" s="100"/>
      <c r="F254" s="100"/>
      <c r="G254" s="100"/>
      <c r="H254" s="100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ht="12.75" customHeight="1">
      <c r="A255" s="17"/>
      <c r="B255" s="17"/>
      <c r="C255" s="100"/>
      <c r="D255" s="100"/>
      <c r="E255" s="100"/>
      <c r="F255" s="100"/>
      <c r="G255" s="100"/>
      <c r="H255" s="100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ht="12.75" customHeight="1">
      <c r="A256" s="17"/>
      <c r="B256" s="17"/>
      <c r="C256" s="100"/>
      <c r="D256" s="100"/>
      <c r="E256" s="100"/>
      <c r="F256" s="100"/>
      <c r="G256" s="100"/>
      <c r="H256" s="100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ht="12.75" customHeight="1">
      <c r="A257" s="17"/>
      <c r="B257" s="17"/>
      <c r="C257" s="100"/>
      <c r="D257" s="100"/>
      <c r="E257" s="100"/>
      <c r="F257" s="100"/>
      <c r="G257" s="100"/>
      <c r="H257" s="100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ht="12.75" customHeight="1">
      <c r="A258" s="17"/>
      <c r="B258" s="17"/>
      <c r="C258" s="100"/>
      <c r="D258" s="100"/>
      <c r="E258" s="100"/>
      <c r="F258" s="100"/>
      <c r="G258" s="100"/>
      <c r="H258" s="100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ht="12.75" customHeight="1">
      <c r="A259" s="17"/>
      <c r="B259" s="17"/>
      <c r="C259" s="100"/>
      <c r="D259" s="100"/>
      <c r="E259" s="100"/>
      <c r="F259" s="100"/>
      <c r="G259" s="100"/>
      <c r="H259" s="100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ht="12.75" customHeight="1">
      <c r="A260" s="17"/>
      <c r="B260" s="17"/>
      <c r="C260" s="100"/>
      <c r="D260" s="100"/>
      <c r="E260" s="100"/>
      <c r="F260" s="100"/>
      <c r="G260" s="100"/>
      <c r="H260" s="100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ht="12.75" customHeight="1">
      <c r="A261" s="17"/>
      <c r="B261" s="17"/>
      <c r="C261" s="100"/>
      <c r="D261" s="100"/>
      <c r="E261" s="100"/>
      <c r="F261" s="100"/>
      <c r="G261" s="100"/>
      <c r="H261" s="100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ht="12.75" customHeight="1">
      <c r="A262" s="17"/>
      <c r="B262" s="17"/>
      <c r="C262" s="100"/>
      <c r="D262" s="100"/>
      <c r="E262" s="100"/>
      <c r="F262" s="100"/>
      <c r="G262" s="100"/>
      <c r="H262" s="100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ht="12.75" customHeight="1">
      <c r="A263" s="17"/>
      <c r="B263" s="17"/>
      <c r="C263" s="100"/>
      <c r="D263" s="100"/>
      <c r="E263" s="100"/>
      <c r="F263" s="100"/>
      <c r="G263" s="100"/>
      <c r="H263" s="100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ht="12.75" customHeight="1">
      <c r="A264" s="17"/>
      <c r="B264" s="17"/>
      <c r="C264" s="100"/>
      <c r="D264" s="100"/>
      <c r="E264" s="100"/>
      <c r="F264" s="100"/>
      <c r="G264" s="100"/>
      <c r="H264" s="100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ht="12.75" customHeight="1">
      <c r="A265" s="17"/>
      <c r="B265" s="17"/>
      <c r="C265" s="100"/>
      <c r="D265" s="100"/>
      <c r="E265" s="100"/>
      <c r="F265" s="100"/>
      <c r="G265" s="100"/>
      <c r="H265" s="100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ht="12.75" customHeight="1">
      <c r="A266" s="17"/>
      <c r="B266" s="17"/>
      <c r="C266" s="100"/>
      <c r="D266" s="100"/>
      <c r="E266" s="100"/>
      <c r="F266" s="100"/>
      <c r="G266" s="100"/>
      <c r="H266" s="100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ht="12.75" customHeight="1">
      <c r="A267" s="17"/>
      <c r="B267" s="17"/>
      <c r="C267" s="100"/>
      <c r="D267" s="100"/>
      <c r="E267" s="100"/>
      <c r="F267" s="100"/>
      <c r="G267" s="100"/>
      <c r="H267" s="100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ht="12.75" customHeight="1">
      <c r="A268" s="17"/>
      <c r="B268" s="17"/>
      <c r="C268" s="100"/>
      <c r="D268" s="100"/>
      <c r="E268" s="100"/>
      <c r="F268" s="100"/>
      <c r="G268" s="100"/>
      <c r="H268" s="100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ht="12.75" customHeight="1">
      <c r="A269" s="17"/>
      <c r="B269" s="17"/>
      <c r="C269" s="100"/>
      <c r="D269" s="100"/>
      <c r="E269" s="100"/>
      <c r="F269" s="100"/>
      <c r="G269" s="100"/>
      <c r="H269" s="100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ht="12.75" customHeight="1">
      <c r="A270" s="17"/>
      <c r="B270" s="17"/>
      <c r="C270" s="100"/>
      <c r="D270" s="100"/>
      <c r="E270" s="100"/>
      <c r="F270" s="100"/>
      <c r="G270" s="100"/>
      <c r="H270" s="100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ht="12.75" customHeight="1">
      <c r="A271" s="17"/>
      <c r="B271" s="17"/>
      <c r="C271" s="100"/>
      <c r="D271" s="100"/>
      <c r="E271" s="100"/>
      <c r="F271" s="100"/>
      <c r="G271" s="100"/>
      <c r="H271" s="100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ht="12.75" customHeight="1">
      <c r="A272" s="17"/>
      <c r="B272" s="17"/>
      <c r="C272" s="100"/>
      <c r="D272" s="100"/>
      <c r="E272" s="100"/>
      <c r="F272" s="100"/>
      <c r="G272" s="100"/>
      <c r="H272" s="100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ht="12.75" customHeight="1">
      <c r="A273" s="17"/>
      <c r="B273" s="17"/>
      <c r="C273" s="100"/>
      <c r="D273" s="100"/>
      <c r="E273" s="100"/>
      <c r="F273" s="100"/>
      <c r="G273" s="100"/>
      <c r="H273" s="100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ht="12.75" customHeight="1">
      <c r="A274" s="17"/>
      <c r="B274" s="17"/>
      <c r="C274" s="100"/>
      <c r="D274" s="100"/>
      <c r="E274" s="100"/>
      <c r="F274" s="100"/>
      <c r="G274" s="100"/>
      <c r="H274" s="100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ht="12.75" customHeight="1">
      <c r="A275" s="17"/>
      <c r="B275" s="17"/>
      <c r="C275" s="100"/>
      <c r="D275" s="100"/>
      <c r="E275" s="100"/>
      <c r="F275" s="100"/>
      <c r="G275" s="100"/>
      <c r="H275" s="100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ht="12.75" customHeight="1">
      <c r="A276" s="17"/>
      <c r="B276" s="17"/>
      <c r="C276" s="100"/>
      <c r="D276" s="100"/>
      <c r="E276" s="100"/>
      <c r="F276" s="100"/>
      <c r="G276" s="100"/>
      <c r="H276" s="100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ht="12.75" customHeight="1">
      <c r="A277" s="17"/>
      <c r="B277" s="17"/>
      <c r="C277" s="100"/>
      <c r="D277" s="100"/>
      <c r="E277" s="100"/>
      <c r="F277" s="100"/>
      <c r="G277" s="100"/>
      <c r="H277" s="100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ht="12.75" customHeight="1">
      <c r="A278" s="17"/>
      <c r="B278" s="17"/>
      <c r="C278" s="100"/>
      <c r="D278" s="100"/>
      <c r="E278" s="100"/>
      <c r="F278" s="100"/>
      <c r="G278" s="100"/>
      <c r="H278" s="100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ht="12.75" customHeight="1">
      <c r="A279" s="17"/>
      <c r="B279" s="17"/>
      <c r="C279" s="100"/>
      <c r="D279" s="100"/>
      <c r="E279" s="100"/>
      <c r="F279" s="100"/>
      <c r="G279" s="100"/>
      <c r="H279" s="100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ht="12.75" customHeight="1">
      <c r="A280" s="17"/>
      <c r="B280" s="17"/>
      <c r="C280" s="100"/>
      <c r="D280" s="100"/>
      <c r="E280" s="100"/>
      <c r="F280" s="100"/>
      <c r="G280" s="100"/>
      <c r="H280" s="100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ht="12.75" customHeight="1">
      <c r="A281" s="17"/>
      <c r="B281" s="17"/>
      <c r="C281" s="100"/>
      <c r="D281" s="100"/>
      <c r="E281" s="100"/>
      <c r="F281" s="100"/>
      <c r="G281" s="100"/>
      <c r="H281" s="100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ht="12.75" customHeight="1">
      <c r="A282" s="17"/>
      <c r="B282" s="17"/>
      <c r="C282" s="100"/>
      <c r="D282" s="100"/>
      <c r="E282" s="100"/>
      <c r="F282" s="100"/>
      <c r="G282" s="100"/>
      <c r="H282" s="100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ht="12.75" customHeight="1">
      <c r="A283" s="17"/>
      <c r="B283" s="17"/>
      <c r="C283" s="100"/>
      <c r="D283" s="100"/>
      <c r="E283" s="100"/>
      <c r="F283" s="100"/>
      <c r="G283" s="100"/>
      <c r="H283" s="100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ht="12.75" customHeight="1">
      <c r="A284" s="17"/>
      <c r="B284" s="17"/>
      <c r="C284" s="100"/>
      <c r="D284" s="100"/>
      <c r="E284" s="100"/>
      <c r="F284" s="100"/>
      <c r="G284" s="100"/>
      <c r="H284" s="100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ht="12.75" customHeight="1">
      <c r="A285" s="17"/>
      <c r="B285" s="17"/>
      <c r="C285" s="100"/>
      <c r="D285" s="100"/>
      <c r="E285" s="100"/>
      <c r="F285" s="100"/>
      <c r="G285" s="100"/>
      <c r="H285" s="100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ht="12.75" customHeight="1">
      <c r="A286" s="17"/>
      <c r="B286" s="17"/>
      <c r="C286" s="100"/>
      <c r="D286" s="100"/>
      <c r="E286" s="100"/>
      <c r="F286" s="100"/>
      <c r="G286" s="100"/>
      <c r="H286" s="100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ht="12.75" customHeight="1">
      <c r="A287" s="17"/>
      <c r="B287" s="17"/>
      <c r="C287" s="100"/>
      <c r="D287" s="100"/>
      <c r="E287" s="100"/>
      <c r="F287" s="100"/>
      <c r="G287" s="100"/>
      <c r="H287" s="100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ht="12.75" customHeight="1">
      <c r="A288" s="17"/>
      <c r="B288" s="17"/>
      <c r="C288" s="100"/>
      <c r="D288" s="100"/>
      <c r="E288" s="100"/>
      <c r="F288" s="100"/>
      <c r="G288" s="100"/>
      <c r="H288" s="100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ht="12.75" customHeight="1">
      <c r="A289" s="17"/>
      <c r="B289" s="17"/>
      <c r="C289" s="100"/>
      <c r="D289" s="100"/>
      <c r="E289" s="100"/>
      <c r="F289" s="100"/>
      <c r="G289" s="100"/>
      <c r="H289" s="100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ht="12.75" customHeight="1">
      <c r="A290" s="17"/>
      <c r="B290" s="17"/>
      <c r="C290" s="100"/>
      <c r="D290" s="100"/>
      <c r="E290" s="100"/>
      <c r="F290" s="100"/>
      <c r="G290" s="100"/>
      <c r="H290" s="100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ht="12.75" customHeight="1">
      <c r="A291" s="17"/>
      <c r="B291" s="17"/>
      <c r="C291" s="100"/>
      <c r="D291" s="100"/>
      <c r="E291" s="100"/>
      <c r="F291" s="100"/>
      <c r="G291" s="100"/>
      <c r="H291" s="100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ht="12.75" customHeight="1">
      <c r="A292" s="17"/>
      <c r="B292" s="17"/>
      <c r="C292" s="100"/>
      <c r="D292" s="100"/>
      <c r="E292" s="100"/>
      <c r="F292" s="100"/>
      <c r="G292" s="100"/>
      <c r="H292" s="100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ht="12.75" customHeight="1">
      <c r="A293" s="17"/>
      <c r="B293" s="17"/>
      <c r="C293" s="100"/>
      <c r="D293" s="100"/>
      <c r="E293" s="100"/>
      <c r="F293" s="100"/>
      <c r="G293" s="100"/>
      <c r="H293" s="100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ht="12.75" customHeight="1">
      <c r="A294" s="17"/>
      <c r="B294" s="17"/>
      <c r="C294" s="100"/>
      <c r="D294" s="100"/>
      <c r="E294" s="100"/>
      <c r="F294" s="100"/>
      <c r="G294" s="100"/>
      <c r="H294" s="100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ht="12.75" customHeight="1">
      <c r="A295" s="17"/>
      <c r="B295" s="17"/>
      <c r="C295" s="100"/>
      <c r="D295" s="100"/>
      <c r="E295" s="100"/>
      <c r="F295" s="100"/>
      <c r="G295" s="100"/>
      <c r="H295" s="100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ht="12.75" customHeight="1">
      <c r="A296" s="17"/>
      <c r="B296" s="17"/>
      <c r="C296" s="100"/>
      <c r="D296" s="100"/>
      <c r="E296" s="100"/>
      <c r="F296" s="100"/>
      <c r="G296" s="100"/>
      <c r="H296" s="100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ht="12.75" customHeight="1">
      <c r="A297" s="17"/>
      <c r="B297" s="17"/>
      <c r="C297" s="100"/>
      <c r="D297" s="100"/>
      <c r="E297" s="100"/>
      <c r="F297" s="100"/>
      <c r="G297" s="100"/>
      <c r="H297" s="100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ht="12.75" customHeight="1">
      <c r="A298" s="17"/>
      <c r="B298" s="17"/>
      <c r="C298" s="100"/>
      <c r="D298" s="100"/>
      <c r="E298" s="100"/>
      <c r="F298" s="100"/>
      <c r="G298" s="100"/>
      <c r="H298" s="100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ht="12.75" customHeight="1">
      <c r="A299" s="17"/>
      <c r="B299" s="17"/>
      <c r="C299" s="100"/>
      <c r="D299" s="100"/>
      <c r="E299" s="100"/>
      <c r="F299" s="100"/>
      <c r="G299" s="100"/>
      <c r="H299" s="100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ht="12.75" customHeight="1">
      <c r="A300" s="17"/>
      <c r="B300" s="17"/>
      <c r="C300" s="100"/>
      <c r="D300" s="100"/>
      <c r="E300" s="100"/>
      <c r="F300" s="100"/>
      <c r="G300" s="100"/>
      <c r="H300" s="100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ht="12.75" customHeight="1">
      <c r="A301" s="17"/>
      <c r="B301" s="17"/>
      <c r="C301" s="100"/>
      <c r="D301" s="100"/>
      <c r="E301" s="100"/>
      <c r="F301" s="100"/>
      <c r="G301" s="100"/>
      <c r="H301" s="100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ht="12.75" customHeight="1">
      <c r="A302" s="17"/>
      <c r="B302" s="17"/>
      <c r="C302" s="100"/>
      <c r="D302" s="100"/>
      <c r="E302" s="100"/>
      <c r="F302" s="100"/>
      <c r="G302" s="100"/>
      <c r="H302" s="100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ht="12.75" customHeight="1">
      <c r="A303" s="17"/>
      <c r="B303" s="17"/>
      <c r="C303" s="100"/>
      <c r="D303" s="100"/>
      <c r="E303" s="100"/>
      <c r="F303" s="100"/>
      <c r="G303" s="100"/>
      <c r="H303" s="100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ht="12.75" customHeight="1">
      <c r="A304" s="17"/>
      <c r="B304" s="17"/>
      <c r="C304" s="100"/>
      <c r="D304" s="100"/>
      <c r="E304" s="100"/>
      <c r="F304" s="100"/>
      <c r="G304" s="100"/>
      <c r="H304" s="100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ht="12.75" customHeight="1">
      <c r="A305" s="17"/>
      <c r="B305" s="17"/>
      <c r="C305" s="100"/>
      <c r="D305" s="100"/>
      <c r="E305" s="100"/>
      <c r="F305" s="100"/>
      <c r="G305" s="100"/>
      <c r="H305" s="100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ht="12.75" customHeight="1">
      <c r="A306" s="17"/>
      <c r="B306" s="17"/>
      <c r="C306" s="100"/>
      <c r="D306" s="100"/>
      <c r="E306" s="100"/>
      <c r="F306" s="100"/>
      <c r="G306" s="100"/>
      <c r="H306" s="100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ht="12.75" customHeight="1">
      <c r="A307" s="17"/>
      <c r="B307" s="17"/>
      <c r="C307" s="100"/>
      <c r="D307" s="100"/>
      <c r="E307" s="100"/>
      <c r="F307" s="100"/>
      <c r="G307" s="100"/>
      <c r="H307" s="100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ht="12.75" customHeight="1">
      <c r="A308" s="17"/>
      <c r="B308" s="17"/>
      <c r="C308" s="100"/>
      <c r="D308" s="100"/>
      <c r="E308" s="100"/>
      <c r="F308" s="100"/>
      <c r="G308" s="100"/>
      <c r="H308" s="100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ht="12.75" customHeight="1">
      <c r="A309" s="17"/>
      <c r="B309" s="17"/>
      <c r="C309" s="100"/>
      <c r="D309" s="100"/>
      <c r="E309" s="100"/>
      <c r="F309" s="100"/>
      <c r="G309" s="100"/>
      <c r="H309" s="100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ht="12.75" customHeight="1">
      <c r="A310" s="17"/>
      <c r="B310" s="17"/>
      <c r="C310" s="100"/>
      <c r="D310" s="100"/>
      <c r="E310" s="100"/>
      <c r="F310" s="100"/>
      <c r="G310" s="100"/>
      <c r="H310" s="100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ht="12.75" customHeight="1">
      <c r="A311" s="17"/>
      <c r="B311" s="17"/>
      <c r="C311" s="100"/>
      <c r="D311" s="100"/>
      <c r="E311" s="100"/>
      <c r="F311" s="100"/>
      <c r="G311" s="100"/>
      <c r="H311" s="100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ht="12.75" customHeight="1">
      <c r="A312" s="17"/>
      <c r="B312" s="17"/>
      <c r="C312" s="100"/>
      <c r="D312" s="100"/>
      <c r="E312" s="100"/>
      <c r="F312" s="100"/>
      <c r="G312" s="100"/>
      <c r="H312" s="100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ht="12.75" customHeight="1">
      <c r="A313" s="17"/>
      <c r="B313" s="17"/>
      <c r="C313" s="100"/>
      <c r="D313" s="100"/>
      <c r="E313" s="100"/>
      <c r="F313" s="100"/>
      <c r="G313" s="100"/>
      <c r="H313" s="100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ht="12.75" customHeight="1">
      <c r="A314" s="17"/>
      <c r="B314" s="17"/>
      <c r="C314" s="100"/>
      <c r="D314" s="100"/>
      <c r="E314" s="100"/>
      <c r="F314" s="100"/>
      <c r="G314" s="100"/>
      <c r="H314" s="100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ht="12.75" customHeight="1">
      <c r="A315" s="17"/>
      <c r="B315" s="17"/>
      <c r="C315" s="100"/>
      <c r="D315" s="100"/>
      <c r="E315" s="100"/>
      <c r="F315" s="100"/>
      <c r="G315" s="100"/>
      <c r="H315" s="100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ht="12.75" customHeight="1">
      <c r="A316" s="17"/>
      <c r="B316" s="17"/>
      <c r="C316" s="100"/>
      <c r="D316" s="100"/>
      <c r="E316" s="100"/>
      <c r="F316" s="100"/>
      <c r="G316" s="100"/>
      <c r="H316" s="100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ht="12.75" customHeight="1">
      <c r="A317" s="17"/>
      <c r="B317" s="17"/>
      <c r="C317" s="100"/>
      <c r="D317" s="100"/>
      <c r="E317" s="100"/>
      <c r="F317" s="100"/>
      <c r="G317" s="100"/>
      <c r="H317" s="100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ht="12.75" customHeight="1">
      <c r="A318" s="17"/>
      <c r="B318" s="17"/>
      <c r="C318" s="100"/>
      <c r="D318" s="100"/>
      <c r="E318" s="100"/>
      <c r="F318" s="100"/>
      <c r="G318" s="100"/>
      <c r="H318" s="100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ht="12.75" customHeight="1">
      <c r="A319" s="17"/>
      <c r="B319" s="17"/>
      <c r="C319" s="100"/>
      <c r="D319" s="100"/>
      <c r="E319" s="100"/>
      <c r="F319" s="100"/>
      <c r="G319" s="100"/>
      <c r="H319" s="100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ht="12.75" customHeight="1">
      <c r="A320" s="17"/>
      <c r="B320" s="17"/>
      <c r="C320" s="100"/>
      <c r="D320" s="100"/>
      <c r="E320" s="100"/>
      <c r="F320" s="100"/>
      <c r="G320" s="100"/>
      <c r="H320" s="100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ht="12.75" customHeight="1">
      <c r="A321" s="17"/>
      <c r="B321" s="17"/>
      <c r="C321" s="100"/>
      <c r="D321" s="100"/>
      <c r="E321" s="100"/>
      <c r="F321" s="100"/>
      <c r="G321" s="100"/>
      <c r="H321" s="100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ht="12.75" customHeight="1">
      <c r="A322" s="17"/>
      <c r="B322" s="17"/>
      <c r="C322" s="100"/>
      <c r="D322" s="100"/>
      <c r="E322" s="100"/>
      <c r="F322" s="100"/>
      <c r="G322" s="100"/>
      <c r="H322" s="100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ht="12.75" customHeight="1">
      <c r="A323" s="17"/>
      <c r="B323" s="17"/>
      <c r="C323" s="100"/>
      <c r="D323" s="100"/>
      <c r="E323" s="100"/>
      <c r="F323" s="100"/>
      <c r="G323" s="100"/>
      <c r="H323" s="100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ht="12.75" customHeight="1">
      <c r="A324" s="17"/>
      <c r="B324" s="17"/>
      <c r="C324" s="100"/>
      <c r="D324" s="100"/>
      <c r="E324" s="100"/>
      <c r="F324" s="100"/>
      <c r="G324" s="100"/>
      <c r="H324" s="100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ht="12.75" customHeight="1">
      <c r="A325" s="17"/>
      <c r="B325" s="17"/>
      <c r="C325" s="100"/>
      <c r="D325" s="100"/>
      <c r="E325" s="100"/>
      <c r="F325" s="100"/>
      <c r="G325" s="100"/>
      <c r="H325" s="100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ht="12.75" customHeight="1">
      <c r="A326" s="17"/>
      <c r="B326" s="17"/>
      <c r="C326" s="100"/>
      <c r="D326" s="100"/>
      <c r="E326" s="100"/>
      <c r="F326" s="100"/>
      <c r="G326" s="100"/>
      <c r="H326" s="100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ht="12.75" customHeight="1">
      <c r="A327" s="17"/>
      <c r="B327" s="17"/>
      <c r="C327" s="100"/>
      <c r="D327" s="100"/>
      <c r="E327" s="100"/>
      <c r="F327" s="100"/>
      <c r="G327" s="100"/>
      <c r="H327" s="100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ht="12.75" customHeight="1">
      <c r="A328" s="17"/>
      <c r="B328" s="17"/>
      <c r="C328" s="100"/>
      <c r="D328" s="100"/>
      <c r="E328" s="100"/>
      <c r="F328" s="100"/>
      <c r="G328" s="100"/>
      <c r="H328" s="100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ht="12.75" customHeight="1">
      <c r="A329" s="17"/>
      <c r="B329" s="17"/>
      <c r="C329" s="100"/>
      <c r="D329" s="100"/>
      <c r="E329" s="100"/>
      <c r="F329" s="100"/>
      <c r="G329" s="100"/>
      <c r="H329" s="100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ht="12.75" customHeight="1">
      <c r="A330" s="17"/>
      <c r="B330" s="17"/>
      <c r="C330" s="100"/>
      <c r="D330" s="100"/>
      <c r="E330" s="100"/>
      <c r="F330" s="100"/>
      <c r="G330" s="100"/>
      <c r="H330" s="100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ht="12.75" customHeight="1">
      <c r="A331" s="17"/>
      <c r="B331" s="17"/>
      <c r="C331" s="100"/>
      <c r="D331" s="100"/>
      <c r="E331" s="100"/>
      <c r="F331" s="100"/>
      <c r="G331" s="100"/>
      <c r="H331" s="100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ht="12.75" customHeight="1">
      <c r="A332" s="17"/>
      <c r="B332" s="17"/>
      <c r="C332" s="100"/>
      <c r="D332" s="100"/>
      <c r="E332" s="100"/>
      <c r="F332" s="100"/>
      <c r="G332" s="100"/>
      <c r="H332" s="100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ht="12.75" customHeight="1">
      <c r="A333" s="17"/>
      <c r="B333" s="17"/>
      <c r="C333" s="100"/>
      <c r="D333" s="100"/>
      <c r="E333" s="100"/>
      <c r="F333" s="100"/>
      <c r="G333" s="100"/>
      <c r="H333" s="100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ht="12.75" customHeight="1">
      <c r="A334" s="17"/>
      <c r="B334" s="17"/>
      <c r="C334" s="100"/>
      <c r="D334" s="100"/>
      <c r="E334" s="100"/>
      <c r="F334" s="100"/>
      <c r="G334" s="100"/>
      <c r="H334" s="100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ht="12.75" customHeight="1">
      <c r="A335" s="17"/>
      <c r="B335" s="17"/>
      <c r="C335" s="100"/>
      <c r="D335" s="100"/>
      <c r="E335" s="100"/>
      <c r="F335" s="100"/>
      <c r="G335" s="100"/>
      <c r="H335" s="100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ht="12.75" customHeight="1">
      <c r="A336" s="17"/>
      <c r="B336" s="17"/>
      <c r="C336" s="100"/>
      <c r="D336" s="100"/>
      <c r="E336" s="100"/>
      <c r="F336" s="100"/>
      <c r="G336" s="100"/>
      <c r="H336" s="100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ht="12.75" customHeight="1">
      <c r="A337" s="17"/>
      <c r="B337" s="17"/>
      <c r="C337" s="100"/>
      <c r="D337" s="100"/>
      <c r="E337" s="100"/>
      <c r="F337" s="100"/>
      <c r="G337" s="100"/>
      <c r="H337" s="100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ht="12.75" customHeight="1">
      <c r="A338" s="17"/>
      <c r="B338" s="17"/>
      <c r="C338" s="100"/>
      <c r="D338" s="100"/>
      <c r="E338" s="100"/>
      <c r="F338" s="100"/>
      <c r="G338" s="100"/>
      <c r="H338" s="100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ht="12.75" customHeight="1">
      <c r="A339" s="17"/>
      <c r="B339" s="17"/>
      <c r="C339" s="100"/>
      <c r="D339" s="100"/>
      <c r="E339" s="100"/>
      <c r="F339" s="100"/>
      <c r="G339" s="100"/>
      <c r="H339" s="100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ht="12.75" customHeight="1">
      <c r="A340" s="17"/>
      <c r="B340" s="17"/>
      <c r="C340" s="100"/>
      <c r="D340" s="100"/>
      <c r="E340" s="100"/>
      <c r="F340" s="100"/>
      <c r="G340" s="100"/>
      <c r="H340" s="100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ht="12.75" customHeight="1">
      <c r="A341" s="17"/>
      <c r="B341" s="17"/>
      <c r="C341" s="100"/>
      <c r="D341" s="100"/>
      <c r="E341" s="100"/>
      <c r="F341" s="100"/>
      <c r="G341" s="100"/>
      <c r="H341" s="100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ht="12.75" customHeight="1">
      <c r="A342" s="17"/>
      <c r="B342" s="17"/>
      <c r="C342" s="100"/>
      <c r="D342" s="100"/>
      <c r="E342" s="100"/>
      <c r="F342" s="100"/>
      <c r="G342" s="100"/>
      <c r="H342" s="100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ht="12.75" customHeight="1">
      <c r="A343" s="17"/>
      <c r="B343" s="17"/>
      <c r="C343" s="100"/>
      <c r="D343" s="100"/>
      <c r="E343" s="100"/>
      <c r="F343" s="100"/>
      <c r="G343" s="100"/>
      <c r="H343" s="100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ht="12.75" customHeight="1">
      <c r="A344" s="17"/>
      <c r="B344" s="17"/>
      <c r="C344" s="100"/>
      <c r="D344" s="100"/>
      <c r="E344" s="100"/>
      <c r="F344" s="100"/>
      <c r="G344" s="100"/>
      <c r="H344" s="100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ht="12.75" customHeight="1">
      <c r="A345" s="17"/>
      <c r="B345" s="17"/>
      <c r="C345" s="100"/>
      <c r="D345" s="100"/>
      <c r="E345" s="100"/>
      <c r="F345" s="100"/>
      <c r="G345" s="100"/>
      <c r="H345" s="100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ht="12.75" customHeight="1">
      <c r="A346" s="17"/>
      <c r="B346" s="17"/>
      <c r="C346" s="100"/>
      <c r="D346" s="100"/>
      <c r="E346" s="100"/>
      <c r="F346" s="100"/>
      <c r="G346" s="100"/>
      <c r="H346" s="100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ht="12.75" customHeight="1">
      <c r="A347" s="17"/>
      <c r="B347" s="17"/>
      <c r="C347" s="100"/>
      <c r="D347" s="100"/>
      <c r="E347" s="100"/>
      <c r="F347" s="100"/>
      <c r="G347" s="100"/>
      <c r="H347" s="100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ht="12.75" customHeight="1">
      <c r="A348" s="17"/>
      <c r="B348" s="17"/>
      <c r="C348" s="100"/>
      <c r="D348" s="100"/>
      <c r="E348" s="100"/>
      <c r="F348" s="100"/>
      <c r="G348" s="100"/>
      <c r="H348" s="100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ht="12.75" customHeight="1">
      <c r="A349" s="17"/>
      <c r="B349" s="17"/>
      <c r="C349" s="100"/>
      <c r="D349" s="100"/>
      <c r="E349" s="100"/>
      <c r="F349" s="100"/>
      <c r="G349" s="100"/>
      <c r="H349" s="100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ht="12.75" customHeight="1">
      <c r="A350" s="17"/>
      <c r="B350" s="17"/>
      <c r="C350" s="100"/>
      <c r="D350" s="100"/>
      <c r="E350" s="100"/>
      <c r="F350" s="100"/>
      <c r="G350" s="100"/>
      <c r="H350" s="100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ht="12.75" customHeight="1">
      <c r="A351" s="17"/>
      <c r="B351" s="17"/>
      <c r="C351" s="100"/>
      <c r="D351" s="100"/>
      <c r="E351" s="100"/>
      <c r="F351" s="100"/>
      <c r="G351" s="100"/>
      <c r="H351" s="100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ht="12.75" customHeight="1">
      <c r="A352" s="17"/>
      <c r="B352" s="17"/>
      <c r="C352" s="100"/>
      <c r="D352" s="100"/>
      <c r="E352" s="100"/>
      <c r="F352" s="100"/>
      <c r="G352" s="100"/>
      <c r="H352" s="100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ht="12.75" customHeight="1">
      <c r="A353" s="17"/>
      <c r="B353" s="17"/>
      <c r="C353" s="100"/>
      <c r="D353" s="100"/>
      <c r="E353" s="100"/>
      <c r="F353" s="100"/>
      <c r="G353" s="100"/>
      <c r="H353" s="100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ht="12.75" customHeight="1">
      <c r="A354" s="17"/>
      <c r="B354" s="17"/>
      <c r="C354" s="100"/>
      <c r="D354" s="100"/>
      <c r="E354" s="100"/>
      <c r="F354" s="100"/>
      <c r="G354" s="100"/>
      <c r="H354" s="100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ht="12.75" customHeight="1">
      <c r="A355" s="17"/>
      <c r="B355" s="17"/>
      <c r="C355" s="100"/>
      <c r="D355" s="100"/>
      <c r="E355" s="100"/>
      <c r="F355" s="100"/>
      <c r="G355" s="100"/>
      <c r="H355" s="100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ht="12.75" customHeight="1">
      <c r="A356" s="17"/>
      <c r="B356" s="17"/>
      <c r="C356" s="100"/>
      <c r="D356" s="100"/>
      <c r="E356" s="100"/>
      <c r="F356" s="100"/>
      <c r="G356" s="100"/>
      <c r="H356" s="100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ht="12.75" customHeight="1">
      <c r="A357" s="17"/>
      <c r="B357" s="17"/>
      <c r="C357" s="100"/>
      <c r="D357" s="100"/>
      <c r="E357" s="100"/>
      <c r="F357" s="100"/>
      <c r="G357" s="100"/>
      <c r="H357" s="100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ht="12.75" customHeight="1">
      <c r="A358" s="17"/>
      <c r="B358" s="17"/>
      <c r="C358" s="100"/>
      <c r="D358" s="100"/>
      <c r="E358" s="100"/>
      <c r="F358" s="100"/>
      <c r="G358" s="100"/>
      <c r="H358" s="100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ht="12.75" customHeight="1">
      <c r="A359" s="17"/>
      <c r="B359" s="17"/>
      <c r="C359" s="100"/>
      <c r="D359" s="100"/>
      <c r="E359" s="100"/>
      <c r="F359" s="100"/>
      <c r="G359" s="100"/>
      <c r="H359" s="100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ht="12.75" customHeight="1">
      <c r="A360" s="17"/>
      <c r="B360" s="17"/>
      <c r="C360" s="100"/>
      <c r="D360" s="100"/>
      <c r="E360" s="100"/>
      <c r="F360" s="100"/>
      <c r="G360" s="100"/>
      <c r="H360" s="100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ht="12.75" customHeight="1">
      <c r="A361" s="17"/>
      <c r="B361" s="17"/>
      <c r="C361" s="100"/>
      <c r="D361" s="100"/>
      <c r="E361" s="100"/>
      <c r="F361" s="100"/>
      <c r="G361" s="100"/>
      <c r="H361" s="100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ht="12.75" customHeight="1">
      <c r="A362" s="17"/>
      <c r="B362" s="17"/>
      <c r="C362" s="100"/>
      <c r="D362" s="100"/>
      <c r="E362" s="100"/>
      <c r="F362" s="100"/>
      <c r="G362" s="100"/>
      <c r="H362" s="100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ht="12.75" customHeight="1">
      <c r="A363" s="17"/>
      <c r="B363" s="17"/>
      <c r="C363" s="100"/>
      <c r="D363" s="100"/>
      <c r="E363" s="100"/>
      <c r="F363" s="100"/>
      <c r="G363" s="100"/>
      <c r="H363" s="100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ht="12.75" customHeight="1">
      <c r="A364" s="17"/>
      <c r="B364" s="17"/>
      <c r="C364" s="100"/>
      <c r="D364" s="100"/>
      <c r="E364" s="100"/>
      <c r="F364" s="100"/>
      <c r="G364" s="100"/>
      <c r="H364" s="100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ht="12.75" customHeight="1">
      <c r="A365" s="17"/>
      <c r="B365" s="17"/>
      <c r="C365" s="100"/>
      <c r="D365" s="100"/>
      <c r="E365" s="100"/>
      <c r="F365" s="100"/>
      <c r="G365" s="100"/>
      <c r="H365" s="100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ht="12.75" customHeight="1">
      <c r="A366" s="17"/>
      <c r="B366" s="17"/>
      <c r="C366" s="100"/>
      <c r="D366" s="100"/>
      <c r="E366" s="100"/>
      <c r="F366" s="100"/>
      <c r="G366" s="100"/>
      <c r="H366" s="100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ht="12.75" customHeight="1">
      <c r="A367" s="17"/>
      <c r="B367" s="17"/>
      <c r="C367" s="100"/>
      <c r="D367" s="100"/>
      <c r="E367" s="100"/>
      <c r="F367" s="100"/>
      <c r="G367" s="100"/>
      <c r="H367" s="100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ht="12.75" customHeight="1">
      <c r="A368" s="17"/>
      <c r="B368" s="17"/>
      <c r="C368" s="100"/>
      <c r="D368" s="100"/>
      <c r="E368" s="100"/>
      <c r="F368" s="100"/>
      <c r="G368" s="100"/>
      <c r="H368" s="100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ht="12.75" customHeight="1">
      <c r="A369" s="17"/>
      <c r="B369" s="17"/>
      <c r="C369" s="100"/>
      <c r="D369" s="100"/>
      <c r="E369" s="100"/>
      <c r="F369" s="100"/>
      <c r="G369" s="100"/>
      <c r="H369" s="100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ht="12.75" customHeight="1">
      <c r="A370" s="17"/>
      <c r="B370" s="17"/>
      <c r="C370" s="100"/>
      <c r="D370" s="100"/>
      <c r="E370" s="100"/>
      <c r="F370" s="100"/>
      <c r="G370" s="100"/>
      <c r="H370" s="100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ht="12.75" customHeight="1">
      <c r="A371" s="17"/>
      <c r="B371" s="17"/>
      <c r="C371" s="100"/>
      <c r="D371" s="100"/>
      <c r="E371" s="100"/>
      <c r="F371" s="100"/>
      <c r="G371" s="100"/>
      <c r="H371" s="100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ht="12.75" customHeight="1">
      <c r="A372" s="17"/>
      <c r="B372" s="17"/>
      <c r="C372" s="100"/>
      <c r="D372" s="100"/>
      <c r="E372" s="100"/>
      <c r="F372" s="100"/>
      <c r="G372" s="100"/>
      <c r="H372" s="100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ht="12.75" customHeight="1">
      <c r="A373" s="17"/>
      <c r="B373" s="17"/>
      <c r="C373" s="100"/>
      <c r="D373" s="100"/>
      <c r="E373" s="100"/>
      <c r="F373" s="100"/>
      <c r="G373" s="100"/>
      <c r="H373" s="100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ht="12.75" customHeight="1">
      <c r="A374" s="17"/>
      <c r="B374" s="17"/>
      <c r="C374" s="100"/>
      <c r="D374" s="100"/>
      <c r="E374" s="100"/>
      <c r="F374" s="100"/>
      <c r="G374" s="100"/>
      <c r="H374" s="100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ht="12.75" customHeight="1">
      <c r="A375" s="17"/>
      <c r="B375" s="17"/>
      <c r="C375" s="100"/>
      <c r="D375" s="100"/>
      <c r="E375" s="100"/>
      <c r="F375" s="100"/>
      <c r="G375" s="100"/>
      <c r="H375" s="100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ht="12.75" customHeight="1">
      <c r="A376" s="17"/>
      <c r="B376" s="17"/>
      <c r="C376" s="100"/>
      <c r="D376" s="100"/>
      <c r="E376" s="100"/>
      <c r="F376" s="100"/>
      <c r="G376" s="100"/>
      <c r="H376" s="100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ht="12.75" customHeight="1">
      <c r="A377" s="17"/>
      <c r="B377" s="17"/>
      <c r="C377" s="100"/>
      <c r="D377" s="100"/>
      <c r="E377" s="100"/>
      <c r="F377" s="100"/>
      <c r="G377" s="100"/>
      <c r="H377" s="100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ht="12.75" customHeight="1">
      <c r="A378" s="17"/>
      <c r="B378" s="17"/>
      <c r="C378" s="100"/>
      <c r="D378" s="100"/>
      <c r="E378" s="100"/>
      <c r="F378" s="100"/>
      <c r="G378" s="100"/>
      <c r="H378" s="100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ht="12.75" customHeight="1">
      <c r="A379" s="17"/>
      <c r="B379" s="17"/>
      <c r="C379" s="100"/>
      <c r="D379" s="100"/>
      <c r="E379" s="100"/>
      <c r="F379" s="100"/>
      <c r="G379" s="100"/>
      <c r="H379" s="100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ht="12.75" customHeight="1">
      <c r="A380" s="17"/>
      <c r="B380" s="17"/>
      <c r="C380" s="100"/>
      <c r="D380" s="100"/>
      <c r="E380" s="100"/>
      <c r="F380" s="100"/>
      <c r="G380" s="100"/>
      <c r="H380" s="100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ht="12.75" customHeight="1">
      <c r="A381" s="17"/>
      <c r="B381" s="17"/>
      <c r="C381" s="100"/>
      <c r="D381" s="100"/>
      <c r="E381" s="100"/>
      <c r="F381" s="100"/>
      <c r="G381" s="100"/>
      <c r="H381" s="100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ht="12.75" customHeight="1">
      <c r="A382" s="17"/>
      <c r="B382" s="17"/>
      <c r="C382" s="100"/>
      <c r="D382" s="100"/>
      <c r="E382" s="100"/>
      <c r="F382" s="100"/>
      <c r="G382" s="100"/>
      <c r="H382" s="100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ht="12.75" customHeight="1">
      <c r="A383" s="17"/>
      <c r="B383" s="17"/>
      <c r="C383" s="100"/>
      <c r="D383" s="100"/>
      <c r="E383" s="100"/>
      <c r="F383" s="100"/>
      <c r="G383" s="100"/>
      <c r="H383" s="100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ht="12.75" customHeight="1">
      <c r="A384" s="17"/>
      <c r="B384" s="17"/>
      <c r="C384" s="100"/>
      <c r="D384" s="100"/>
      <c r="E384" s="100"/>
      <c r="F384" s="100"/>
      <c r="G384" s="100"/>
      <c r="H384" s="100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ht="12.75" customHeight="1">
      <c r="A385" s="17"/>
      <c r="B385" s="17"/>
      <c r="C385" s="100"/>
      <c r="D385" s="100"/>
      <c r="E385" s="100"/>
      <c r="F385" s="100"/>
      <c r="G385" s="100"/>
      <c r="H385" s="100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ht="12.75" customHeight="1">
      <c r="A386" s="17"/>
      <c r="B386" s="17"/>
      <c r="C386" s="100"/>
      <c r="D386" s="100"/>
      <c r="E386" s="100"/>
      <c r="F386" s="100"/>
      <c r="G386" s="100"/>
      <c r="H386" s="100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ht="12.75" customHeight="1">
      <c r="A387" s="17"/>
      <c r="B387" s="17"/>
      <c r="C387" s="100"/>
      <c r="D387" s="100"/>
      <c r="E387" s="100"/>
      <c r="F387" s="100"/>
      <c r="G387" s="100"/>
      <c r="H387" s="100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ht="12.75" customHeight="1">
      <c r="A388" s="17"/>
      <c r="B388" s="17"/>
      <c r="C388" s="100"/>
      <c r="D388" s="100"/>
      <c r="E388" s="100"/>
      <c r="F388" s="100"/>
      <c r="G388" s="100"/>
      <c r="H388" s="100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ht="12.75" customHeight="1">
      <c r="A389" s="17"/>
      <c r="B389" s="17"/>
      <c r="C389" s="100"/>
      <c r="D389" s="100"/>
      <c r="E389" s="100"/>
      <c r="F389" s="100"/>
      <c r="G389" s="100"/>
      <c r="H389" s="100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ht="12.75" customHeight="1">
      <c r="A390" s="17"/>
      <c r="B390" s="17"/>
      <c r="C390" s="100"/>
      <c r="D390" s="100"/>
      <c r="E390" s="100"/>
      <c r="F390" s="100"/>
      <c r="G390" s="100"/>
      <c r="H390" s="100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ht="12.75" customHeight="1">
      <c r="A391" s="17"/>
      <c r="B391" s="17"/>
      <c r="C391" s="100"/>
      <c r="D391" s="100"/>
      <c r="E391" s="100"/>
      <c r="F391" s="100"/>
      <c r="G391" s="100"/>
      <c r="H391" s="100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ht="12.75" customHeight="1">
      <c r="A392" s="17"/>
      <c r="B392" s="17"/>
      <c r="C392" s="100"/>
      <c r="D392" s="100"/>
      <c r="E392" s="100"/>
      <c r="F392" s="100"/>
      <c r="G392" s="100"/>
      <c r="H392" s="100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ht="12.75" customHeight="1">
      <c r="A393" s="17"/>
      <c r="B393" s="17"/>
      <c r="C393" s="100"/>
      <c r="D393" s="100"/>
      <c r="E393" s="100"/>
      <c r="F393" s="100"/>
      <c r="G393" s="100"/>
      <c r="H393" s="100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ht="12.75" customHeight="1">
      <c r="A394" s="17"/>
      <c r="B394" s="17"/>
      <c r="C394" s="100"/>
      <c r="D394" s="100"/>
      <c r="E394" s="100"/>
      <c r="F394" s="100"/>
      <c r="G394" s="100"/>
      <c r="H394" s="100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ht="12.75" customHeight="1">
      <c r="A395" s="17"/>
      <c r="B395" s="17"/>
      <c r="C395" s="100"/>
      <c r="D395" s="100"/>
      <c r="E395" s="100"/>
      <c r="F395" s="100"/>
      <c r="G395" s="100"/>
      <c r="H395" s="100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ht="12.75" customHeight="1">
      <c r="A396" s="17"/>
      <c r="B396" s="17"/>
      <c r="C396" s="100"/>
      <c r="D396" s="100"/>
      <c r="E396" s="100"/>
      <c r="F396" s="100"/>
      <c r="G396" s="100"/>
      <c r="H396" s="100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ht="12.75" customHeight="1">
      <c r="A397" s="17"/>
      <c r="B397" s="17"/>
      <c r="C397" s="100"/>
      <c r="D397" s="100"/>
      <c r="E397" s="100"/>
      <c r="F397" s="100"/>
      <c r="G397" s="100"/>
      <c r="H397" s="100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ht="12.75" customHeight="1">
      <c r="A398" s="17"/>
      <c r="B398" s="17"/>
      <c r="C398" s="100"/>
      <c r="D398" s="100"/>
      <c r="E398" s="100"/>
      <c r="F398" s="100"/>
      <c r="G398" s="100"/>
      <c r="H398" s="100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ht="12.75" customHeight="1">
      <c r="A399" s="17"/>
      <c r="B399" s="17"/>
      <c r="C399" s="100"/>
      <c r="D399" s="100"/>
      <c r="E399" s="100"/>
      <c r="F399" s="100"/>
      <c r="G399" s="100"/>
      <c r="H399" s="100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ht="12.75" customHeight="1">
      <c r="A400" s="17"/>
      <c r="B400" s="17"/>
      <c r="C400" s="100"/>
      <c r="D400" s="100"/>
      <c r="E400" s="100"/>
      <c r="F400" s="100"/>
      <c r="G400" s="100"/>
      <c r="H400" s="100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ht="12.75" customHeight="1">
      <c r="A401" s="17"/>
      <c r="B401" s="17"/>
      <c r="C401" s="100"/>
      <c r="D401" s="100"/>
      <c r="E401" s="100"/>
      <c r="F401" s="100"/>
      <c r="G401" s="100"/>
      <c r="H401" s="100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ht="12.75" customHeight="1">
      <c r="A402" s="17"/>
      <c r="B402" s="17"/>
      <c r="C402" s="100"/>
      <c r="D402" s="100"/>
      <c r="E402" s="100"/>
      <c r="F402" s="100"/>
      <c r="G402" s="100"/>
      <c r="H402" s="100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ht="12.75" customHeight="1">
      <c r="A403" s="17"/>
      <c r="B403" s="17"/>
      <c r="C403" s="100"/>
      <c r="D403" s="100"/>
      <c r="E403" s="100"/>
      <c r="F403" s="100"/>
      <c r="G403" s="100"/>
      <c r="H403" s="100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ht="12.75" customHeight="1">
      <c r="A404" s="17"/>
      <c r="B404" s="17"/>
      <c r="C404" s="100"/>
      <c r="D404" s="100"/>
      <c r="E404" s="100"/>
      <c r="F404" s="100"/>
      <c r="G404" s="100"/>
      <c r="H404" s="100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ht="12.75" customHeight="1">
      <c r="A405" s="17"/>
      <c r="B405" s="17"/>
      <c r="C405" s="100"/>
      <c r="D405" s="100"/>
      <c r="E405" s="100"/>
      <c r="F405" s="100"/>
      <c r="G405" s="100"/>
      <c r="H405" s="100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ht="12.75" customHeight="1">
      <c r="A406" s="17"/>
      <c r="B406" s="17"/>
      <c r="C406" s="100"/>
      <c r="D406" s="100"/>
      <c r="E406" s="100"/>
      <c r="F406" s="100"/>
      <c r="G406" s="100"/>
      <c r="H406" s="100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ht="12.75" customHeight="1">
      <c r="A407" s="17"/>
      <c r="B407" s="17"/>
      <c r="C407" s="100"/>
      <c r="D407" s="100"/>
      <c r="E407" s="100"/>
      <c r="F407" s="100"/>
      <c r="G407" s="100"/>
      <c r="H407" s="100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ht="12.75" customHeight="1">
      <c r="A408" s="17"/>
      <c r="B408" s="17"/>
      <c r="C408" s="100"/>
      <c r="D408" s="100"/>
      <c r="E408" s="100"/>
      <c r="F408" s="100"/>
      <c r="G408" s="100"/>
      <c r="H408" s="100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ht="12.75" customHeight="1">
      <c r="A409" s="17"/>
      <c r="B409" s="17"/>
      <c r="C409" s="100"/>
      <c r="D409" s="100"/>
      <c r="E409" s="100"/>
      <c r="F409" s="100"/>
      <c r="G409" s="100"/>
      <c r="H409" s="100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ht="12.75" customHeight="1">
      <c r="A410" s="17"/>
      <c r="B410" s="17"/>
      <c r="C410" s="100"/>
      <c r="D410" s="100"/>
      <c r="E410" s="100"/>
      <c r="F410" s="100"/>
      <c r="G410" s="100"/>
      <c r="H410" s="100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ht="12.75" customHeight="1">
      <c r="A411" s="17"/>
      <c r="B411" s="17"/>
      <c r="C411" s="100"/>
      <c r="D411" s="100"/>
      <c r="E411" s="100"/>
      <c r="F411" s="100"/>
      <c r="G411" s="100"/>
      <c r="H411" s="100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ht="12.75" customHeight="1">
      <c r="A412" s="17"/>
      <c r="B412" s="17"/>
      <c r="C412" s="100"/>
      <c r="D412" s="100"/>
      <c r="E412" s="100"/>
      <c r="F412" s="100"/>
      <c r="G412" s="100"/>
      <c r="H412" s="100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ht="12.75" customHeight="1">
      <c r="A413" s="17"/>
      <c r="B413" s="17"/>
      <c r="C413" s="100"/>
      <c r="D413" s="100"/>
      <c r="E413" s="100"/>
      <c r="F413" s="100"/>
      <c r="G413" s="100"/>
      <c r="H413" s="100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ht="12.75" customHeight="1">
      <c r="A414" s="17"/>
      <c r="B414" s="17"/>
      <c r="C414" s="100"/>
      <c r="D414" s="100"/>
      <c r="E414" s="100"/>
      <c r="F414" s="100"/>
      <c r="G414" s="100"/>
      <c r="H414" s="100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ht="12.75" customHeight="1">
      <c r="A415" s="17"/>
      <c r="B415" s="17"/>
      <c r="C415" s="100"/>
      <c r="D415" s="100"/>
      <c r="E415" s="100"/>
      <c r="F415" s="100"/>
      <c r="G415" s="100"/>
      <c r="H415" s="100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ht="12.75" customHeight="1">
      <c r="A416" s="17"/>
      <c r="B416" s="17"/>
      <c r="C416" s="100"/>
      <c r="D416" s="100"/>
      <c r="E416" s="100"/>
      <c r="F416" s="100"/>
      <c r="G416" s="100"/>
      <c r="H416" s="100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ht="12.75" customHeight="1">
      <c r="A417" s="17"/>
      <c r="B417" s="17"/>
      <c r="C417" s="100"/>
      <c r="D417" s="100"/>
      <c r="E417" s="100"/>
      <c r="F417" s="100"/>
      <c r="G417" s="100"/>
      <c r="H417" s="100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ht="12.75" customHeight="1">
      <c r="A418" s="17"/>
      <c r="B418" s="17"/>
      <c r="C418" s="100"/>
      <c r="D418" s="100"/>
      <c r="E418" s="100"/>
      <c r="F418" s="100"/>
      <c r="G418" s="100"/>
      <c r="H418" s="100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ht="12.75" customHeight="1">
      <c r="A419" s="17"/>
      <c r="B419" s="17"/>
      <c r="C419" s="100"/>
      <c r="D419" s="100"/>
      <c r="E419" s="100"/>
      <c r="F419" s="100"/>
      <c r="G419" s="100"/>
      <c r="H419" s="100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ht="12.75" customHeight="1">
      <c r="A420" s="17"/>
      <c r="B420" s="17"/>
      <c r="C420" s="100"/>
      <c r="D420" s="100"/>
      <c r="E420" s="100"/>
      <c r="F420" s="100"/>
      <c r="G420" s="100"/>
      <c r="H420" s="100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ht="12.75" customHeight="1">
      <c r="A421" s="17"/>
      <c r="B421" s="17"/>
      <c r="C421" s="100"/>
      <c r="D421" s="100"/>
      <c r="E421" s="100"/>
      <c r="F421" s="100"/>
      <c r="G421" s="100"/>
      <c r="H421" s="100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ht="12.75" customHeight="1">
      <c r="A422" s="17"/>
      <c r="B422" s="17"/>
      <c r="C422" s="100"/>
      <c r="D422" s="100"/>
      <c r="E422" s="100"/>
      <c r="F422" s="100"/>
      <c r="G422" s="100"/>
      <c r="H422" s="100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ht="12.75" customHeight="1">
      <c r="A423" s="17"/>
      <c r="B423" s="17"/>
      <c r="C423" s="100"/>
      <c r="D423" s="100"/>
      <c r="E423" s="100"/>
      <c r="F423" s="100"/>
      <c r="G423" s="100"/>
      <c r="H423" s="100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ht="12.75" customHeight="1">
      <c r="A424" s="17"/>
      <c r="B424" s="17"/>
      <c r="C424" s="100"/>
      <c r="D424" s="100"/>
      <c r="E424" s="100"/>
      <c r="F424" s="100"/>
      <c r="G424" s="100"/>
      <c r="H424" s="100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ht="12.75" customHeight="1">
      <c r="A425" s="17"/>
      <c r="B425" s="17"/>
      <c r="C425" s="100"/>
      <c r="D425" s="100"/>
      <c r="E425" s="100"/>
      <c r="F425" s="100"/>
      <c r="G425" s="100"/>
      <c r="H425" s="100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ht="12.75" customHeight="1">
      <c r="A426" s="17"/>
      <c r="B426" s="17"/>
      <c r="C426" s="100"/>
      <c r="D426" s="100"/>
      <c r="E426" s="100"/>
      <c r="F426" s="100"/>
      <c r="G426" s="100"/>
      <c r="H426" s="100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ht="12.75" customHeight="1">
      <c r="A427" s="17"/>
      <c r="B427" s="17"/>
      <c r="C427" s="100"/>
      <c r="D427" s="100"/>
      <c r="E427" s="100"/>
      <c r="F427" s="100"/>
      <c r="G427" s="100"/>
      <c r="H427" s="100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ht="12.75" customHeight="1">
      <c r="A428" s="17"/>
      <c r="B428" s="17"/>
      <c r="C428" s="100"/>
      <c r="D428" s="100"/>
      <c r="E428" s="100"/>
      <c r="F428" s="100"/>
      <c r="G428" s="100"/>
      <c r="H428" s="100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ht="12.75" customHeight="1">
      <c r="A429" s="17"/>
      <c r="B429" s="17"/>
      <c r="C429" s="100"/>
      <c r="D429" s="100"/>
      <c r="E429" s="100"/>
      <c r="F429" s="100"/>
      <c r="G429" s="100"/>
      <c r="H429" s="100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ht="12.75" customHeight="1">
      <c r="A430" s="17"/>
      <c r="B430" s="17"/>
      <c r="C430" s="100"/>
      <c r="D430" s="100"/>
      <c r="E430" s="100"/>
      <c r="F430" s="100"/>
      <c r="G430" s="100"/>
      <c r="H430" s="100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ht="12.75" customHeight="1">
      <c r="A431" s="17"/>
      <c r="B431" s="17"/>
      <c r="C431" s="100"/>
      <c r="D431" s="100"/>
      <c r="E431" s="100"/>
      <c r="F431" s="100"/>
      <c r="G431" s="100"/>
      <c r="H431" s="100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ht="12.75" customHeight="1">
      <c r="A432" s="17"/>
      <c r="B432" s="17"/>
      <c r="C432" s="100"/>
      <c r="D432" s="100"/>
      <c r="E432" s="100"/>
      <c r="F432" s="100"/>
      <c r="G432" s="100"/>
      <c r="H432" s="100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ht="12.75" customHeight="1">
      <c r="A433" s="17"/>
      <c r="B433" s="17"/>
      <c r="C433" s="100"/>
      <c r="D433" s="100"/>
      <c r="E433" s="100"/>
      <c r="F433" s="100"/>
      <c r="G433" s="100"/>
      <c r="H433" s="100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ht="12.75" customHeight="1">
      <c r="A434" s="17"/>
      <c r="B434" s="17"/>
      <c r="C434" s="100"/>
      <c r="D434" s="100"/>
      <c r="E434" s="100"/>
      <c r="F434" s="100"/>
      <c r="G434" s="100"/>
      <c r="H434" s="100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ht="12.75" customHeight="1">
      <c r="A435" s="17"/>
      <c r="B435" s="17"/>
      <c r="C435" s="100"/>
      <c r="D435" s="100"/>
      <c r="E435" s="100"/>
      <c r="F435" s="100"/>
      <c r="G435" s="100"/>
      <c r="H435" s="100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ht="12.75" customHeight="1">
      <c r="A436" s="17"/>
      <c r="B436" s="17"/>
      <c r="C436" s="100"/>
      <c r="D436" s="100"/>
      <c r="E436" s="100"/>
      <c r="F436" s="100"/>
      <c r="G436" s="100"/>
      <c r="H436" s="100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ht="12.75" customHeight="1">
      <c r="A437" s="17"/>
      <c r="B437" s="17"/>
      <c r="C437" s="100"/>
      <c r="D437" s="100"/>
      <c r="E437" s="100"/>
      <c r="F437" s="100"/>
      <c r="G437" s="100"/>
      <c r="H437" s="100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ht="12.75" customHeight="1">
      <c r="A438" s="17"/>
      <c r="B438" s="17"/>
      <c r="C438" s="100"/>
      <c r="D438" s="100"/>
      <c r="E438" s="100"/>
      <c r="F438" s="100"/>
      <c r="G438" s="100"/>
      <c r="H438" s="100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ht="12.75" customHeight="1">
      <c r="A439" s="17"/>
      <c r="B439" s="17"/>
      <c r="C439" s="100"/>
      <c r="D439" s="100"/>
      <c r="E439" s="100"/>
      <c r="F439" s="100"/>
      <c r="G439" s="100"/>
      <c r="H439" s="100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ht="12.75" customHeight="1">
      <c r="A440" s="17"/>
      <c r="B440" s="17"/>
      <c r="C440" s="100"/>
      <c r="D440" s="100"/>
      <c r="E440" s="100"/>
      <c r="F440" s="100"/>
      <c r="G440" s="100"/>
      <c r="H440" s="100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ht="12.75" customHeight="1">
      <c r="A441" s="17"/>
      <c r="B441" s="17"/>
      <c r="C441" s="100"/>
      <c r="D441" s="100"/>
      <c r="E441" s="100"/>
      <c r="F441" s="100"/>
      <c r="G441" s="100"/>
      <c r="H441" s="100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ht="12.75" customHeight="1">
      <c r="A442" s="17"/>
      <c r="B442" s="17"/>
      <c r="C442" s="100"/>
      <c r="D442" s="100"/>
      <c r="E442" s="100"/>
      <c r="F442" s="100"/>
      <c r="G442" s="100"/>
      <c r="H442" s="100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ht="12.75" customHeight="1">
      <c r="A443" s="17"/>
      <c r="B443" s="17"/>
      <c r="C443" s="100"/>
      <c r="D443" s="100"/>
      <c r="E443" s="100"/>
      <c r="F443" s="100"/>
      <c r="G443" s="100"/>
      <c r="H443" s="100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ht="12.75" customHeight="1">
      <c r="A444" s="17"/>
      <c r="B444" s="17"/>
      <c r="C444" s="100"/>
      <c r="D444" s="100"/>
      <c r="E444" s="100"/>
      <c r="F444" s="100"/>
      <c r="G444" s="100"/>
      <c r="H444" s="100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ht="12.75" customHeight="1">
      <c r="A445" s="17"/>
      <c r="B445" s="17"/>
      <c r="C445" s="100"/>
      <c r="D445" s="100"/>
      <c r="E445" s="100"/>
      <c r="F445" s="100"/>
      <c r="G445" s="100"/>
      <c r="H445" s="100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ht="12.75" customHeight="1">
      <c r="A446" s="17"/>
      <c r="B446" s="17"/>
      <c r="C446" s="100"/>
      <c r="D446" s="100"/>
      <c r="E446" s="100"/>
      <c r="F446" s="100"/>
      <c r="G446" s="100"/>
      <c r="H446" s="100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ht="12.75" customHeight="1">
      <c r="A447" s="17"/>
      <c r="B447" s="17"/>
      <c r="C447" s="100"/>
      <c r="D447" s="100"/>
      <c r="E447" s="100"/>
      <c r="F447" s="100"/>
      <c r="G447" s="100"/>
      <c r="H447" s="100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ht="12.75" customHeight="1">
      <c r="A448" s="17"/>
      <c r="B448" s="17"/>
      <c r="C448" s="100"/>
      <c r="D448" s="100"/>
      <c r="E448" s="100"/>
      <c r="F448" s="100"/>
      <c r="G448" s="100"/>
      <c r="H448" s="100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ht="12.75" customHeight="1">
      <c r="A449" s="17"/>
      <c r="B449" s="17"/>
      <c r="C449" s="100"/>
      <c r="D449" s="100"/>
      <c r="E449" s="100"/>
      <c r="F449" s="100"/>
      <c r="G449" s="100"/>
      <c r="H449" s="100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ht="12.75" customHeight="1">
      <c r="A450" s="17"/>
      <c r="B450" s="17"/>
      <c r="C450" s="100"/>
      <c r="D450" s="100"/>
      <c r="E450" s="100"/>
      <c r="F450" s="100"/>
      <c r="G450" s="100"/>
      <c r="H450" s="100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ht="12.75" customHeight="1">
      <c r="A451" s="17"/>
      <c r="B451" s="17"/>
      <c r="C451" s="100"/>
      <c r="D451" s="100"/>
      <c r="E451" s="100"/>
      <c r="F451" s="100"/>
      <c r="G451" s="100"/>
      <c r="H451" s="100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ht="12.75" customHeight="1">
      <c r="A452" s="17"/>
      <c r="B452" s="17"/>
      <c r="C452" s="100"/>
      <c r="D452" s="100"/>
      <c r="E452" s="100"/>
      <c r="F452" s="100"/>
      <c r="G452" s="100"/>
      <c r="H452" s="100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ht="12.75" customHeight="1">
      <c r="A453" s="17"/>
      <c r="B453" s="17"/>
      <c r="C453" s="100"/>
      <c r="D453" s="100"/>
      <c r="E453" s="100"/>
      <c r="F453" s="100"/>
      <c r="G453" s="100"/>
      <c r="H453" s="100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ht="12.75" customHeight="1">
      <c r="A454" s="17"/>
      <c r="B454" s="17"/>
      <c r="C454" s="100"/>
      <c r="D454" s="100"/>
      <c r="E454" s="100"/>
      <c r="F454" s="100"/>
      <c r="G454" s="100"/>
      <c r="H454" s="100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ht="12.75" customHeight="1">
      <c r="A455" s="17"/>
      <c r="B455" s="17"/>
      <c r="C455" s="100"/>
      <c r="D455" s="100"/>
      <c r="E455" s="100"/>
      <c r="F455" s="100"/>
      <c r="G455" s="100"/>
      <c r="H455" s="100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ht="12.75" customHeight="1">
      <c r="A456" s="17"/>
      <c r="B456" s="17"/>
      <c r="C456" s="100"/>
      <c r="D456" s="100"/>
      <c r="E456" s="100"/>
      <c r="F456" s="100"/>
      <c r="G456" s="100"/>
      <c r="H456" s="100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ht="12.75" customHeight="1">
      <c r="A457" s="17"/>
      <c r="B457" s="17"/>
      <c r="C457" s="100"/>
      <c r="D457" s="100"/>
      <c r="E457" s="100"/>
      <c r="F457" s="100"/>
      <c r="G457" s="100"/>
      <c r="H457" s="100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ht="12.75" customHeight="1">
      <c r="A458" s="17"/>
      <c r="B458" s="17"/>
      <c r="C458" s="100"/>
      <c r="D458" s="100"/>
      <c r="E458" s="100"/>
      <c r="F458" s="100"/>
      <c r="G458" s="100"/>
      <c r="H458" s="100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ht="12.75" customHeight="1">
      <c r="A459" s="17"/>
      <c r="B459" s="17"/>
      <c r="C459" s="100"/>
      <c r="D459" s="100"/>
      <c r="E459" s="100"/>
      <c r="F459" s="100"/>
      <c r="G459" s="100"/>
      <c r="H459" s="100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ht="12.75" customHeight="1">
      <c r="A460" s="17"/>
      <c r="B460" s="17"/>
      <c r="C460" s="100"/>
      <c r="D460" s="100"/>
      <c r="E460" s="100"/>
      <c r="F460" s="100"/>
      <c r="G460" s="100"/>
      <c r="H460" s="100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ht="12.75" customHeight="1">
      <c r="A461" s="17"/>
      <c r="B461" s="17"/>
      <c r="C461" s="100"/>
      <c r="D461" s="100"/>
      <c r="E461" s="100"/>
      <c r="F461" s="100"/>
      <c r="G461" s="100"/>
      <c r="H461" s="100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ht="12.75" customHeight="1">
      <c r="A462" s="17"/>
      <c r="B462" s="17"/>
      <c r="C462" s="100"/>
      <c r="D462" s="100"/>
      <c r="E462" s="100"/>
      <c r="F462" s="100"/>
      <c r="G462" s="100"/>
      <c r="H462" s="100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ht="12.75" customHeight="1">
      <c r="A463" s="17"/>
      <c r="B463" s="17"/>
      <c r="C463" s="100"/>
      <c r="D463" s="100"/>
      <c r="E463" s="100"/>
      <c r="F463" s="100"/>
      <c r="G463" s="100"/>
      <c r="H463" s="100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ht="12.75" customHeight="1">
      <c r="A464" s="17"/>
      <c r="B464" s="17"/>
      <c r="C464" s="100"/>
      <c r="D464" s="100"/>
      <c r="E464" s="100"/>
      <c r="F464" s="100"/>
      <c r="G464" s="100"/>
      <c r="H464" s="100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ht="12.75" customHeight="1">
      <c r="A465" s="17"/>
      <c r="B465" s="17"/>
      <c r="C465" s="100"/>
      <c r="D465" s="100"/>
      <c r="E465" s="100"/>
      <c r="F465" s="100"/>
      <c r="G465" s="100"/>
      <c r="H465" s="100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ht="12.75" customHeight="1">
      <c r="A466" s="17"/>
      <c r="B466" s="17"/>
      <c r="C466" s="100"/>
      <c r="D466" s="100"/>
      <c r="E466" s="100"/>
      <c r="F466" s="100"/>
      <c r="G466" s="100"/>
      <c r="H466" s="100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ht="12.75" customHeight="1">
      <c r="A467" s="17"/>
      <c r="B467" s="17"/>
      <c r="C467" s="100"/>
      <c r="D467" s="100"/>
      <c r="E467" s="100"/>
      <c r="F467" s="100"/>
      <c r="G467" s="100"/>
      <c r="H467" s="100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ht="12.75" customHeight="1">
      <c r="A468" s="17"/>
      <c r="B468" s="17"/>
      <c r="C468" s="100"/>
      <c r="D468" s="100"/>
      <c r="E468" s="100"/>
      <c r="F468" s="100"/>
      <c r="G468" s="100"/>
      <c r="H468" s="100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ht="12.75" customHeight="1">
      <c r="A469" s="17"/>
      <c r="B469" s="17"/>
      <c r="C469" s="100"/>
      <c r="D469" s="100"/>
      <c r="E469" s="100"/>
      <c r="F469" s="100"/>
      <c r="G469" s="100"/>
      <c r="H469" s="100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ht="12.75" customHeight="1">
      <c r="A470" s="17"/>
      <c r="B470" s="17"/>
      <c r="C470" s="100"/>
      <c r="D470" s="100"/>
      <c r="E470" s="100"/>
      <c r="F470" s="100"/>
      <c r="G470" s="100"/>
      <c r="H470" s="100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ht="12.75" customHeight="1">
      <c r="A471" s="17"/>
      <c r="B471" s="17"/>
      <c r="C471" s="100"/>
      <c r="D471" s="100"/>
      <c r="E471" s="100"/>
      <c r="F471" s="100"/>
      <c r="G471" s="100"/>
      <c r="H471" s="100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ht="12.75" customHeight="1">
      <c r="A472" s="17"/>
      <c r="B472" s="17"/>
      <c r="C472" s="100"/>
      <c r="D472" s="100"/>
      <c r="E472" s="100"/>
      <c r="F472" s="100"/>
      <c r="G472" s="100"/>
      <c r="H472" s="100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ht="12.75" customHeight="1">
      <c r="A473" s="17"/>
      <c r="B473" s="17"/>
      <c r="C473" s="100"/>
      <c r="D473" s="100"/>
      <c r="E473" s="100"/>
      <c r="F473" s="100"/>
      <c r="G473" s="100"/>
      <c r="H473" s="100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ht="12.75" customHeight="1">
      <c r="A474" s="17"/>
      <c r="B474" s="17"/>
      <c r="C474" s="100"/>
      <c r="D474" s="100"/>
      <c r="E474" s="100"/>
      <c r="F474" s="100"/>
      <c r="G474" s="100"/>
      <c r="H474" s="100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ht="12.75" customHeight="1">
      <c r="A475" s="17"/>
      <c r="B475" s="17"/>
      <c r="C475" s="100"/>
      <c r="D475" s="100"/>
      <c r="E475" s="100"/>
      <c r="F475" s="100"/>
      <c r="G475" s="100"/>
      <c r="H475" s="100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ht="12.75" customHeight="1">
      <c r="A476" s="17"/>
      <c r="B476" s="17"/>
      <c r="C476" s="100"/>
      <c r="D476" s="100"/>
      <c r="E476" s="100"/>
      <c r="F476" s="100"/>
      <c r="G476" s="100"/>
      <c r="H476" s="100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ht="12.75" customHeight="1">
      <c r="A477" s="17"/>
      <c r="B477" s="17"/>
      <c r="C477" s="100"/>
      <c r="D477" s="100"/>
      <c r="E477" s="100"/>
      <c r="F477" s="100"/>
      <c r="G477" s="100"/>
      <c r="H477" s="100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ht="12.75" customHeight="1">
      <c r="A478" s="17"/>
      <c r="B478" s="17"/>
      <c r="C478" s="100"/>
      <c r="D478" s="100"/>
      <c r="E478" s="100"/>
      <c r="F478" s="100"/>
      <c r="G478" s="100"/>
      <c r="H478" s="100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ht="12.75" customHeight="1">
      <c r="A479" s="17"/>
      <c r="B479" s="17"/>
      <c r="C479" s="100"/>
      <c r="D479" s="100"/>
      <c r="E479" s="100"/>
      <c r="F479" s="100"/>
      <c r="G479" s="100"/>
      <c r="H479" s="100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ht="12.75" customHeight="1">
      <c r="A480" s="17"/>
      <c r="B480" s="17"/>
      <c r="C480" s="100"/>
      <c r="D480" s="100"/>
      <c r="E480" s="100"/>
      <c r="F480" s="100"/>
      <c r="G480" s="100"/>
      <c r="H480" s="100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ht="12.75" customHeight="1">
      <c r="A481" s="17"/>
      <c r="B481" s="17"/>
      <c r="C481" s="100"/>
      <c r="D481" s="100"/>
      <c r="E481" s="100"/>
      <c r="F481" s="100"/>
      <c r="G481" s="100"/>
      <c r="H481" s="100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ht="12.75" customHeight="1">
      <c r="A482" s="17"/>
      <c r="B482" s="17"/>
      <c r="C482" s="100"/>
      <c r="D482" s="100"/>
      <c r="E482" s="100"/>
      <c r="F482" s="100"/>
      <c r="G482" s="100"/>
      <c r="H482" s="100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ht="12.75" customHeight="1">
      <c r="A483" s="17"/>
      <c r="B483" s="17"/>
      <c r="C483" s="100"/>
      <c r="D483" s="100"/>
      <c r="E483" s="100"/>
      <c r="F483" s="100"/>
      <c r="G483" s="100"/>
      <c r="H483" s="100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ht="12.75" customHeight="1">
      <c r="A484" s="17"/>
      <c r="B484" s="17"/>
      <c r="C484" s="100"/>
      <c r="D484" s="100"/>
      <c r="E484" s="100"/>
      <c r="F484" s="100"/>
      <c r="G484" s="100"/>
      <c r="H484" s="100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ht="12.75" customHeight="1">
      <c r="A485" s="17"/>
      <c r="B485" s="17"/>
      <c r="C485" s="100"/>
      <c r="D485" s="100"/>
      <c r="E485" s="100"/>
      <c r="F485" s="100"/>
      <c r="G485" s="100"/>
      <c r="H485" s="100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ht="12.75" customHeight="1">
      <c r="A486" s="17"/>
      <c r="B486" s="17"/>
      <c r="C486" s="100"/>
      <c r="D486" s="100"/>
      <c r="E486" s="100"/>
      <c r="F486" s="100"/>
      <c r="G486" s="100"/>
      <c r="H486" s="100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ht="12.75" customHeight="1">
      <c r="A487" s="17"/>
      <c r="B487" s="17"/>
      <c r="C487" s="100"/>
      <c r="D487" s="100"/>
      <c r="E487" s="100"/>
      <c r="F487" s="100"/>
      <c r="G487" s="100"/>
      <c r="H487" s="100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ht="12.75" customHeight="1">
      <c r="A488" s="17"/>
      <c r="B488" s="17"/>
      <c r="C488" s="100"/>
      <c r="D488" s="100"/>
      <c r="E488" s="100"/>
      <c r="F488" s="100"/>
      <c r="G488" s="100"/>
      <c r="H488" s="100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ht="12.75" customHeight="1">
      <c r="A489" s="17"/>
      <c r="B489" s="17"/>
      <c r="C489" s="100"/>
      <c r="D489" s="100"/>
      <c r="E489" s="100"/>
      <c r="F489" s="100"/>
      <c r="G489" s="100"/>
      <c r="H489" s="100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ht="12.75" customHeight="1">
      <c r="A490" s="17"/>
      <c r="B490" s="17"/>
      <c r="C490" s="100"/>
      <c r="D490" s="100"/>
      <c r="E490" s="100"/>
      <c r="F490" s="100"/>
      <c r="G490" s="100"/>
      <c r="H490" s="100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ht="12.75" customHeight="1">
      <c r="A491" s="17"/>
      <c r="B491" s="17"/>
      <c r="C491" s="100"/>
      <c r="D491" s="100"/>
      <c r="E491" s="100"/>
      <c r="F491" s="100"/>
      <c r="G491" s="100"/>
      <c r="H491" s="100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ht="12.75" customHeight="1">
      <c r="A492" s="17"/>
      <c r="B492" s="17"/>
      <c r="C492" s="100"/>
      <c r="D492" s="100"/>
      <c r="E492" s="100"/>
      <c r="F492" s="100"/>
      <c r="G492" s="100"/>
      <c r="H492" s="100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ht="12.75" customHeight="1">
      <c r="A493" s="17"/>
      <c r="B493" s="17"/>
      <c r="C493" s="100"/>
      <c r="D493" s="100"/>
      <c r="E493" s="100"/>
      <c r="F493" s="100"/>
      <c r="G493" s="100"/>
      <c r="H493" s="100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ht="12.75" customHeight="1">
      <c r="A494" s="17"/>
      <c r="B494" s="17"/>
      <c r="C494" s="100"/>
      <c r="D494" s="100"/>
      <c r="E494" s="100"/>
      <c r="F494" s="100"/>
      <c r="G494" s="100"/>
      <c r="H494" s="100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ht="12.75" customHeight="1">
      <c r="A495" s="17"/>
      <c r="B495" s="17"/>
      <c r="C495" s="100"/>
      <c r="D495" s="100"/>
      <c r="E495" s="100"/>
      <c r="F495" s="100"/>
      <c r="G495" s="100"/>
      <c r="H495" s="100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ht="12.75" customHeight="1">
      <c r="A496" s="17"/>
      <c r="B496" s="17"/>
      <c r="C496" s="100"/>
      <c r="D496" s="100"/>
      <c r="E496" s="100"/>
      <c r="F496" s="100"/>
      <c r="G496" s="100"/>
      <c r="H496" s="100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ht="12.75" customHeight="1">
      <c r="A497" s="17"/>
      <c r="B497" s="17"/>
      <c r="C497" s="100"/>
      <c r="D497" s="100"/>
      <c r="E497" s="100"/>
      <c r="F497" s="100"/>
      <c r="G497" s="100"/>
      <c r="H497" s="100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ht="12.75" customHeight="1">
      <c r="A498" s="17"/>
      <c r="B498" s="17"/>
      <c r="C498" s="100"/>
      <c r="D498" s="100"/>
      <c r="E498" s="100"/>
      <c r="F498" s="100"/>
      <c r="G498" s="100"/>
      <c r="H498" s="100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ht="12.75" customHeight="1">
      <c r="A499" s="17"/>
      <c r="B499" s="17"/>
      <c r="C499" s="100"/>
      <c r="D499" s="100"/>
      <c r="E499" s="100"/>
      <c r="F499" s="100"/>
      <c r="G499" s="100"/>
      <c r="H499" s="100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ht="12.75" customHeight="1">
      <c r="A500" s="17"/>
      <c r="B500" s="17"/>
      <c r="C500" s="100"/>
      <c r="D500" s="100"/>
      <c r="E500" s="100"/>
      <c r="F500" s="100"/>
      <c r="G500" s="100"/>
      <c r="H500" s="100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ht="12.75" customHeight="1">
      <c r="A501" s="17"/>
      <c r="B501" s="17"/>
      <c r="C501" s="100"/>
      <c r="D501" s="100"/>
      <c r="E501" s="100"/>
      <c r="F501" s="100"/>
      <c r="G501" s="100"/>
      <c r="H501" s="100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ht="12.75" customHeight="1">
      <c r="A502" s="17"/>
      <c r="B502" s="17"/>
      <c r="C502" s="100"/>
      <c r="D502" s="100"/>
      <c r="E502" s="100"/>
      <c r="F502" s="100"/>
      <c r="G502" s="100"/>
      <c r="H502" s="100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ht="12.75" customHeight="1">
      <c r="A503" s="17"/>
      <c r="B503" s="17"/>
      <c r="C503" s="100"/>
      <c r="D503" s="100"/>
      <c r="E503" s="100"/>
      <c r="F503" s="100"/>
      <c r="G503" s="100"/>
      <c r="H503" s="100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ht="12.75" customHeight="1">
      <c r="A504" s="17"/>
      <c r="B504" s="17"/>
      <c r="C504" s="100"/>
      <c r="D504" s="100"/>
      <c r="E504" s="100"/>
      <c r="F504" s="100"/>
      <c r="G504" s="100"/>
      <c r="H504" s="100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ht="12.75" customHeight="1">
      <c r="A505" s="17"/>
      <c r="B505" s="17"/>
      <c r="C505" s="100"/>
      <c r="D505" s="100"/>
      <c r="E505" s="100"/>
      <c r="F505" s="100"/>
      <c r="G505" s="100"/>
      <c r="H505" s="100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ht="12.75" customHeight="1">
      <c r="A506" s="17"/>
      <c r="B506" s="17"/>
      <c r="C506" s="100"/>
      <c r="D506" s="100"/>
      <c r="E506" s="100"/>
      <c r="F506" s="100"/>
      <c r="G506" s="100"/>
      <c r="H506" s="100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ht="12.75" customHeight="1">
      <c r="A507" s="17"/>
      <c r="B507" s="17"/>
      <c r="C507" s="100"/>
      <c r="D507" s="100"/>
      <c r="E507" s="100"/>
      <c r="F507" s="100"/>
      <c r="G507" s="100"/>
      <c r="H507" s="100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ht="12.75" customHeight="1">
      <c r="A508" s="17"/>
      <c r="B508" s="17"/>
      <c r="C508" s="100"/>
      <c r="D508" s="100"/>
      <c r="E508" s="100"/>
      <c r="F508" s="100"/>
      <c r="G508" s="100"/>
      <c r="H508" s="100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ht="12.75" customHeight="1">
      <c r="A509" s="17"/>
      <c r="B509" s="17"/>
      <c r="C509" s="100"/>
      <c r="D509" s="100"/>
      <c r="E509" s="100"/>
      <c r="F509" s="100"/>
      <c r="G509" s="100"/>
      <c r="H509" s="100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ht="12.75" customHeight="1">
      <c r="A510" s="17"/>
      <c r="B510" s="17"/>
      <c r="C510" s="100"/>
      <c r="D510" s="100"/>
      <c r="E510" s="100"/>
      <c r="F510" s="100"/>
      <c r="G510" s="100"/>
      <c r="H510" s="100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ht="12.75" customHeight="1">
      <c r="A511" s="17"/>
      <c r="B511" s="17"/>
      <c r="C511" s="100"/>
      <c r="D511" s="100"/>
      <c r="E511" s="100"/>
      <c r="F511" s="100"/>
      <c r="G511" s="100"/>
      <c r="H511" s="100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ht="12.75" customHeight="1">
      <c r="A512" s="17"/>
      <c r="B512" s="17"/>
      <c r="C512" s="100"/>
      <c r="D512" s="100"/>
      <c r="E512" s="100"/>
      <c r="F512" s="100"/>
      <c r="G512" s="100"/>
      <c r="H512" s="100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ht="12.75" customHeight="1">
      <c r="A513" s="17"/>
      <c r="B513" s="17"/>
      <c r="C513" s="100"/>
      <c r="D513" s="100"/>
      <c r="E513" s="100"/>
      <c r="F513" s="100"/>
      <c r="G513" s="100"/>
      <c r="H513" s="100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ht="12.75" customHeight="1">
      <c r="A514" s="17"/>
      <c r="B514" s="17"/>
      <c r="C514" s="100"/>
      <c r="D514" s="100"/>
      <c r="E514" s="100"/>
      <c r="F514" s="100"/>
      <c r="G514" s="100"/>
      <c r="H514" s="100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ht="12.75" customHeight="1">
      <c r="A515" s="17"/>
      <c r="B515" s="17"/>
      <c r="C515" s="100"/>
      <c r="D515" s="100"/>
      <c r="E515" s="100"/>
      <c r="F515" s="100"/>
      <c r="G515" s="100"/>
      <c r="H515" s="100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ht="12.75" customHeight="1">
      <c r="A516" s="17"/>
      <c r="B516" s="17"/>
      <c r="C516" s="100"/>
      <c r="D516" s="100"/>
      <c r="E516" s="100"/>
      <c r="F516" s="100"/>
      <c r="G516" s="100"/>
      <c r="H516" s="100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ht="12.75" customHeight="1">
      <c r="A517" s="17"/>
      <c r="B517" s="17"/>
      <c r="C517" s="100"/>
      <c r="D517" s="100"/>
      <c r="E517" s="100"/>
      <c r="F517" s="100"/>
      <c r="G517" s="100"/>
      <c r="H517" s="100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ht="12.75" customHeight="1">
      <c r="A518" s="17"/>
      <c r="B518" s="17"/>
      <c r="C518" s="100"/>
      <c r="D518" s="100"/>
      <c r="E518" s="100"/>
      <c r="F518" s="100"/>
      <c r="G518" s="100"/>
      <c r="H518" s="100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ht="12.75" customHeight="1">
      <c r="A519" s="17"/>
      <c r="B519" s="17"/>
      <c r="C519" s="100"/>
      <c r="D519" s="100"/>
      <c r="E519" s="100"/>
      <c r="F519" s="100"/>
      <c r="G519" s="100"/>
      <c r="H519" s="100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ht="12.75" customHeight="1">
      <c r="A520" s="17"/>
      <c r="B520" s="17"/>
      <c r="C520" s="100"/>
      <c r="D520" s="100"/>
      <c r="E520" s="100"/>
      <c r="F520" s="100"/>
      <c r="G520" s="100"/>
      <c r="H520" s="100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ht="12.75" customHeight="1">
      <c r="A521" s="17"/>
      <c r="B521" s="17"/>
      <c r="C521" s="100"/>
      <c r="D521" s="100"/>
      <c r="E521" s="100"/>
      <c r="F521" s="100"/>
      <c r="G521" s="100"/>
      <c r="H521" s="100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ht="12.75" customHeight="1">
      <c r="A522" s="17"/>
      <c r="B522" s="17"/>
      <c r="C522" s="100"/>
      <c r="D522" s="100"/>
      <c r="E522" s="100"/>
      <c r="F522" s="100"/>
      <c r="G522" s="100"/>
      <c r="H522" s="100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ht="12.75" customHeight="1">
      <c r="A523" s="17"/>
      <c r="B523" s="17"/>
      <c r="C523" s="100"/>
      <c r="D523" s="100"/>
      <c r="E523" s="100"/>
      <c r="F523" s="100"/>
      <c r="G523" s="100"/>
      <c r="H523" s="100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ht="12.75" customHeight="1">
      <c r="A524" s="17"/>
      <c r="B524" s="17"/>
      <c r="C524" s="100"/>
      <c r="D524" s="100"/>
      <c r="E524" s="100"/>
      <c r="F524" s="100"/>
      <c r="G524" s="100"/>
      <c r="H524" s="100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ht="12.75" customHeight="1">
      <c r="A525" s="17"/>
      <c r="B525" s="17"/>
      <c r="C525" s="100"/>
      <c r="D525" s="100"/>
      <c r="E525" s="100"/>
      <c r="F525" s="100"/>
      <c r="G525" s="100"/>
      <c r="H525" s="100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ht="12.75" customHeight="1">
      <c r="A526" s="17"/>
      <c r="B526" s="17"/>
      <c r="C526" s="100"/>
      <c r="D526" s="100"/>
      <c r="E526" s="100"/>
      <c r="F526" s="100"/>
      <c r="G526" s="100"/>
      <c r="H526" s="100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ht="12.75" customHeight="1">
      <c r="A527" s="17"/>
      <c r="B527" s="17"/>
      <c r="C527" s="100"/>
      <c r="D527" s="100"/>
      <c r="E527" s="100"/>
      <c r="F527" s="100"/>
      <c r="G527" s="100"/>
      <c r="H527" s="100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ht="12.75" customHeight="1">
      <c r="A528" s="17"/>
      <c r="B528" s="17"/>
      <c r="C528" s="100"/>
      <c r="D528" s="100"/>
      <c r="E528" s="100"/>
      <c r="F528" s="100"/>
      <c r="G528" s="100"/>
      <c r="H528" s="100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ht="12.75" customHeight="1">
      <c r="A529" s="17"/>
      <c r="B529" s="17"/>
      <c r="C529" s="100"/>
      <c r="D529" s="100"/>
      <c r="E529" s="100"/>
      <c r="F529" s="100"/>
      <c r="G529" s="100"/>
      <c r="H529" s="100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ht="12.75" customHeight="1">
      <c r="A530" s="17"/>
      <c r="B530" s="17"/>
      <c r="C530" s="100"/>
      <c r="D530" s="100"/>
      <c r="E530" s="100"/>
      <c r="F530" s="100"/>
      <c r="G530" s="100"/>
      <c r="H530" s="100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ht="12.75" customHeight="1">
      <c r="A531" s="17"/>
      <c r="B531" s="17"/>
      <c r="C531" s="100"/>
      <c r="D531" s="100"/>
      <c r="E531" s="100"/>
      <c r="F531" s="100"/>
      <c r="G531" s="100"/>
      <c r="H531" s="100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ht="12.75" customHeight="1">
      <c r="A532" s="17"/>
      <c r="B532" s="17"/>
      <c r="C532" s="100"/>
      <c r="D532" s="100"/>
      <c r="E532" s="100"/>
      <c r="F532" s="100"/>
      <c r="G532" s="100"/>
      <c r="H532" s="100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ht="12.75" customHeight="1">
      <c r="A533" s="17"/>
      <c r="B533" s="17"/>
      <c r="C533" s="100"/>
      <c r="D533" s="100"/>
      <c r="E533" s="100"/>
      <c r="F533" s="100"/>
      <c r="G533" s="100"/>
      <c r="H533" s="100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ht="12.75" customHeight="1">
      <c r="A534" s="17"/>
      <c r="B534" s="17"/>
      <c r="C534" s="100"/>
      <c r="D534" s="100"/>
      <c r="E534" s="100"/>
      <c r="F534" s="100"/>
      <c r="G534" s="100"/>
      <c r="H534" s="100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ht="12.75" customHeight="1">
      <c r="A535" s="17"/>
      <c r="B535" s="17"/>
      <c r="C535" s="100"/>
      <c r="D535" s="100"/>
      <c r="E535" s="100"/>
      <c r="F535" s="100"/>
      <c r="G535" s="100"/>
      <c r="H535" s="100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ht="12.75" customHeight="1">
      <c r="A536" s="17"/>
      <c r="B536" s="17"/>
      <c r="C536" s="100"/>
      <c r="D536" s="100"/>
      <c r="E536" s="100"/>
      <c r="F536" s="100"/>
      <c r="G536" s="100"/>
      <c r="H536" s="100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ht="12.75" customHeight="1">
      <c r="A537" s="17"/>
      <c r="B537" s="17"/>
      <c r="C537" s="100"/>
      <c r="D537" s="100"/>
      <c r="E537" s="100"/>
      <c r="F537" s="100"/>
      <c r="G537" s="100"/>
      <c r="H537" s="100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ht="12.75" customHeight="1">
      <c r="A538" s="17"/>
      <c r="B538" s="17"/>
      <c r="C538" s="100"/>
      <c r="D538" s="100"/>
      <c r="E538" s="100"/>
      <c r="F538" s="100"/>
      <c r="G538" s="100"/>
      <c r="H538" s="100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ht="12.75" customHeight="1">
      <c r="A539" s="17"/>
      <c r="B539" s="17"/>
      <c r="C539" s="100"/>
      <c r="D539" s="100"/>
      <c r="E539" s="100"/>
      <c r="F539" s="100"/>
      <c r="G539" s="100"/>
      <c r="H539" s="100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ht="12.75" customHeight="1">
      <c r="A540" s="17"/>
      <c r="B540" s="17"/>
      <c r="C540" s="100"/>
      <c r="D540" s="100"/>
      <c r="E540" s="100"/>
      <c r="F540" s="100"/>
      <c r="G540" s="100"/>
      <c r="H540" s="100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ht="12.75" customHeight="1">
      <c r="A541" s="17"/>
      <c r="B541" s="17"/>
      <c r="C541" s="100"/>
      <c r="D541" s="100"/>
      <c r="E541" s="100"/>
      <c r="F541" s="100"/>
      <c r="G541" s="100"/>
      <c r="H541" s="100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ht="12.75" customHeight="1">
      <c r="A542" s="17"/>
      <c r="B542" s="17"/>
      <c r="C542" s="100"/>
      <c r="D542" s="100"/>
      <c r="E542" s="100"/>
      <c r="F542" s="100"/>
      <c r="G542" s="100"/>
      <c r="H542" s="100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ht="12.75" customHeight="1">
      <c r="A543" s="17"/>
      <c r="B543" s="17"/>
      <c r="C543" s="100"/>
      <c r="D543" s="100"/>
      <c r="E543" s="100"/>
      <c r="F543" s="100"/>
      <c r="G543" s="100"/>
      <c r="H543" s="100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ht="12.75" customHeight="1">
      <c r="A544" s="17"/>
      <c r="B544" s="17"/>
      <c r="C544" s="100"/>
      <c r="D544" s="100"/>
      <c r="E544" s="100"/>
      <c r="F544" s="100"/>
      <c r="G544" s="100"/>
      <c r="H544" s="100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ht="12.75" customHeight="1">
      <c r="A545" s="17"/>
      <c r="B545" s="17"/>
      <c r="C545" s="100"/>
      <c r="D545" s="100"/>
      <c r="E545" s="100"/>
      <c r="F545" s="100"/>
      <c r="G545" s="100"/>
      <c r="H545" s="100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ht="12.75" customHeight="1">
      <c r="A546" s="17"/>
      <c r="B546" s="17"/>
      <c r="C546" s="100"/>
      <c r="D546" s="100"/>
      <c r="E546" s="100"/>
      <c r="F546" s="100"/>
      <c r="G546" s="100"/>
      <c r="H546" s="100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ht="12.75" customHeight="1">
      <c r="A547" s="17"/>
      <c r="B547" s="17"/>
      <c r="C547" s="100"/>
      <c r="D547" s="100"/>
      <c r="E547" s="100"/>
      <c r="F547" s="100"/>
      <c r="G547" s="100"/>
      <c r="H547" s="100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ht="12.75" customHeight="1">
      <c r="A548" s="17"/>
      <c r="B548" s="17"/>
      <c r="C548" s="100"/>
      <c r="D548" s="100"/>
      <c r="E548" s="100"/>
      <c r="F548" s="100"/>
      <c r="G548" s="100"/>
      <c r="H548" s="100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ht="12.75" customHeight="1">
      <c r="A549" s="17"/>
      <c r="B549" s="17"/>
      <c r="C549" s="100"/>
      <c r="D549" s="100"/>
      <c r="E549" s="100"/>
      <c r="F549" s="100"/>
      <c r="G549" s="100"/>
      <c r="H549" s="100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ht="12.75" customHeight="1">
      <c r="A550" s="17"/>
      <c r="B550" s="17"/>
      <c r="C550" s="100"/>
      <c r="D550" s="100"/>
      <c r="E550" s="100"/>
      <c r="F550" s="100"/>
      <c r="G550" s="100"/>
      <c r="H550" s="100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ht="12.75" customHeight="1">
      <c r="A551" s="17"/>
      <c r="B551" s="17"/>
      <c r="C551" s="100"/>
      <c r="D551" s="100"/>
      <c r="E551" s="100"/>
      <c r="F551" s="100"/>
      <c r="G551" s="100"/>
      <c r="H551" s="100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ht="12.75" customHeight="1">
      <c r="A552" s="17"/>
      <c r="B552" s="17"/>
      <c r="C552" s="100"/>
      <c r="D552" s="100"/>
      <c r="E552" s="100"/>
      <c r="F552" s="100"/>
      <c r="G552" s="100"/>
      <c r="H552" s="100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ht="12.75" customHeight="1">
      <c r="A553" s="17"/>
      <c r="B553" s="17"/>
      <c r="C553" s="100"/>
      <c r="D553" s="100"/>
      <c r="E553" s="100"/>
      <c r="F553" s="100"/>
      <c r="G553" s="100"/>
      <c r="H553" s="100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ht="12.75" customHeight="1">
      <c r="A554" s="17"/>
      <c r="B554" s="17"/>
      <c r="C554" s="100"/>
      <c r="D554" s="100"/>
      <c r="E554" s="100"/>
      <c r="F554" s="100"/>
      <c r="G554" s="100"/>
      <c r="H554" s="100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ht="12.75" customHeight="1">
      <c r="A555" s="17"/>
      <c r="B555" s="17"/>
      <c r="C555" s="100"/>
      <c r="D555" s="100"/>
      <c r="E555" s="100"/>
      <c r="F555" s="100"/>
      <c r="G555" s="100"/>
      <c r="H555" s="100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ht="12.75" customHeight="1">
      <c r="A556" s="17"/>
      <c r="B556" s="17"/>
      <c r="C556" s="100"/>
      <c r="D556" s="100"/>
      <c r="E556" s="100"/>
      <c r="F556" s="100"/>
      <c r="G556" s="100"/>
      <c r="H556" s="100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ht="12.75" customHeight="1">
      <c r="A557" s="17"/>
      <c r="B557" s="17"/>
      <c r="C557" s="100"/>
      <c r="D557" s="100"/>
      <c r="E557" s="100"/>
      <c r="F557" s="100"/>
      <c r="G557" s="100"/>
      <c r="H557" s="100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ht="12.75" customHeight="1">
      <c r="A558" s="17"/>
      <c r="B558" s="17"/>
      <c r="C558" s="100"/>
      <c r="D558" s="100"/>
      <c r="E558" s="100"/>
      <c r="F558" s="100"/>
      <c r="G558" s="100"/>
      <c r="H558" s="100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ht="12.75" customHeight="1">
      <c r="A559" s="17"/>
      <c r="B559" s="17"/>
      <c r="C559" s="100"/>
      <c r="D559" s="100"/>
      <c r="E559" s="100"/>
      <c r="F559" s="100"/>
      <c r="G559" s="100"/>
      <c r="H559" s="100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ht="12.75" customHeight="1">
      <c r="A560" s="17"/>
      <c r="B560" s="17"/>
      <c r="C560" s="100"/>
      <c r="D560" s="100"/>
      <c r="E560" s="100"/>
      <c r="F560" s="100"/>
      <c r="G560" s="100"/>
      <c r="H560" s="100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ht="12.75" customHeight="1">
      <c r="A561" s="17"/>
      <c r="B561" s="17"/>
      <c r="C561" s="100"/>
      <c r="D561" s="100"/>
      <c r="E561" s="100"/>
      <c r="F561" s="100"/>
      <c r="G561" s="100"/>
      <c r="H561" s="100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ht="12.75" customHeight="1">
      <c r="A562" s="17"/>
      <c r="B562" s="17"/>
      <c r="C562" s="100"/>
      <c r="D562" s="100"/>
      <c r="E562" s="100"/>
      <c r="F562" s="100"/>
      <c r="G562" s="100"/>
      <c r="H562" s="100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ht="12.75" customHeight="1">
      <c r="A563" s="17"/>
      <c r="B563" s="17"/>
      <c r="C563" s="100"/>
      <c r="D563" s="100"/>
      <c r="E563" s="100"/>
      <c r="F563" s="100"/>
      <c r="G563" s="100"/>
      <c r="H563" s="100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ht="12.75" customHeight="1">
      <c r="A564" s="17"/>
      <c r="B564" s="17"/>
      <c r="C564" s="100"/>
      <c r="D564" s="100"/>
      <c r="E564" s="100"/>
      <c r="F564" s="100"/>
      <c r="G564" s="100"/>
      <c r="H564" s="100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ht="12.75" customHeight="1">
      <c r="A565" s="17"/>
      <c r="B565" s="17"/>
      <c r="C565" s="100"/>
      <c r="D565" s="100"/>
      <c r="E565" s="100"/>
      <c r="F565" s="100"/>
      <c r="G565" s="100"/>
      <c r="H565" s="100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ht="12.75" customHeight="1">
      <c r="A566" s="17"/>
      <c r="B566" s="17"/>
      <c r="C566" s="100"/>
      <c r="D566" s="100"/>
      <c r="E566" s="100"/>
      <c r="F566" s="100"/>
      <c r="G566" s="100"/>
      <c r="H566" s="100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ht="12.75" customHeight="1">
      <c r="A567" s="17"/>
      <c r="B567" s="17"/>
      <c r="C567" s="100"/>
      <c r="D567" s="100"/>
      <c r="E567" s="100"/>
      <c r="F567" s="100"/>
      <c r="G567" s="100"/>
      <c r="H567" s="100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ht="12.75" customHeight="1">
      <c r="A568" s="17"/>
      <c r="B568" s="17"/>
      <c r="C568" s="100"/>
      <c r="D568" s="100"/>
      <c r="E568" s="100"/>
      <c r="F568" s="100"/>
      <c r="G568" s="100"/>
      <c r="H568" s="100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ht="12.75" customHeight="1">
      <c r="A569" s="17"/>
      <c r="B569" s="17"/>
      <c r="C569" s="100"/>
      <c r="D569" s="100"/>
      <c r="E569" s="100"/>
      <c r="F569" s="100"/>
      <c r="G569" s="100"/>
      <c r="H569" s="100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ht="12.75" customHeight="1">
      <c r="A570" s="17"/>
      <c r="B570" s="17"/>
      <c r="C570" s="100"/>
      <c r="D570" s="100"/>
      <c r="E570" s="100"/>
      <c r="F570" s="100"/>
      <c r="G570" s="100"/>
      <c r="H570" s="100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ht="12.75" customHeight="1">
      <c r="A571" s="17"/>
      <c r="B571" s="17"/>
      <c r="C571" s="100"/>
      <c r="D571" s="100"/>
      <c r="E571" s="100"/>
      <c r="F571" s="100"/>
      <c r="G571" s="100"/>
      <c r="H571" s="100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ht="12.75" customHeight="1">
      <c r="A572" s="17"/>
      <c r="B572" s="17"/>
      <c r="C572" s="100"/>
      <c r="D572" s="100"/>
      <c r="E572" s="100"/>
      <c r="F572" s="100"/>
      <c r="G572" s="100"/>
      <c r="H572" s="100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ht="12.75" customHeight="1">
      <c r="A573" s="17"/>
      <c r="B573" s="17"/>
      <c r="C573" s="100"/>
      <c r="D573" s="100"/>
      <c r="E573" s="100"/>
      <c r="F573" s="100"/>
      <c r="G573" s="100"/>
      <c r="H573" s="100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ht="12.75" customHeight="1">
      <c r="A574" s="17"/>
      <c r="B574" s="17"/>
      <c r="C574" s="100"/>
      <c r="D574" s="100"/>
      <c r="E574" s="100"/>
      <c r="F574" s="100"/>
      <c r="G574" s="100"/>
      <c r="H574" s="100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ht="12.75" customHeight="1">
      <c r="A575" s="17"/>
      <c r="B575" s="17"/>
      <c r="C575" s="100"/>
      <c r="D575" s="100"/>
      <c r="E575" s="100"/>
      <c r="F575" s="100"/>
      <c r="G575" s="100"/>
      <c r="H575" s="100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ht="12.75" customHeight="1">
      <c r="A576" s="17"/>
      <c r="B576" s="17"/>
      <c r="C576" s="100"/>
      <c r="D576" s="100"/>
      <c r="E576" s="100"/>
      <c r="F576" s="100"/>
      <c r="G576" s="100"/>
      <c r="H576" s="100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ht="12.75" customHeight="1">
      <c r="A577" s="17"/>
      <c r="B577" s="17"/>
      <c r="C577" s="100"/>
      <c r="D577" s="100"/>
      <c r="E577" s="100"/>
      <c r="F577" s="100"/>
      <c r="G577" s="100"/>
      <c r="H577" s="100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ht="12.75" customHeight="1">
      <c r="A578" s="17"/>
      <c r="B578" s="17"/>
      <c r="C578" s="100"/>
      <c r="D578" s="100"/>
      <c r="E578" s="100"/>
      <c r="F578" s="100"/>
      <c r="G578" s="100"/>
      <c r="H578" s="100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ht="12.75" customHeight="1">
      <c r="A579" s="17"/>
      <c r="B579" s="17"/>
      <c r="C579" s="100"/>
      <c r="D579" s="100"/>
      <c r="E579" s="100"/>
      <c r="F579" s="100"/>
      <c r="G579" s="100"/>
      <c r="H579" s="100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ht="12.75" customHeight="1">
      <c r="A580" s="17"/>
      <c r="B580" s="17"/>
      <c r="C580" s="100"/>
      <c r="D580" s="100"/>
      <c r="E580" s="100"/>
      <c r="F580" s="100"/>
      <c r="G580" s="100"/>
      <c r="H580" s="100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ht="12.75" customHeight="1">
      <c r="A581" s="17"/>
      <c r="B581" s="17"/>
      <c r="C581" s="100"/>
      <c r="D581" s="100"/>
      <c r="E581" s="100"/>
      <c r="F581" s="100"/>
      <c r="G581" s="100"/>
      <c r="H581" s="100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ht="12.75" customHeight="1">
      <c r="A582" s="17"/>
      <c r="B582" s="17"/>
      <c r="C582" s="100"/>
      <c r="D582" s="100"/>
      <c r="E582" s="100"/>
      <c r="F582" s="100"/>
      <c r="G582" s="100"/>
      <c r="H582" s="100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ht="12.75" customHeight="1">
      <c r="A583" s="17"/>
      <c r="B583" s="17"/>
      <c r="C583" s="100"/>
      <c r="D583" s="100"/>
      <c r="E583" s="100"/>
      <c r="F583" s="100"/>
      <c r="G583" s="100"/>
      <c r="H583" s="100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ht="12.75" customHeight="1">
      <c r="A584" s="17"/>
      <c r="B584" s="17"/>
      <c r="C584" s="100"/>
      <c r="D584" s="100"/>
      <c r="E584" s="100"/>
      <c r="F584" s="100"/>
      <c r="G584" s="100"/>
      <c r="H584" s="100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ht="12.75" customHeight="1">
      <c r="A585" s="17"/>
      <c r="B585" s="17"/>
      <c r="C585" s="100"/>
      <c r="D585" s="100"/>
      <c r="E585" s="100"/>
      <c r="F585" s="100"/>
      <c r="G585" s="100"/>
      <c r="H585" s="100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ht="12.75" customHeight="1">
      <c r="A586" s="17"/>
      <c r="B586" s="17"/>
      <c r="C586" s="100"/>
      <c r="D586" s="100"/>
      <c r="E586" s="100"/>
      <c r="F586" s="100"/>
      <c r="G586" s="100"/>
      <c r="H586" s="100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ht="12.75" customHeight="1">
      <c r="A587" s="17"/>
      <c r="B587" s="17"/>
      <c r="C587" s="100"/>
      <c r="D587" s="100"/>
      <c r="E587" s="100"/>
      <c r="F587" s="100"/>
      <c r="G587" s="100"/>
      <c r="H587" s="100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ht="12.75" customHeight="1">
      <c r="A588" s="17"/>
      <c r="B588" s="17"/>
      <c r="C588" s="100"/>
      <c r="D588" s="100"/>
      <c r="E588" s="100"/>
      <c r="F588" s="100"/>
      <c r="G588" s="100"/>
      <c r="H588" s="100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ht="12.75" customHeight="1">
      <c r="A589" s="17"/>
      <c r="B589" s="17"/>
      <c r="C589" s="100"/>
      <c r="D589" s="100"/>
      <c r="E589" s="100"/>
      <c r="F589" s="100"/>
      <c r="G589" s="100"/>
      <c r="H589" s="100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ht="12.75" customHeight="1">
      <c r="A590" s="17"/>
      <c r="B590" s="17"/>
      <c r="C590" s="100"/>
      <c r="D590" s="100"/>
      <c r="E590" s="100"/>
      <c r="F590" s="100"/>
      <c r="G590" s="100"/>
      <c r="H590" s="100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ht="12.75" customHeight="1">
      <c r="A591" s="17"/>
      <c r="B591" s="17"/>
      <c r="C591" s="100"/>
      <c r="D591" s="100"/>
      <c r="E591" s="100"/>
      <c r="F591" s="100"/>
      <c r="G591" s="100"/>
      <c r="H591" s="100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ht="12.75" customHeight="1">
      <c r="A592" s="17"/>
      <c r="B592" s="17"/>
      <c r="C592" s="100"/>
      <c r="D592" s="100"/>
      <c r="E592" s="100"/>
      <c r="F592" s="100"/>
      <c r="G592" s="100"/>
      <c r="H592" s="100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ht="12.75" customHeight="1">
      <c r="A593" s="17"/>
      <c r="B593" s="17"/>
      <c r="C593" s="100"/>
      <c r="D593" s="100"/>
      <c r="E593" s="100"/>
      <c r="F593" s="100"/>
      <c r="G593" s="100"/>
      <c r="H593" s="100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ht="12.75" customHeight="1">
      <c r="A594" s="17"/>
      <c r="B594" s="17"/>
      <c r="C594" s="100"/>
      <c r="D594" s="100"/>
      <c r="E594" s="100"/>
      <c r="F594" s="100"/>
      <c r="G594" s="100"/>
      <c r="H594" s="100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ht="12.75" customHeight="1">
      <c r="A595" s="17"/>
      <c r="B595" s="17"/>
      <c r="C595" s="100"/>
      <c r="D595" s="100"/>
      <c r="E595" s="100"/>
      <c r="F595" s="100"/>
      <c r="G595" s="100"/>
      <c r="H595" s="100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ht="12.75" customHeight="1">
      <c r="A596" s="17"/>
      <c r="B596" s="17"/>
      <c r="C596" s="100"/>
      <c r="D596" s="100"/>
      <c r="E596" s="100"/>
      <c r="F596" s="100"/>
      <c r="G596" s="100"/>
      <c r="H596" s="100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ht="12.75" customHeight="1">
      <c r="A597" s="17"/>
      <c r="B597" s="17"/>
      <c r="C597" s="100"/>
      <c r="D597" s="100"/>
      <c r="E597" s="100"/>
      <c r="F597" s="100"/>
      <c r="G597" s="100"/>
      <c r="H597" s="100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ht="12.75" customHeight="1">
      <c r="A598" s="17"/>
      <c r="B598" s="17"/>
      <c r="C598" s="100"/>
      <c r="D598" s="100"/>
      <c r="E598" s="100"/>
      <c r="F598" s="100"/>
      <c r="G598" s="100"/>
      <c r="H598" s="100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ht="12.75" customHeight="1">
      <c r="A599" s="17"/>
      <c r="B599" s="17"/>
      <c r="C599" s="100"/>
      <c r="D599" s="100"/>
      <c r="E599" s="100"/>
      <c r="F599" s="100"/>
      <c r="G599" s="100"/>
      <c r="H599" s="100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ht="12.75" customHeight="1">
      <c r="A600" s="17"/>
      <c r="B600" s="17"/>
      <c r="C600" s="100"/>
      <c r="D600" s="100"/>
      <c r="E600" s="100"/>
      <c r="F600" s="100"/>
      <c r="G600" s="100"/>
      <c r="H600" s="100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ht="12.75" customHeight="1">
      <c r="A601" s="17"/>
      <c r="B601" s="17"/>
      <c r="C601" s="100"/>
      <c r="D601" s="100"/>
      <c r="E601" s="100"/>
      <c r="F601" s="100"/>
      <c r="G601" s="100"/>
      <c r="H601" s="100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ht="12.75" customHeight="1">
      <c r="A602" s="17"/>
      <c r="B602" s="17"/>
      <c r="C602" s="100"/>
      <c r="D602" s="100"/>
      <c r="E602" s="100"/>
      <c r="F602" s="100"/>
      <c r="G602" s="100"/>
      <c r="H602" s="100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ht="12.75" customHeight="1">
      <c r="A603" s="17"/>
      <c r="B603" s="17"/>
      <c r="C603" s="100"/>
      <c r="D603" s="100"/>
      <c r="E603" s="100"/>
      <c r="F603" s="100"/>
      <c r="G603" s="100"/>
      <c r="H603" s="100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ht="12.75" customHeight="1">
      <c r="A604" s="17"/>
      <c r="B604" s="17"/>
      <c r="C604" s="100"/>
      <c r="D604" s="100"/>
      <c r="E604" s="100"/>
      <c r="F604" s="100"/>
      <c r="G604" s="100"/>
      <c r="H604" s="100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ht="12.75" customHeight="1">
      <c r="A605" s="17"/>
      <c r="B605" s="17"/>
      <c r="C605" s="100"/>
      <c r="D605" s="100"/>
      <c r="E605" s="100"/>
      <c r="F605" s="100"/>
      <c r="G605" s="100"/>
      <c r="H605" s="100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ht="12.75" customHeight="1">
      <c r="A606" s="17"/>
      <c r="B606" s="17"/>
      <c r="C606" s="100"/>
      <c r="D606" s="100"/>
      <c r="E606" s="100"/>
      <c r="F606" s="100"/>
      <c r="G606" s="100"/>
      <c r="H606" s="100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ht="12.75" customHeight="1">
      <c r="A607" s="17"/>
      <c r="B607" s="17"/>
      <c r="C607" s="100"/>
      <c r="D607" s="100"/>
      <c r="E607" s="100"/>
      <c r="F607" s="100"/>
      <c r="G607" s="100"/>
      <c r="H607" s="100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ht="12.75" customHeight="1">
      <c r="A608" s="17"/>
      <c r="B608" s="17"/>
      <c r="C608" s="100"/>
      <c r="D608" s="100"/>
      <c r="E608" s="100"/>
      <c r="F608" s="100"/>
      <c r="G608" s="100"/>
      <c r="H608" s="100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ht="12.75" customHeight="1">
      <c r="A609" s="17"/>
      <c r="B609" s="17"/>
      <c r="C609" s="100"/>
      <c r="D609" s="100"/>
      <c r="E609" s="100"/>
      <c r="F609" s="100"/>
      <c r="G609" s="100"/>
      <c r="H609" s="100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ht="12.75" customHeight="1">
      <c r="A610" s="17"/>
      <c r="B610" s="17"/>
      <c r="C610" s="100"/>
      <c r="D610" s="100"/>
      <c r="E610" s="100"/>
      <c r="F610" s="100"/>
      <c r="G610" s="100"/>
      <c r="H610" s="100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ht="12.75" customHeight="1">
      <c r="A611" s="17"/>
      <c r="B611" s="17"/>
      <c r="C611" s="100"/>
      <c r="D611" s="100"/>
      <c r="E611" s="100"/>
      <c r="F611" s="100"/>
      <c r="G611" s="100"/>
      <c r="H611" s="100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ht="12.75" customHeight="1">
      <c r="A612" s="17"/>
      <c r="B612" s="17"/>
      <c r="C612" s="100"/>
      <c r="D612" s="100"/>
      <c r="E612" s="100"/>
      <c r="F612" s="100"/>
      <c r="G612" s="100"/>
      <c r="H612" s="100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ht="12.75" customHeight="1">
      <c r="A613" s="17"/>
      <c r="B613" s="17"/>
      <c r="C613" s="100"/>
      <c r="D613" s="100"/>
      <c r="E613" s="100"/>
      <c r="F613" s="100"/>
      <c r="G613" s="100"/>
      <c r="H613" s="100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ht="12.75" customHeight="1">
      <c r="A614" s="17"/>
      <c r="B614" s="17"/>
      <c r="C614" s="100"/>
      <c r="D614" s="100"/>
      <c r="E614" s="100"/>
      <c r="F614" s="100"/>
      <c r="G614" s="100"/>
      <c r="H614" s="100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ht="12.75" customHeight="1">
      <c r="A615" s="17"/>
      <c r="B615" s="17"/>
      <c r="C615" s="100"/>
      <c r="D615" s="100"/>
      <c r="E615" s="100"/>
      <c r="F615" s="100"/>
      <c r="G615" s="100"/>
      <c r="H615" s="100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ht="12.75" customHeight="1">
      <c r="A616" s="17"/>
      <c r="B616" s="17"/>
      <c r="C616" s="100"/>
      <c r="D616" s="100"/>
      <c r="E616" s="100"/>
      <c r="F616" s="100"/>
      <c r="G616" s="100"/>
      <c r="H616" s="100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ht="12.75" customHeight="1">
      <c r="A617" s="17"/>
      <c r="B617" s="17"/>
      <c r="C617" s="100"/>
      <c r="D617" s="100"/>
      <c r="E617" s="100"/>
      <c r="F617" s="100"/>
      <c r="G617" s="100"/>
      <c r="H617" s="100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ht="12.75" customHeight="1">
      <c r="A618" s="17"/>
      <c r="B618" s="17"/>
      <c r="C618" s="100"/>
      <c r="D618" s="100"/>
      <c r="E618" s="100"/>
      <c r="F618" s="100"/>
      <c r="G618" s="100"/>
      <c r="H618" s="100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ht="12.75" customHeight="1">
      <c r="A619" s="17"/>
      <c r="B619" s="17"/>
      <c r="C619" s="100"/>
      <c r="D619" s="100"/>
      <c r="E619" s="100"/>
      <c r="F619" s="100"/>
      <c r="G619" s="100"/>
      <c r="H619" s="100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ht="12.75" customHeight="1">
      <c r="A620" s="17"/>
      <c r="B620" s="17"/>
      <c r="C620" s="100"/>
      <c r="D620" s="100"/>
      <c r="E620" s="100"/>
      <c r="F620" s="100"/>
      <c r="G620" s="100"/>
      <c r="H620" s="100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ht="12.75" customHeight="1">
      <c r="A621" s="17"/>
      <c r="B621" s="17"/>
      <c r="C621" s="100"/>
      <c r="D621" s="100"/>
      <c r="E621" s="100"/>
      <c r="F621" s="100"/>
      <c r="G621" s="100"/>
      <c r="H621" s="100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ht="12.75" customHeight="1">
      <c r="A622" s="17"/>
      <c r="B622" s="17"/>
      <c r="C622" s="100"/>
      <c r="D622" s="100"/>
      <c r="E622" s="100"/>
      <c r="F622" s="100"/>
      <c r="G622" s="100"/>
      <c r="H622" s="100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ht="12.75" customHeight="1">
      <c r="A623" s="17"/>
      <c r="B623" s="17"/>
      <c r="C623" s="100"/>
      <c r="D623" s="100"/>
      <c r="E623" s="100"/>
      <c r="F623" s="100"/>
      <c r="G623" s="100"/>
      <c r="H623" s="100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ht="12.75" customHeight="1">
      <c r="A624" s="17"/>
      <c r="B624" s="17"/>
      <c r="C624" s="100"/>
      <c r="D624" s="100"/>
      <c r="E624" s="100"/>
      <c r="F624" s="100"/>
      <c r="G624" s="100"/>
      <c r="H624" s="100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ht="12.75" customHeight="1">
      <c r="A625" s="17"/>
      <c r="B625" s="17"/>
      <c r="C625" s="100"/>
      <c r="D625" s="100"/>
      <c r="E625" s="100"/>
      <c r="F625" s="100"/>
      <c r="G625" s="100"/>
      <c r="H625" s="100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ht="12.75" customHeight="1">
      <c r="A626" s="17"/>
      <c r="B626" s="17"/>
      <c r="C626" s="100"/>
      <c r="D626" s="100"/>
      <c r="E626" s="100"/>
      <c r="F626" s="100"/>
      <c r="G626" s="100"/>
      <c r="H626" s="100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ht="12.75" customHeight="1">
      <c r="A627" s="17"/>
      <c r="B627" s="17"/>
      <c r="C627" s="100"/>
      <c r="D627" s="100"/>
      <c r="E627" s="100"/>
      <c r="F627" s="100"/>
      <c r="G627" s="100"/>
      <c r="H627" s="100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ht="12.75" customHeight="1">
      <c r="A628" s="17"/>
      <c r="B628" s="17"/>
      <c r="C628" s="100"/>
      <c r="D628" s="100"/>
      <c r="E628" s="100"/>
      <c r="F628" s="100"/>
      <c r="G628" s="100"/>
      <c r="H628" s="100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ht="12.75" customHeight="1">
      <c r="A629" s="17"/>
      <c r="B629" s="17"/>
      <c r="C629" s="100"/>
      <c r="D629" s="100"/>
      <c r="E629" s="100"/>
      <c r="F629" s="100"/>
      <c r="G629" s="100"/>
      <c r="H629" s="100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ht="12.75" customHeight="1">
      <c r="A630" s="17"/>
      <c r="B630" s="17"/>
      <c r="C630" s="100"/>
      <c r="D630" s="100"/>
      <c r="E630" s="100"/>
      <c r="F630" s="100"/>
      <c r="G630" s="100"/>
      <c r="H630" s="100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ht="12.75" customHeight="1">
      <c r="A631" s="17"/>
      <c r="B631" s="17"/>
      <c r="C631" s="100"/>
      <c r="D631" s="100"/>
      <c r="E631" s="100"/>
      <c r="F631" s="100"/>
      <c r="G631" s="100"/>
      <c r="H631" s="100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ht="12.75" customHeight="1">
      <c r="A632" s="17"/>
      <c r="B632" s="17"/>
      <c r="C632" s="100"/>
      <c r="D632" s="100"/>
      <c r="E632" s="100"/>
      <c r="F632" s="100"/>
      <c r="G632" s="100"/>
      <c r="H632" s="100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ht="12.75" customHeight="1">
      <c r="A633" s="17"/>
      <c r="B633" s="17"/>
      <c r="C633" s="100"/>
      <c r="D633" s="100"/>
      <c r="E633" s="100"/>
      <c r="F633" s="100"/>
      <c r="G633" s="100"/>
      <c r="H633" s="100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ht="12.75" customHeight="1">
      <c r="A634" s="17"/>
      <c r="B634" s="17"/>
      <c r="C634" s="100"/>
      <c r="D634" s="100"/>
      <c r="E634" s="100"/>
      <c r="F634" s="100"/>
      <c r="G634" s="100"/>
      <c r="H634" s="100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ht="12.75" customHeight="1">
      <c r="A635" s="17"/>
      <c r="B635" s="17"/>
      <c r="C635" s="100"/>
      <c r="D635" s="100"/>
      <c r="E635" s="100"/>
      <c r="F635" s="100"/>
      <c r="G635" s="100"/>
      <c r="H635" s="100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ht="12.75" customHeight="1">
      <c r="A636" s="17"/>
      <c r="B636" s="17"/>
      <c r="C636" s="100"/>
      <c r="D636" s="100"/>
      <c r="E636" s="100"/>
      <c r="F636" s="100"/>
      <c r="G636" s="100"/>
      <c r="H636" s="100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ht="12.75" customHeight="1">
      <c r="A637" s="17"/>
      <c r="B637" s="17"/>
      <c r="C637" s="100"/>
      <c r="D637" s="100"/>
      <c r="E637" s="100"/>
      <c r="F637" s="100"/>
      <c r="G637" s="100"/>
      <c r="H637" s="100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ht="12.75" customHeight="1">
      <c r="A638" s="17"/>
      <c r="B638" s="17"/>
      <c r="C638" s="100"/>
      <c r="D638" s="100"/>
      <c r="E638" s="100"/>
      <c r="F638" s="100"/>
      <c r="G638" s="100"/>
      <c r="H638" s="100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ht="12.75" customHeight="1">
      <c r="A639" s="17"/>
      <c r="B639" s="17"/>
      <c r="C639" s="100"/>
      <c r="D639" s="100"/>
      <c r="E639" s="100"/>
      <c r="F639" s="100"/>
      <c r="G639" s="100"/>
      <c r="H639" s="100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ht="12.75" customHeight="1">
      <c r="A640" s="17"/>
      <c r="B640" s="17"/>
      <c r="C640" s="100"/>
      <c r="D640" s="100"/>
      <c r="E640" s="100"/>
      <c r="F640" s="100"/>
      <c r="G640" s="100"/>
      <c r="H640" s="100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ht="12.75" customHeight="1">
      <c r="A641" s="17"/>
      <c r="B641" s="17"/>
      <c r="C641" s="100"/>
      <c r="D641" s="100"/>
      <c r="E641" s="100"/>
      <c r="F641" s="100"/>
      <c r="G641" s="100"/>
      <c r="H641" s="100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ht="12.75" customHeight="1">
      <c r="A642" s="17"/>
      <c r="B642" s="17"/>
      <c r="C642" s="100"/>
      <c r="D642" s="100"/>
      <c r="E642" s="100"/>
      <c r="F642" s="100"/>
      <c r="G642" s="100"/>
      <c r="H642" s="100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ht="12.75" customHeight="1">
      <c r="A643" s="17"/>
      <c r="B643" s="17"/>
      <c r="C643" s="100"/>
      <c r="D643" s="100"/>
      <c r="E643" s="100"/>
      <c r="F643" s="100"/>
      <c r="G643" s="100"/>
      <c r="H643" s="100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ht="12.75" customHeight="1">
      <c r="A644" s="17"/>
      <c r="B644" s="17"/>
      <c r="C644" s="100"/>
      <c r="D644" s="100"/>
      <c r="E644" s="100"/>
      <c r="F644" s="100"/>
      <c r="G644" s="100"/>
      <c r="H644" s="100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ht="12.75" customHeight="1">
      <c r="A645" s="17"/>
      <c r="B645" s="17"/>
      <c r="C645" s="100"/>
      <c r="D645" s="100"/>
      <c r="E645" s="100"/>
      <c r="F645" s="100"/>
      <c r="G645" s="100"/>
      <c r="H645" s="100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ht="12.75" customHeight="1">
      <c r="A646" s="17"/>
      <c r="B646" s="17"/>
      <c r="C646" s="100"/>
      <c r="D646" s="100"/>
      <c r="E646" s="100"/>
      <c r="F646" s="100"/>
      <c r="G646" s="100"/>
      <c r="H646" s="100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ht="12.75" customHeight="1">
      <c r="A647" s="17"/>
      <c r="B647" s="17"/>
      <c r="C647" s="100"/>
      <c r="D647" s="100"/>
      <c r="E647" s="100"/>
      <c r="F647" s="100"/>
      <c r="G647" s="100"/>
      <c r="H647" s="100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ht="12.75" customHeight="1">
      <c r="A648" s="17"/>
      <c r="B648" s="17"/>
      <c r="C648" s="100"/>
      <c r="D648" s="100"/>
      <c r="E648" s="100"/>
      <c r="F648" s="100"/>
      <c r="G648" s="100"/>
      <c r="H648" s="100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ht="12.75" customHeight="1">
      <c r="A649" s="17"/>
      <c r="B649" s="17"/>
      <c r="C649" s="100"/>
      <c r="D649" s="100"/>
      <c r="E649" s="100"/>
      <c r="F649" s="100"/>
      <c r="G649" s="100"/>
      <c r="H649" s="100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ht="12.75" customHeight="1">
      <c r="A650" s="17"/>
      <c r="B650" s="17"/>
      <c r="C650" s="100"/>
      <c r="D650" s="100"/>
      <c r="E650" s="100"/>
      <c r="F650" s="100"/>
      <c r="G650" s="100"/>
      <c r="H650" s="100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ht="12.75" customHeight="1">
      <c r="A651" s="17"/>
      <c r="B651" s="17"/>
      <c r="C651" s="100"/>
      <c r="D651" s="100"/>
      <c r="E651" s="100"/>
      <c r="F651" s="100"/>
      <c r="G651" s="100"/>
      <c r="H651" s="100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ht="12.75" customHeight="1">
      <c r="A652" s="17"/>
      <c r="B652" s="17"/>
      <c r="C652" s="100"/>
      <c r="D652" s="100"/>
      <c r="E652" s="100"/>
      <c r="F652" s="100"/>
      <c r="G652" s="100"/>
      <c r="H652" s="100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ht="12.75" customHeight="1">
      <c r="A653" s="17"/>
      <c r="B653" s="17"/>
      <c r="C653" s="100"/>
      <c r="D653" s="100"/>
      <c r="E653" s="100"/>
      <c r="F653" s="100"/>
      <c r="G653" s="100"/>
      <c r="H653" s="100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ht="12.75" customHeight="1">
      <c r="A654" s="17"/>
      <c r="B654" s="17"/>
      <c r="C654" s="100"/>
      <c r="D654" s="100"/>
      <c r="E654" s="100"/>
      <c r="F654" s="100"/>
      <c r="G654" s="100"/>
      <c r="H654" s="100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ht="12.75" customHeight="1">
      <c r="A655" s="17"/>
      <c r="B655" s="17"/>
      <c r="C655" s="100"/>
      <c r="D655" s="100"/>
      <c r="E655" s="100"/>
      <c r="F655" s="100"/>
      <c r="G655" s="100"/>
      <c r="H655" s="100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ht="12.75" customHeight="1">
      <c r="A656" s="17"/>
      <c r="B656" s="17"/>
      <c r="C656" s="100"/>
      <c r="D656" s="100"/>
      <c r="E656" s="100"/>
      <c r="F656" s="100"/>
      <c r="G656" s="100"/>
      <c r="H656" s="100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ht="12.75" customHeight="1">
      <c r="A657" s="17"/>
      <c r="B657" s="17"/>
      <c r="C657" s="100"/>
      <c r="D657" s="100"/>
      <c r="E657" s="100"/>
      <c r="F657" s="100"/>
      <c r="G657" s="100"/>
      <c r="H657" s="100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ht="12.75" customHeight="1">
      <c r="A658" s="17"/>
      <c r="B658" s="17"/>
      <c r="C658" s="100"/>
      <c r="D658" s="100"/>
      <c r="E658" s="100"/>
      <c r="F658" s="100"/>
      <c r="G658" s="100"/>
      <c r="H658" s="100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ht="12.75" customHeight="1">
      <c r="A659" s="17"/>
      <c r="B659" s="17"/>
      <c r="C659" s="100"/>
      <c r="D659" s="100"/>
      <c r="E659" s="100"/>
      <c r="F659" s="100"/>
      <c r="G659" s="100"/>
      <c r="H659" s="100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ht="12.75" customHeight="1">
      <c r="A660" s="17"/>
      <c r="B660" s="17"/>
      <c r="C660" s="100"/>
      <c r="D660" s="100"/>
      <c r="E660" s="100"/>
      <c r="F660" s="100"/>
      <c r="G660" s="100"/>
      <c r="H660" s="100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ht="12.75" customHeight="1">
      <c r="A661" s="17"/>
      <c r="B661" s="17"/>
      <c r="C661" s="100"/>
      <c r="D661" s="100"/>
      <c r="E661" s="100"/>
      <c r="F661" s="100"/>
      <c r="G661" s="100"/>
      <c r="H661" s="100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ht="12.75" customHeight="1">
      <c r="A662" s="17"/>
      <c r="B662" s="17"/>
      <c r="C662" s="100"/>
      <c r="D662" s="100"/>
      <c r="E662" s="100"/>
      <c r="F662" s="100"/>
      <c r="G662" s="100"/>
      <c r="H662" s="100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ht="12.75" customHeight="1">
      <c r="A663" s="17"/>
      <c r="B663" s="17"/>
      <c r="C663" s="100"/>
      <c r="D663" s="100"/>
      <c r="E663" s="100"/>
      <c r="F663" s="100"/>
      <c r="G663" s="100"/>
      <c r="H663" s="100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ht="12.75" customHeight="1">
      <c r="A664" s="17"/>
      <c r="B664" s="17"/>
      <c r="C664" s="100"/>
      <c r="D664" s="100"/>
      <c r="E664" s="100"/>
      <c r="F664" s="100"/>
      <c r="G664" s="100"/>
      <c r="H664" s="100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ht="12.75" customHeight="1">
      <c r="A665" s="17"/>
      <c r="B665" s="17"/>
      <c r="C665" s="100"/>
      <c r="D665" s="100"/>
      <c r="E665" s="100"/>
      <c r="F665" s="100"/>
      <c r="G665" s="100"/>
      <c r="H665" s="100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ht="12.75" customHeight="1">
      <c r="A666" s="17"/>
      <c r="B666" s="17"/>
      <c r="C666" s="100"/>
      <c r="D666" s="100"/>
      <c r="E666" s="100"/>
      <c r="F666" s="100"/>
      <c r="G666" s="100"/>
      <c r="H666" s="100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ht="12.75" customHeight="1">
      <c r="A667" s="17"/>
      <c r="B667" s="17"/>
      <c r="C667" s="100"/>
      <c r="D667" s="100"/>
      <c r="E667" s="100"/>
      <c r="F667" s="100"/>
      <c r="G667" s="100"/>
      <c r="H667" s="100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ht="12.75" customHeight="1">
      <c r="A668" s="17"/>
      <c r="B668" s="17"/>
      <c r="C668" s="100"/>
      <c r="D668" s="100"/>
      <c r="E668" s="100"/>
      <c r="F668" s="100"/>
      <c r="G668" s="100"/>
      <c r="H668" s="100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ht="12.75" customHeight="1">
      <c r="A669" s="17"/>
      <c r="B669" s="17"/>
      <c r="C669" s="100"/>
      <c r="D669" s="100"/>
      <c r="E669" s="100"/>
      <c r="F669" s="100"/>
      <c r="G669" s="100"/>
      <c r="H669" s="100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ht="12.75" customHeight="1">
      <c r="A670" s="17"/>
      <c r="B670" s="17"/>
      <c r="C670" s="100"/>
      <c r="D670" s="100"/>
      <c r="E670" s="100"/>
      <c r="F670" s="100"/>
      <c r="G670" s="100"/>
      <c r="H670" s="100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ht="12.75" customHeight="1">
      <c r="A671" s="17"/>
      <c r="B671" s="17"/>
      <c r="C671" s="100"/>
      <c r="D671" s="100"/>
      <c r="E671" s="100"/>
      <c r="F671" s="100"/>
      <c r="G671" s="100"/>
      <c r="H671" s="100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ht="12.75" customHeight="1">
      <c r="A672" s="17"/>
      <c r="B672" s="17"/>
      <c r="C672" s="100"/>
      <c r="D672" s="100"/>
      <c r="E672" s="100"/>
      <c r="F672" s="100"/>
      <c r="G672" s="100"/>
      <c r="H672" s="100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ht="12.75" customHeight="1">
      <c r="A673" s="17"/>
      <c r="B673" s="17"/>
      <c r="C673" s="100"/>
      <c r="D673" s="100"/>
      <c r="E673" s="100"/>
      <c r="F673" s="100"/>
      <c r="G673" s="100"/>
      <c r="H673" s="100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ht="12.75" customHeight="1">
      <c r="A674" s="17"/>
      <c r="B674" s="17"/>
      <c r="C674" s="100"/>
      <c r="D674" s="100"/>
      <c r="E674" s="100"/>
      <c r="F674" s="100"/>
      <c r="G674" s="100"/>
      <c r="H674" s="100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ht="12.75" customHeight="1">
      <c r="A675" s="17"/>
      <c r="B675" s="17"/>
      <c r="C675" s="100"/>
      <c r="D675" s="100"/>
      <c r="E675" s="100"/>
      <c r="F675" s="100"/>
      <c r="G675" s="100"/>
      <c r="H675" s="100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ht="12.75" customHeight="1">
      <c r="A676" s="17"/>
      <c r="B676" s="17"/>
      <c r="C676" s="100"/>
      <c r="D676" s="100"/>
      <c r="E676" s="100"/>
      <c r="F676" s="100"/>
      <c r="G676" s="100"/>
      <c r="H676" s="100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ht="12.75" customHeight="1">
      <c r="A677" s="17"/>
      <c r="B677" s="17"/>
      <c r="C677" s="100"/>
      <c r="D677" s="100"/>
      <c r="E677" s="100"/>
      <c r="F677" s="100"/>
      <c r="G677" s="100"/>
      <c r="H677" s="100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ht="12.75" customHeight="1">
      <c r="A678" s="17"/>
      <c r="B678" s="17"/>
      <c r="C678" s="100"/>
      <c r="D678" s="100"/>
      <c r="E678" s="100"/>
      <c r="F678" s="100"/>
      <c r="G678" s="100"/>
      <c r="H678" s="100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ht="12.75" customHeight="1">
      <c r="A679" s="17"/>
      <c r="B679" s="17"/>
      <c r="C679" s="100"/>
      <c r="D679" s="100"/>
      <c r="E679" s="100"/>
      <c r="F679" s="100"/>
      <c r="G679" s="100"/>
      <c r="H679" s="100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ht="12.75" customHeight="1">
      <c r="A680" s="17"/>
      <c r="B680" s="17"/>
      <c r="C680" s="100"/>
      <c r="D680" s="100"/>
      <c r="E680" s="100"/>
      <c r="F680" s="100"/>
      <c r="G680" s="100"/>
      <c r="H680" s="100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ht="12.75" customHeight="1">
      <c r="A681" s="17"/>
      <c r="B681" s="17"/>
      <c r="C681" s="100"/>
      <c r="D681" s="100"/>
      <c r="E681" s="100"/>
      <c r="F681" s="100"/>
      <c r="G681" s="100"/>
      <c r="H681" s="100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ht="12.75" customHeight="1">
      <c r="A682" s="17"/>
      <c r="B682" s="17"/>
      <c r="C682" s="100"/>
      <c r="D682" s="100"/>
      <c r="E682" s="100"/>
      <c r="F682" s="100"/>
      <c r="G682" s="100"/>
      <c r="H682" s="100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ht="12.75" customHeight="1">
      <c r="A683" s="17"/>
      <c r="B683" s="17"/>
      <c r="C683" s="100"/>
      <c r="D683" s="100"/>
      <c r="E683" s="100"/>
      <c r="F683" s="100"/>
      <c r="G683" s="100"/>
      <c r="H683" s="100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ht="12.75" customHeight="1">
      <c r="A684" s="17"/>
      <c r="B684" s="17"/>
      <c r="C684" s="100"/>
      <c r="D684" s="100"/>
      <c r="E684" s="100"/>
      <c r="F684" s="100"/>
      <c r="G684" s="100"/>
      <c r="H684" s="100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ht="12.75" customHeight="1">
      <c r="A685" s="17"/>
      <c r="B685" s="17"/>
      <c r="C685" s="100"/>
      <c r="D685" s="100"/>
      <c r="E685" s="100"/>
      <c r="F685" s="100"/>
      <c r="G685" s="100"/>
      <c r="H685" s="100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ht="12.75" customHeight="1">
      <c r="A686" s="17"/>
      <c r="B686" s="17"/>
      <c r="C686" s="100"/>
      <c r="D686" s="100"/>
      <c r="E686" s="100"/>
      <c r="F686" s="100"/>
      <c r="G686" s="100"/>
      <c r="H686" s="100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ht="12.75" customHeight="1">
      <c r="A687" s="17"/>
      <c r="B687" s="17"/>
      <c r="C687" s="100"/>
      <c r="D687" s="100"/>
      <c r="E687" s="100"/>
      <c r="F687" s="100"/>
      <c r="G687" s="100"/>
      <c r="H687" s="100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ht="12.75" customHeight="1">
      <c r="A688" s="17"/>
      <c r="B688" s="17"/>
      <c r="C688" s="100"/>
      <c r="D688" s="100"/>
      <c r="E688" s="100"/>
      <c r="F688" s="100"/>
      <c r="G688" s="100"/>
      <c r="H688" s="100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ht="12.75" customHeight="1">
      <c r="A689" s="17"/>
      <c r="B689" s="17"/>
      <c r="C689" s="100"/>
      <c r="D689" s="100"/>
      <c r="E689" s="100"/>
      <c r="F689" s="100"/>
      <c r="G689" s="100"/>
      <c r="H689" s="100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ht="12.75" customHeight="1">
      <c r="A690" s="17"/>
      <c r="B690" s="17"/>
      <c r="C690" s="100"/>
      <c r="D690" s="100"/>
      <c r="E690" s="100"/>
      <c r="F690" s="100"/>
      <c r="G690" s="100"/>
      <c r="H690" s="100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ht="12.75" customHeight="1">
      <c r="A691" s="17"/>
      <c r="B691" s="17"/>
      <c r="C691" s="100"/>
      <c r="D691" s="100"/>
      <c r="E691" s="100"/>
      <c r="F691" s="100"/>
      <c r="G691" s="100"/>
      <c r="H691" s="100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ht="12.75" customHeight="1">
      <c r="A692" s="17"/>
      <c r="B692" s="17"/>
      <c r="C692" s="100"/>
      <c r="D692" s="100"/>
      <c r="E692" s="100"/>
      <c r="F692" s="100"/>
      <c r="G692" s="100"/>
      <c r="H692" s="100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ht="12.75" customHeight="1">
      <c r="A693" s="17"/>
      <c r="B693" s="17"/>
      <c r="C693" s="100"/>
      <c r="D693" s="100"/>
      <c r="E693" s="100"/>
      <c r="F693" s="100"/>
      <c r="G693" s="100"/>
      <c r="H693" s="100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ht="12.75" customHeight="1">
      <c r="A694" s="17"/>
      <c r="B694" s="17"/>
      <c r="C694" s="100"/>
      <c r="D694" s="100"/>
      <c r="E694" s="100"/>
      <c r="F694" s="100"/>
      <c r="G694" s="100"/>
      <c r="H694" s="100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ht="12.75" customHeight="1">
      <c r="A695" s="17"/>
      <c r="B695" s="17"/>
      <c r="C695" s="100"/>
      <c r="D695" s="100"/>
      <c r="E695" s="100"/>
      <c r="F695" s="100"/>
      <c r="G695" s="100"/>
      <c r="H695" s="100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ht="12.75" customHeight="1">
      <c r="A696" s="17"/>
      <c r="B696" s="17"/>
      <c r="C696" s="100"/>
      <c r="D696" s="100"/>
      <c r="E696" s="100"/>
      <c r="F696" s="100"/>
      <c r="G696" s="100"/>
      <c r="H696" s="100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ht="12.75" customHeight="1">
      <c r="A697" s="17"/>
      <c r="B697" s="17"/>
      <c r="C697" s="100"/>
      <c r="D697" s="100"/>
      <c r="E697" s="100"/>
      <c r="F697" s="100"/>
      <c r="G697" s="100"/>
      <c r="H697" s="100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ht="12.75" customHeight="1">
      <c r="A698" s="17"/>
      <c r="B698" s="17"/>
      <c r="C698" s="100"/>
      <c r="D698" s="100"/>
      <c r="E698" s="100"/>
      <c r="F698" s="100"/>
      <c r="G698" s="100"/>
      <c r="H698" s="100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ht="12.75" customHeight="1">
      <c r="A699" s="17"/>
      <c r="B699" s="17"/>
      <c r="C699" s="100"/>
      <c r="D699" s="100"/>
      <c r="E699" s="100"/>
      <c r="F699" s="100"/>
      <c r="G699" s="100"/>
      <c r="H699" s="100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ht="12.75" customHeight="1">
      <c r="A700" s="17"/>
      <c r="B700" s="17"/>
      <c r="C700" s="100"/>
      <c r="D700" s="100"/>
      <c r="E700" s="100"/>
      <c r="F700" s="100"/>
      <c r="G700" s="100"/>
      <c r="H700" s="100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ht="12.75" customHeight="1">
      <c r="A701" s="17"/>
      <c r="B701" s="17"/>
      <c r="C701" s="100"/>
      <c r="D701" s="100"/>
      <c r="E701" s="100"/>
      <c r="F701" s="100"/>
      <c r="G701" s="100"/>
      <c r="H701" s="100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ht="12.75" customHeight="1">
      <c r="A702" s="17"/>
      <c r="B702" s="17"/>
      <c r="C702" s="100"/>
      <c r="D702" s="100"/>
      <c r="E702" s="100"/>
      <c r="F702" s="100"/>
      <c r="G702" s="100"/>
      <c r="H702" s="100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ht="12.75" customHeight="1">
      <c r="A703" s="17"/>
      <c r="B703" s="17"/>
      <c r="C703" s="100"/>
      <c r="D703" s="100"/>
      <c r="E703" s="100"/>
      <c r="F703" s="100"/>
      <c r="G703" s="100"/>
      <c r="H703" s="100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ht="12.75" customHeight="1">
      <c r="A704" s="17"/>
      <c r="B704" s="17"/>
      <c r="C704" s="100"/>
      <c r="D704" s="100"/>
      <c r="E704" s="100"/>
      <c r="F704" s="100"/>
      <c r="G704" s="100"/>
      <c r="H704" s="100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ht="12.75" customHeight="1">
      <c r="A705" s="17"/>
      <c r="B705" s="17"/>
      <c r="C705" s="100"/>
      <c r="D705" s="100"/>
      <c r="E705" s="100"/>
      <c r="F705" s="100"/>
      <c r="G705" s="100"/>
      <c r="H705" s="100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ht="12.75" customHeight="1">
      <c r="A706" s="17"/>
      <c r="B706" s="17"/>
      <c r="C706" s="100"/>
      <c r="D706" s="100"/>
      <c r="E706" s="100"/>
      <c r="F706" s="100"/>
      <c r="G706" s="100"/>
      <c r="H706" s="100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ht="12.75" customHeight="1">
      <c r="A707" s="17"/>
      <c r="B707" s="17"/>
      <c r="C707" s="100"/>
      <c r="D707" s="100"/>
      <c r="E707" s="100"/>
      <c r="F707" s="100"/>
      <c r="G707" s="100"/>
      <c r="H707" s="100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ht="12.75" customHeight="1">
      <c r="A708" s="17"/>
      <c r="B708" s="17"/>
      <c r="C708" s="100"/>
      <c r="D708" s="100"/>
      <c r="E708" s="100"/>
      <c r="F708" s="100"/>
      <c r="G708" s="100"/>
      <c r="H708" s="100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ht="12.75" customHeight="1">
      <c r="A709" s="17"/>
      <c r="B709" s="17"/>
      <c r="C709" s="100"/>
      <c r="D709" s="100"/>
      <c r="E709" s="100"/>
      <c r="F709" s="100"/>
      <c r="G709" s="100"/>
      <c r="H709" s="100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ht="12.75" customHeight="1">
      <c r="A710" s="17"/>
      <c r="B710" s="17"/>
      <c r="C710" s="100"/>
      <c r="D710" s="100"/>
      <c r="E710" s="100"/>
      <c r="F710" s="100"/>
      <c r="G710" s="100"/>
      <c r="H710" s="100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ht="12.75" customHeight="1">
      <c r="A711" s="17"/>
      <c r="B711" s="17"/>
      <c r="C711" s="100"/>
      <c r="D711" s="100"/>
      <c r="E711" s="100"/>
      <c r="F711" s="100"/>
      <c r="G711" s="100"/>
      <c r="H711" s="100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ht="12.75" customHeight="1">
      <c r="A712" s="17"/>
      <c r="B712" s="17"/>
      <c r="C712" s="100"/>
      <c r="D712" s="100"/>
      <c r="E712" s="100"/>
      <c r="F712" s="100"/>
      <c r="G712" s="100"/>
      <c r="H712" s="100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ht="12.75" customHeight="1">
      <c r="A713" s="17"/>
      <c r="B713" s="17"/>
      <c r="C713" s="100"/>
      <c r="D713" s="100"/>
      <c r="E713" s="100"/>
      <c r="F713" s="100"/>
      <c r="G713" s="100"/>
      <c r="H713" s="100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ht="12.75" customHeight="1">
      <c r="A714" s="17"/>
      <c r="B714" s="17"/>
      <c r="C714" s="100"/>
      <c r="D714" s="100"/>
      <c r="E714" s="100"/>
      <c r="F714" s="100"/>
      <c r="G714" s="100"/>
      <c r="H714" s="100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ht="12.75" customHeight="1">
      <c r="A715" s="17"/>
      <c r="B715" s="17"/>
      <c r="C715" s="100"/>
      <c r="D715" s="100"/>
      <c r="E715" s="100"/>
      <c r="F715" s="100"/>
      <c r="G715" s="100"/>
      <c r="H715" s="100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ht="12.75" customHeight="1">
      <c r="A716" s="17"/>
      <c r="B716" s="17"/>
      <c r="C716" s="100"/>
      <c r="D716" s="100"/>
      <c r="E716" s="100"/>
      <c r="F716" s="100"/>
      <c r="G716" s="100"/>
      <c r="H716" s="100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ht="12.75" customHeight="1">
      <c r="A717" s="17"/>
      <c r="B717" s="17"/>
      <c r="C717" s="100"/>
      <c r="D717" s="100"/>
      <c r="E717" s="100"/>
      <c r="F717" s="100"/>
      <c r="G717" s="100"/>
      <c r="H717" s="100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ht="12.75" customHeight="1">
      <c r="A718" s="17"/>
      <c r="B718" s="17"/>
      <c r="C718" s="100"/>
      <c r="D718" s="100"/>
      <c r="E718" s="100"/>
      <c r="F718" s="100"/>
      <c r="G718" s="100"/>
      <c r="H718" s="100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ht="12.75" customHeight="1">
      <c r="A719" s="17"/>
      <c r="B719" s="17"/>
      <c r="C719" s="100"/>
      <c r="D719" s="100"/>
      <c r="E719" s="100"/>
      <c r="F719" s="100"/>
      <c r="G719" s="100"/>
      <c r="H719" s="100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ht="12.75" customHeight="1">
      <c r="A720" s="17"/>
      <c r="B720" s="17"/>
      <c r="C720" s="100"/>
      <c r="D720" s="100"/>
      <c r="E720" s="100"/>
      <c r="F720" s="100"/>
      <c r="G720" s="100"/>
      <c r="H720" s="100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ht="12.75" customHeight="1">
      <c r="A721" s="17"/>
      <c r="B721" s="17"/>
      <c r="C721" s="100"/>
      <c r="D721" s="100"/>
      <c r="E721" s="100"/>
      <c r="F721" s="100"/>
      <c r="G721" s="100"/>
      <c r="H721" s="100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ht="12.75" customHeight="1">
      <c r="A722" s="17"/>
      <c r="B722" s="17"/>
      <c r="C722" s="100"/>
      <c r="D722" s="100"/>
      <c r="E722" s="100"/>
      <c r="F722" s="100"/>
      <c r="G722" s="100"/>
      <c r="H722" s="100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ht="12.75" customHeight="1">
      <c r="A723" s="17"/>
      <c r="B723" s="17"/>
      <c r="C723" s="100"/>
      <c r="D723" s="100"/>
      <c r="E723" s="100"/>
      <c r="F723" s="100"/>
      <c r="G723" s="100"/>
      <c r="H723" s="100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ht="12.75" customHeight="1">
      <c r="A724" s="17"/>
      <c r="B724" s="17"/>
      <c r="C724" s="100"/>
      <c r="D724" s="100"/>
      <c r="E724" s="100"/>
      <c r="F724" s="100"/>
      <c r="G724" s="100"/>
      <c r="H724" s="100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ht="12.75" customHeight="1">
      <c r="A725" s="17"/>
      <c r="B725" s="17"/>
      <c r="C725" s="100"/>
      <c r="D725" s="100"/>
      <c r="E725" s="100"/>
      <c r="F725" s="100"/>
      <c r="G725" s="100"/>
      <c r="H725" s="100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ht="12.75" customHeight="1">
      <c r="A726" s="17"/>
      <c r="B726" s="17"/>
      <c r="C726" s="100"/>
      <c r="D726" s="100"/>
      <c r="E726" s="100"/>
      <c r="F726" s="100"/>
      <c r="G726" s="100"/>
      <c r="H726" s="100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ht="12.75" customHeight="1">
      <c r="A727" s="17"/>
      <c r="B727" s="17"/>
      <c r="C727" s="100"/>
      <c r="D727" s="100"/>
      <c r="E727" s="100"/>
      <c r="F727" s="100"/>
      <c r="G727" s="100"/>
      <c r="H727" s="100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ht="12.75" customHeight="1">
      <c r="A728" s="17"/>
      <c r="B728" s="17"/>
      <c r="C728" s="100"/>
      <c r="D728" s="100"/>
      <c r="E728" s="100"/>
      <c r="F728" s="100"/>
      <c r="G728" s="100"/>
      <c r="H728" s="100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ht="12.75" customHeight="1">
      <c r="A729" s="17"/>
      <c r="B729" s="17"/>
      <c r="C729" s="100"/>
      <c r="D729" s="100"/>
      <c r="E729" s="100"/>
      <c r="F729" s="100"/>
      <c r="G729" s="100"/>
      <c r="H729" s="100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ht="12.75" customHeight="1">
      <c r="A730" s="17"/>
      <c r="B730" s="17"/>
      <c r="C730" s="100"/>
      <c r="D730" s="100"/>
      <c r="E730" s="100"/>
      <c r="F730" s="100"/>
      <c r="G730" s="100"/>
      <c r="H730" s="100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ht="12.75" customHeight="1">
      <c r="A731" s="17"/>
      <c r="B731" s="17"/>
      <c r="C731" s="100"/>
      <c r="D731" s="100"/>
      <c r="E731" s="100"/>
      <c r="F731" s="100"/>
      <c r="G731" s="100"/>
      <c r="H731" s="100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ht="12.75" customHeight="1">
      <c r="A732" s="17"/>
      <c r="B732" s="17"/>
      <c r="C732" s="100"/>
      <c r="D732" s="100"/>
      <c r="E732" s="100"/>
      <c r="F732" s="100"/>
      <c r="G732" s="100"/>
      <c r="H732" s="100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ht="12.75" customHeight="1">
      <c r="A733" s="17"/>
      <c r="B733" s="17"/>
      <c r="C733" s="100"/>
      <c r="D733" s="100"/>
      <c r="E733" s="100"/>
      <c r="F733" s="100"/>
      <c r="G733" s="100"/>
      <c r="H733" s="100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ht="12.75" customHeight="1">
      <c r="A734" s="17"/>
      <c r="B734" s="17"/>
      <c r="C734" s="100"/>
      <c r="D734" s="100"/>
      <c r="E734" s="100"/>
      <c r="F734" s="100"/>
      <c r="G734" s="100"/>
      <c r="H734" s="100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ht="12.75" customHeight="1">
      <c r="A735" s="17"/>
      <c r="B735" s="17"/>
      <c r="C735" s="100"/>
      <c r="D735" s="100"/>
      <c r="E735" s="100"/>
      <c r="F735" s="100"/>
      <c r="G735" s="100"/>
      <c r="H735" s="100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ht="12.75" customHeight="1">
      <c r="A736" s="17"/>
      <c r="B736" s="17"/>
      <c r="C736" s="100"/>
      <c r="D736" s="100"/>
      <c r="E736" s="100"/>
      <c r="F736" s="100"/>
      <c r="G736" s="100"/>
      <c r="H736" s="100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ht="12.75" customHeight="1">
      <c r="A737" s="17"/>
      <c r="B737" s="17"/>
      <c r="C737" s="100"/>
      <c r="D737" s="100"/>
      <c r="E737" s="100"/>
      <c r="F737" s="100"/>
      <c r="G737" s="100"/>
      <c r="H737" s="100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ht="12.75" customHeight="1">
      <c r="A738" s="17"/>
      <c r="B738" s="17"/>
      <c r="C738" s="100"/>
      <c r="D738" s="100"/>
      <c r="E738" s="100"/>
      <c r="F738" s="100"/>
      <c r="G738" s="100"/>
      <c r="H738" s="100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ht="12.75" customHeight="1">
      <c r="A739" s="17"/>
      <c r="B739" s="17"/>
      <c r="C739" s="100"/>
      <c r="D739" s="100"/>
      <c r="E739" s="100"/>
      <c r="F739" s="100"/>
      <c r="G739" s="100"/>
      <c r="H739" s="100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ht="12.75" customHeight="1">
      <c r="A740" s="17"/>
      <c r="B740" s="17"/>
      <c r="C740" s="100"/>
      <c r="D740" s="100"/>
      <c r="E740" s="100"/>
      <c r="F740" s="100"/>
      <c r="G740" s="100"/>
      <c r="H740" s="100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ht="12.75" customHeight="1">
      <c r="A741" s="17"/>
      <c r="B741" s="17"/>
      <c r="C741" s="100"/>
      <c r="D741" s="100"/>
      <c r="E741" s="100"/>
      <c r="F741" s="100"/>
      <c r="G741" s="100"/>
      <c r="H741" s="100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ht="12.75" customHeight="1">
      <c r="A742" s="17"/>
      <c r="B742" s="17"/>
      <c r="C742" s="100"/>
      <c r="D742" s="100"/>
      <c r="E742" s="100"/>
      <c r="F742" s="100"/>
      <c r="G742" s="100"/>
      <c r="H742" s="100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ht="12.75" customHeight="1">
      <c r="A743" s="17"/>
      <c r="B743" s="17"/>
      <c r="C743" s="100"/>
      <c r="D743" s="100"/>
      <c r="E743" s="100"/>
      <c r="F743" s="100"/>
      <c r="G743" s="100"/>
      <c r="H743" s="100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ht="12.75" customHeight="1">
      <c r="A744" s="17"/>
      <c r="B744" s="17"/>
      <c r="C744" s="100"/>
      <c r="D744" s="100"/>
      <c r="E744" s="100"/>
      <c r="F744" s="100"/>
      <c r="G744" s="100"/>
      <c r="H744" s="100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ht="12.75" customHeight="1">
      <c r="A745" s="17"/>
      <c r="B745" s="17"/>
      <c r="C745" s="100"/>
      <c r="D745" s="100"/>
      <c r="E745" s="100"/>
      <c r="F745" s="100"/>
      <c r="G745" s="100"/>
      <c r="H745" s="100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ht="12.75" customHeight="1">
      <c r="A746" s="17"/>
      <c r="B746" s="17"/>
      <c r="C746" s="100"/>
      <c r="D746" s="100"/>
      <c r="E746" s="100"/>
      <c r="F746" s="100"/>
      <c r="G746" s="100"/>
      <c r="H746" s="100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ht="12.75" customHeight="1">
      <c r="A747" s="17"/>
      <c r="B747" s="17"/>
      <c r="C747" s="100"/>
      <c r="D747" s="100"/>
      <c r="E747" s="100"/>
      <c r="F747" s="100"/>
      <c r="G747" s="100"/>
      <c r="H747" s="100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ht="12.75" customHeight="1">
      <c r="A748" s="17"/>
      <c r="B748" s="17"/>
      <c r="C748" s="100"/>
      <c r="D748" s="100"/>
      <c r="E748" s="100"/>
      <c r="F748" s="100"/>
      <c r="G748" s="100"/>
      <c r="H748" s="100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ht="12.75" customHeight="1">
      <c r="A749" s="17"/>
      <c r="B749" s="17"/>
      <c r="C749" s="100"/>
      <c r="D749" s="100"/>
      <c r="E749" s="100"/>
      <c r="F749" s="100"/>
      <c r="G749" s="100"/>
      <c r="H749" s="100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ht="12.75" customHeight="1">
      <c r="A750" s="17"/>
      <c r="B750" s="17"/>
      <c r="C750" s="100"/>
      <c r="D750" s="100"/>
      <c r="E750" s="100"/>
      <c r="F750" s="100"/>
      <c r="G750" s="100"/>
      <c r="H750" s="100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ht="12.75" customHeight="1">
      <c r="A751" s="17"/>
      <c r="B751" s="17"/>
      <c r="C751" s="100"/>
      <c r="D751" s="100"/>
      <c r="E751" s="100"/>
      <c r="F751" s="100"/>
      <c r="G751" s="100"/>
      <c r="H751" s="100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ht="12.75" customHeight="1">
      <c r="A752" s="17"/>
      <c r="B752" s="17"/>
      <c r="C752" s="100"/>
      <c r="D752" s="100"/>
      <c r="E752" s="100"/>
      <c r="F752" s="100"/>
      <c r="G752" s="100"/>
      <c r="H752" s="100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ht="12.75" customHeight="1">
      <c r="A753" s="17"/>
      <c r="B753" s="17"/>
      <c r="C753" s="100"/>
      <c r="D753" s="100"/>
      <c r="E753" s="100"/>
      <c r="F753" s="100"/>
      <c r="G753" s="100"/>
      <c r="H753" s="100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ht="12.75" customHeight="1">
      <c r="A754" s="17"/>
      <c r="B754" s="17"/>
      <c r="C754" s="100"/>
      <c r="D754" s="100"/>
      <c r="E754" s="100"/>
      <c r="F754" s="100"/>
      <c r="G754" s="100"/>
      <c r="H754" s="100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ht="12.75" customHeight="1">
      <c r="A755" s="17"/>
      <c r="B755" s="17"/>
      <c r="C755" s="100"/>
      <c r="D755" s="100"/>
      <c r="E755" s="100"/>
      <c r="F755" s="100"/>
      <c r="G755" s="100"/>
      <c r="H755" s="100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ht="12.75" customHeight="1">
      <c r="A756" s="17"/>
      <c r="B756" s="17"/>
      <c r="C756" s="100"/>
      <c r="D756" s="100"/>
      <c r="E756" s="100"/>
      <c r="F756" s="100"/>
      <c r="G756" s="100"/>
      <c r="H756" s="100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ht="12.75" customHeight="1">
      <c r="A757" s="17"/>
      <c r="B757" s="17"/>
      <c r="C757" s="100"/>
      <c r="D757" s="100"/>
      <c r="E757" s="100"/>
      <c r="F757" s="100"/>
      <c r="G757" s="100"/>
      <c r="H757" s="100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ht="12.75" customHeight="1">
      <c r="A758" s="17"/>
      <c r="B758" s="17"/>
      <c r="C758" s="100"/>
      <c r="D758" s="100"/>
      <c r="E758" s="100"/>
      <c r="F758" s="100"/>
      <c r="G758" s="100"/>
      <c r="H758" s="100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ht="12.75" customHeight="1">
      <c r="A759" s="17"/>
      <c r="B759" s="17"/>
      <c r="C759" s="100"/>
      <c r="D759" s="100"/>
      <c r="E759" s="100"/>
      <c r="F759" s="100"/>
      <c r="G759" s="100"/>
      <c r="H759" s="100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ht="12.75" customHeight="1">
      <c r="A760" s="17"/>
      <c r="B760" s="17"/>
      <c r="C760" s="100"/>
      <c r="D760" s="100"/>
      <c r="E760" s="100"/>
      <c r="F760" s="100"/>
      <c r="G760" s="100"/>
      <c r="H760" s="100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ht="12.75" customHeight="1">
      <c r="A761" s="17"/>
      <c r="B761" s="17"/>
      <c r="C761" s="100"/>
      <c r="D761" s="100"/>
      <c r="E761" s="100"/>
      <c r="F761" s="100"/>
      <c r="G761" s="100"/>
      <c r="H761" s="100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ht="12.75" customHeight="1">
      <c r="A762" s="17"/>
      <c r="B762" s="17"/>
      <c r="C762" s="100"/>
      <c r="D762" s="100"/>
      <c r="E762" s="100"/>
      <c r="F762" s="100"/>
      <c r="G762" s="100"/>
      <c r="H762" s="100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ht="12.75" customHeight="1">
      <c r="A763" s="17"/>
      <c r="B763" s="17"/>
      <c r="C763" s="100"/>
      <c r="D763" s="100"/>
      <c r="E763" s="100"/>
      <c r="F763" s="100"/>
      <c r="G763" s="100"/>
      <c r="H763" s="100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ht="12.75" customHeight="1">
      <c r="A764" s="17"/>
      <c r="B764" s="17"/>
      <c r="C764" s="100"/>
      <c r="D764" s="100"/>
      <c r="E764" s="100"/>
      <c r="F764" s="100"/>
      <c r="G764" s="100"/>
      <c r="H764" s="100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ht="12.75" customHeight="1">
      <c r="A765" s="17"/>
      <c r="B765" s="17"/>
      <c r="C765" s="100"/>
      <c r="D765" s="100"/>
      <c r="E765" s="100"/>
      <c r="F765" s="100"/>
      <c r="G765" s="100"/>
      <c r="H765" s="100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ht="12.75" customHeight="1">
      <c r="A766" s="17"/>
      <c r="B766" s="17"/>
      <c r="C766" s="100"/>
      <c r="D766" s="100"/>
      <c r="E766" s="100"/>
      <c r="F766" s="100"/>
      <c r="G766" s="100"/>
      <c r="H766" s="100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ht="12.75" customHeight="1">
      <c r="A767" s="17"/>
      <c r="B767" s="17"/>
      <c r="C767" s="100"/>
      <c r="D767" s="100"/>
      <c r="E767" s="100"/>
      <c r="F767" s="100"/>
      <c r="G767" s="100"/>
      <c r="H767" s="100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ht="12.75" customHeight="1">
      <c r="A768" s="17"/>
      <c r="B768" s="17"/>
      <c r="C768" s="100"/>
      <c r="D768" s="100"/>
      <c r="E768" s="100"/>
      <c r="F768" s="100"/>
      <c r="G768" s="100"/>
      <c r="H768" s="100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ht="12.75" customHeight="1">
      <c r="A769" s="17"/>
      <c r="B769" s="17"/>
      <c r="C769" s="100"/>
      <c r="D769" s="100"/>
      <c r="E769" s="100"/>
      <c r="F769" s="100"/>
      <c r="G769" s="100"/>
      <c r="H769" s="100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ht="12.75" customHeight="1">
      <c r="A770" s="17"/>
      <c r="B770" s="17"/>
      <c r="C770" s="100"/>
      <c r="D770" s="100"/>
      <c r="E770" s="100"/>
      <c r="F770" s="100"/>
      <c r="G770" s="100"/>
      <c r="H770" s="100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ht="12.75" customHeight="1">
      <c r="A771" s="17"/>
      <c r="B771" s="17"/>
      <c r="C771" s="100"/>
      <c r="D771" s="100"/>
      <c r="E771" s="100"/>
      <c r="F771" s="100"/>
      <c r="G771" s="100"/>
      <c r="H771" s="100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ht="12.75" customHeight="1">
      <c r="A772" s="17"/>
      <c r="B772" s="17"/>
      <c r="C772" s="100"/>
      <c r="D772" s="100"/>
      <c r="E772" s="100"/>
      <c r="F772" s="100"/>
      <c r="G772" s="100"/>
      <c r="H772" s="100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ht="12.75" customHeight="1">
      <c r="A773" s="17"/>
      <c r="B773" s="17"/>
      <c r="C773" s="100"/>
      <c r="D773" s="100"/>
      <c r="E773" s="100"/>
      <c r="F773" s="100"/>
      <c r="G773" s="100"/>
      <c r="H773" s="100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ht="12.75" customHeight="1">
      <c r="A774" s="17"/>
      <c r="B774" s="17"/>
      <c r="C774" s="100"/>
      <c r="D774" s="100"/>
      <c r="E774" s="100"/>
      <c r="F774" s="100"/>
      <c r="G774" s="100"/>
      <c r="H774" s="100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ht="12.75" customHeight="1">
      <c r="A775" s="17"/>
      <c r="B775" s="17"/>
      <c r="C775" s="100"/>
      <c r="D775" s="100"/>
      <c r="E775" s="100"/>
      <c r="F775" s="100"/>
      <c r="G775" s="100"/>
      <c r="H775" s="100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ht="12.75" customHeight="1">
      <c r="A776" s="17"/>
      <c r="B776" s="17"/>
      <c r="C776" s="100"/>
      <c r="D776" s="100"/>
      <c r="E776" s="100"/>
      <c r="F776" s="100"/>
      <c r="G776" s="100"/>
      <c r="H776" s="100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ht="12.75" customHeight="1">
      <c r="A777" s="17"/>
      <c r="B777" s="17"/>
      <c r="C777" s="100"/>
      <c r="D777" s="100"/>
      <c r="E777" s="100"/>
      <c r="F777" s="100"/>
      <c r="G777" s="100"/>
      <c r="H777" s="100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ht="12.75" customHeight="1">
      <c r="A778" s="17"/>
      <c r="B778" s="17"/>
      <c r="C778" s="100"/>
      <c r="D778" s="100"/>
      <c r="E778" s="100"/>
      <c r="F778" s="100"/>
      <c r="G778" s="100"/>
      <c r="H778" s="100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ht="12.75" customHeight="1">
      <c r="A779" s="17"/>
      <c r="B779" s="17"/>
      <c r="C779" s="100"/>
      <c r="D779" s="100"/>
      <c r="E779" s="100"/>
      <c r="F779" s="100"/>
      <c r="G779" s="100"/>
      <c r="H779" s="100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ht="12.75" customHeight="1">
      <c r="A780" s="17"/>
      <c r="B780" s="17"/>
      <c r="C780" s="100"/>
      <c r="D780" s="100"/>
      <c r="E780" s="100"/>
      <c r="F780" s="100"/>
      <c r="G780" s="100"/>
      <c r="H780" s="100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ht="12.75" customHeight="1">
      <c r="A781" s="17"/>
      <c r="B781" s="17"/>
      <c r="C781" s="100"/>
      <c r="D781" s="100"/>
      <c r="E781" s="100"/>
      <c r="F781" s="100"/>
      <c r="G781" s="100"/>
      <c r="H781" s="100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ht="12.75" customHeight="1">
      <c r="A782" s="17"/>
      <c r="B782" s="17"/>
      <c r="C782" s="100"/>
      <c r="D782" s="100"/>
      <c r="E782" s="100"/>
      <c r="F782" s="100"/>
      <c r="G782" s="100"/>
      <c r="H782" s="100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ht="12.75" customHeight="1">
      <c r="A783" s="17"/>
      <c r="B783" s="17"/>
      <c r="C783" s="100"/>
      <c r="D783" s="100"/>
      <c r="E783" s="100"/>
      <c r="F783" s="100"/>
      <c r="G783" s="100"/>
      <c r="H783" s="100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ht="12.75" customHeight="1">
      <c r="A784" s="17"/>
      <c r="B784" s="17"/>
      <c r="C784" s="100"/>
      <c r="D784" s="100"/>
      <c r="E784" s="100"/>
      <c r="F784" s="100"/>
      <c r="G784" s="100"/>
      <c r="H784" s="100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ht="12.75" customHeight="1">
      <c r="A785" s="17"/>
      <c r="B785" s="17"/>
      <c r="C785" s="100"/>
      <c r="D785" s="100"/>
      <c r="E785" s="100"/>
      <c r="F785" s="100"/>
      <c r="G785" s="100"/>
      <c r="H785" s="100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ht="12.75" customHeight="1">
      <c r="A786" s="17"/>
      <c r="B786" s="17"/>
      <c r="C786" s="100"/>
      <c r="D786" s="100"/>
      <c r="E786" s="100"/>
      <c r="F786" s="100"/>
      <c r="G786" s="100"/>
      <c r="H786" s="100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ht="12.75" customHeight="1">
      <c r="A787" s="17"/>
      <c r="B787" s="17"/>
      <c r="C787" s="100"/>
      <c r="D787" s="100"/>
      <c r="E787" s="100"/>
      <c r="F787" s="100"/>
      <c r="G787" s="100"/>
      <c r="H787" s="100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ht="12.75" customHeight="1">
      <c r="A788" s="17"/>
      <c r="B788" s="17"/>
      <c r="C788" s="100"/>
      <c r="D788" s="100"/>
      <c r="E788" s="100"/>
      <c r="F788" s="100"/>
      <c r="G788" s="100"/>
      <c r="H788" s="100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ht="12.75" customHeight="1">
      <c r="A789" s="17"/>
      <c r="B789" s="17"/>
      <c r="C789" s="100"/>
      <c r="D789" s="100"/>
      <c r="E789" s="100"/>
      <c r="F789" s="100"/>
      <c r="G789" s="100"/>
      <c r="H789" s="100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ht="12.75" customHeight="1">
      <c r="A790" s="17"/>
      <c r="B790" s="17"/>
      <c r="C790" s="100"/>
      <c r="D790" s="100"/>
      <c r="E790" s="100"/>
      <c r="F790" s="100"/>
      <c r="G790" s="100"/>
      <c r="H790" s="100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ht="12.75" customHeight="1">
      <c r="A791" s="17"/>
      <c r="B791" s="17"/>
      <c r="C791" s="100"/>
      <c r="D791" s="100"/>
      <c r="E791" s="100"/>
      <c r="F791" s="100"/>
      <c r="G791" s="100"/>
      <c r="H791" s="100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ht="12.75" customHeight="1">
      <c r="A792" s="17"/>
      <c r="B792" s="17"/>
      <c r="C792" s="100"/>
      <c r="D792" s="100"/>
      <c r="E792" s="100"/>
      <c r="F792" s="100"/>
      <c r="G792" s="100"/>
      <c r="H792" s="100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ht="12.75" customHeight="1">
      <c r="A793" s="17"/>
      <c r="B793" s="17"/>
      <c r="C793" s="100"/>
      <c r="D793" s="100"/>
      <c r="E793" s="100"/>
      <c r="F793" s="100"/>
      <c r="G793" s="100"/>
      <c r="H793" s="100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ht="12.75" customHeight="1">
      <c r="A794" s="17"/>
      <c r="B794" s="17"/>
      <c r="C794" s="100"/>
      <c r="D794" s="100"/>
      <c r="E794" s="100"/>
      <c r="F794" s="100"/>
      <c r="G794" s="100"/>
      <c r="H794" s="100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ht="12.75" customHeight="1">
      <c r="A795" s="17"/>
      <c r="B795" s="17"/>
      <c r="C795" s="100"/>
      <c r="D795" s="100"/>
      <c r="E795" s="100"/>
      <c r="F795" s="100"/>
      <c r="G795" s="100"/>
      <c r="H795" s="100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ht="12.75" customHeight="1">
      <c r="A796" s="17"/>
      <c r="B796" s="17"/>
      <c r="C796" s="100"/>
      <c r="D796" s="100"/>
      <c r="E796" s="100"/>
      <c r="F796" s="100"/>
      <c r="G796" s="100"/>
      <c r="H796" s="100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ht="12.75" customHeight="1">
      <c r="A797" s="17"/>
      <c r="B797" s="17"/>
      <c r="C797" s="100"/>
      <c r="D797" s="100"/>
      <c r="E797" s="100"/>
      <c r="F797" s="100"/>
      <c r="G797" s="100"/>
      <c r="H797" s="100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ht="12.75" customHeight="1">
      <c r="A798" s="17"/>
      <c r="B798" s="17"/>
      <c r="C798" s="100"/>
      <c r="D798" s="100"/>
      <c r="E798" s="100"/>
      <c r="F798" s="100"/>
      <c r="G798" s="100"/>
      <c r="H798" s="100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ht="12.75" customHeight="1">
      <c r="A799" s="17"/>
      <c r="B799" s="17"/>
      <c r="C799" s="100"/>
      <c r="D799" s="100"/>
      <c r="E799" s="100"/>
      <c r="F799" s="100"/>
      <c r="G799" s="100"/>
      <c r="H799" s="100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ht="12.75" customHeight="1">
      <c r="A800" s="17"/>
      <c r="B800" s="17"/>
      <c r="C800" s="100"/>
      <c r="D800" s="100"/>
      <c r="E800" s="100"/>
      <c r="F800" s="100"/>
      <c r="G800" s="100"/>
      <c r="H800" s="100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ht="12.75" customHeight="1">
      <c r="A801" s="17"/>
      <c r="B801" s="17"/>
      <c r="C801" s="100"/>
      <c r="D801" s="100"/>
      <c r="E801" s="100"/>
      <c r="F801" s="100"/>
      <c r="G801" s="100"/>
      <c r="H801" s="100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ht="12.75" customHeight="1">
      <c r="A802" s="17"/>
      <c r="B802" s="17"/>
      <c r="C802" s="100"/>
      <c r="D802" s="100"/>
      <c r="E802" s="100"/>
      <c r="F802" s="100"/>
      <c r="G802" s="100"/>
      <c r="H802" s="100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ht="12.75" customHeight="1">
      <c r="A803" s="17"/>
      <c r="B803" s="17"/>
      <c r="C803" s="100"/>
      <c r="D803" s="100"/>
      <c r="E803" s="100"/>
      <c r="F803" s="100"/>
      <c r="G803" s="100"/>
      <c r="H803" s="100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ht="12.75" customHeight="1">
      <c r="A804" s="17"/>
      <c r="B804" s="17"/>
      <c r="C804" s="100"/>
      <c r="D804" s="100"/>
      <c r="E804" s="100"/>
      <c r="F804" s="100"/>
      <c r="G804" s="100"/>
      <c r="H804" s="100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ht="12.75" customHeight="1">
      <c r="A805" s="17"/>
      <c r="B805" s="17"/>
      <c r="C805" s="100"/>
      <c r="D805" s="100"/>
      <c r="E805" s="100"/>
      <c r="F805" s="100"/>
      <c r="G805" s="100"/>
      <c r="H805" s="100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ht="12.75" customHeight="1">
      <c r="A806" s="17"/>
      <c r="B806" s="17"/>
      <c r="C806" s="100"/>
      <c r="D806" s="100"/>
      <c r="E806" s="100"/>
      <c r="F806" s="100"/>
      <c r="G806" s="100"/>
      <c r="H806" s="100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ht="12.75" customHeight="1">
      <c r="A807" s="17"/>
      <c r="B807" s="17"/>
      <c r="C807" s="100"/>
      <c r="D807" s="100"/>
      <c r="E807" s="100"/>
      <c r="F807" s="100"/>
      <c r="G807" s="100"/>
      <c r="H807" s="100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ht="12.75" customHeight="1">
      <c r="A808" s="17"/>
      <c r="B808" s="17"/>
      <c r="C808" s="100"/>
      <c r="D808" s="100"/>
      <c r="E808" s="100"/>
      <c r="F808" s="100"/>
      <c r="G808" s="100"/>
      <c r="H808" s="100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ht="12.75" customHeight="1">
      <c r="A809" s="17"/>
      <c r="B809" s="17"/>
      <c r="C809" s="100"/>
      <c r="D809" s="100"/>
      <c r="E809" s="100"/>
      <c r="F809" s="100"/>
      <c r="G809" s="100"/>
      <c r="H809" s="100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ht="12.75" customHeight="1">
      <c r="A810" s="17"/>
      <c r="B810" s="17"/>
      <c r="C810" s="100"/>
      <c r="D810" s="100"/>
      <c r="E810" s="100"/>
      <c r="F810" s="100"/>
      <c r="G810" s="100"/>
      <c r="H810" s="100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ht="12.75" customHeight="1">
      <c r="A811" s="17"/>
      <c r="B811" s="17"/>
      <c r="C811" s="100"/>
      <c r="D811" s="100"/>
      <c r="E811" s="100"/>
      <c r="F811" s="100"/>
      <c r="G811" s="100"/>
      <c r="H811" s="100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ht="12.75" customHeight="1">
      <c r="A812" s="17"/>
      <c r="B812" s="17"/>
      <c r="C812" s="100"/>
      <c r="D812" s="100"/>
      <c r="E812" s="100"/>
      <c r="F812" s="100"/>
      <c r="G812" s="100"/>
      <c r="H812" s="100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ht="12.75" customHeight="1">
      <c r="A813" s="17"/>
      <c r="B813" s="17"/>
      <c r="C813" s="100"/>
      <c r="D813" s="100"/>
      <c r="E813" s="100"/>
      <c r="F813" s="100"/>
      <c r="G813" s="100"/>
      <c r="H813" s="100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ht="12.75" customHeight="1">
      <c r="A814" s="17"/>
      <c r="B814" s="17"/>
      <c r="C814" s="100"/>
      <c r="D814" s="100"/>
      <c r="E814" s="100"/>
      <c r="F814" s="100"/>
      <c r="G814" s="100"/>
      <c r="H814" s="100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ht="12.75" customHeight="1">
      <c r="A815" s="17"/>
      <c r="B815" s="17"/>
      <c r="C815" s="100"/>
      <c r="D815" s="100"/>
      <c r="E815" s="100"/>
      <c r="F815" s="100"/>
      <c r="G815" s="100"/>
      <c r="H815" s="100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ht="12.75" customHeight="1">
      <c r="A816" s="17"/>
      <c r="B816" s="17"/>
      <c r="C816" s="100"/>
      <c r="D816" s="100"/>
      <c r="E816" s="100"/>
      <c r="F816" s="100"/>
      <c r="G816" s="100"/>
      <c r="H816" s="100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ht="12.75" customHeight="1">
      <c r="A817" s="17"/>
      <c r="B817" s="17"/>
      <c r="C817" s="100"/>
      <c r="D817" s="100"/>
      <c r="E817" s="100"/>
      <c r="F817" s="100"/>
      <c r="G817" s="100"/>
      <c r="H817" s="100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ht="12.75" customHeight="1">
      <c r="A818" s="17"/>
      <c r="B818" s="17"/>
      <c r="C818" s="100"/>
      <c r="D818" s="100"/>
      <c r="E818" s="100"/>
      <c r="F818" s="100"/>
      <c r="G818" s="100"/>
      <c r="H818" s="100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ht="12.75" customHeight="1">
      <c r="A819" s="17"/>
      <c r="B819" s="17"/>
      <c r="C819" s="100"/>
      <c r="D819" s="100"/>
      <c r="E819" s="100"/>
      <c r="F819" s="100"/>
      <c r="G819" s="100"/>
      <c r="H819" s="100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ht="12.75" customHeight="1">
      <c r="A820" s="17"/>
      <c r="B820" s="17"/>
      <c r="C820" s="100"/>
      <c r="D820" s="100"/>
      <c r="E820" s="100"/>
      <c r="F820" s="100"/>
      <c r="G820" s="100"/>
      <c r="H820" s="100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ht="12.75" customHeight="1">
      <c r="A821" s="17"/>
      <c r="B821" s="17"/>
      <c r="C821" s="100"/>
      <c r="D821" s="100"/>
      <c r="E821" s="100"/>
      <c r="F821" s="100"/>
      <c r="G821" s="100"/>
      <c r="H821" s="100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ht="12.75" customHeight="1">
      <c r="A822" s="17"/>
      <c r="B822" s="17"/>
      <c r="C822" s="100"/>
      <c r="D822" s="100"/>
      <c r="E822" s="100"/>
      <c r="F822" s="100"/>
      <c r="G822" s="100"/>
      <c r="H822" s="100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ht="12.75" customHeight="1">
      <c r="A823" s="17"/>
      <c r="B823" s="17"/>
      <c r="C823" s="100"/>
      <c r="D823" s="100"/>
      <c r="E823" s="100"/>
      <c r="F823" s="100"/>
      <c r="G823" s="100"/>
      <c r="H823" s="100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ht="12.75" customHeight="1">
      <c r="A824" s="17"/>
      <c r="B824" s="17"/>
      <c r="C824" s="100"/>
      <c r="D824" s="100"/>
      <c r="E824" s="100"/>
      <c r="F824" s="100"/>
      <c r="G824" s="100"/>
      <c r="H824" s="100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ht="12.75" customHeight="1">
      <c r="A825" s="17"/>
      <c r="B825" s="17"/>
      <c r="C825" s="100"/>
      <c r="D825" s="100"/>
      <c r="E825" s="100"/>
      <c r="F825" s="100"/>
      <c r="G825" s="100"/>
      <c r="H825" s="100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ht="12.75" customHeight="1">
      <c r="A826" s="17"/>
      <c r="B826" s="17"/>
      <c r="C826" s="100"/>
      <c r="D826" s="100"/>
      <c r="E826" s="100"/>
      <c r="F826" s="100"/>
      <c r="G826" s="100"/>
      <c r="H826" s="100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ht="12.75" customHeight="1">
      <c r="A827" s="17"/>
      <c r="B827" s="17"/>
      <c r="C827" s="100"/>
      <c r="D827" s="100"/>
      <c r="E827" s="100"/>
      <c r="F827" s="100"/>
      <c r="G827" s="100"/>
      <c r="H827" s="100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ht="12.75" customHeight="1">
      <c r="A828" s="17"/>
      <c r="B828" s="17"/>
      <c r="C828" s="100"/>
      <c r="D828" s="100"/>
      <c r="E828" s="100"/>
      <c r="F828" s="100"/>
      <c r="G828" s="100"/>
      <c r="H828" s="100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ht="12.75" customHeight="1">
      <c r="A829" s="17"/>
      <c r="B829" s="17"/>
      <c r="C829" s="100"/>
      <c r="D829" s="100"/>
      <c r="E829" s="100"/>
      <c r="F829" s="100"/>
      <c r="G829" s="100"/>
      <c r="H829" s="100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ht="12.75" customHeight="1">
      <c r="A830" s="17"/>
      <c r="B830" s="17"/>
      <c r="C830" s="100"/>
      <c r="D830" s="100"/>
      <c r="E830" s="100"/>
      <c r="F830" s="100"/>
      <c r="G830" s="100"/>
      <c r="H830" s="100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ht="12.75" customHeight="1">
      <c r="A831" s="17"/>
      <c r="B831" s="17"/>
      <c r="C831" s="100"/>
      <c r="D831" s="100"/>
      <c r="E831" s="100"/>
      <c r="F831" s="100"/>
      <c r="G831" s="100"/>
      <c r="H831" s="100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ht="12.75" customHeight="1">
      <c r="A832" s="17"/>
      <c r="B832" s="17"/>
      <c r="C832" s="100"/>
      <c r="D832" s="100"/>
      <c r="E832" s="100"/>
      <c r="F832" s="100"/>
      <c r="G832" s="100"/>
      <c r="H832" s="100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ht="12.75" customHeight="1">
      <c r="A833" s="17"/>
      <c r="B833" s="17"/>
      <c r="C833" s="100"/>
      <c r="D833" s="100"/>
      <c r="E833" s="100"/>
      <c r="F833" s="100"/>
      <c r="G833" s="100"/>
      <c r="H833" s="100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ht="12.75" customHeight="1">
      <c r="A834" s="17"/>
      <c r="B834" s="17"/>
      <c r="C834" s="100"/>
      <c r="D834" s="100"/>
      <c r="E834" s="100"/>
      <c r="F834" s="100"/>
      <c r="G834" s="100"/>
      <c r="H834" s="100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ht="12.75" customHeight="1">
      <c r="A835" s="17"/>
      <c r="B835" s="17"/>
      <c r="C835" s="100"/>
      <c r="D835" s="100"/>
      <c r="E835" s="100"/>
      <c r="F835" s="100"/>
      <c r="G835" s="100"/>
      <c r="H835" s="100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ht="12.75" customHeight="1">
      <c r="A836" s="17"/>
      <c r="B836" s="17"/>
      <c r="C836" s="100"/>
      <c r="D836" s="100"/>
      <c r="E836" s="100"/>
      <c r="F836" s="100"/>
      <c r="G836" s="100"/>
      <c r="H836" s="100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ht="12.75" customHeight="1">
      <c r="A837" s="17"/>
      <c r="B837" s="17"/>
      <c r="C837" s="100"/>
      <c r="D837" s="100"/>
      <c r="E837" s="100"/>
      <c r="F837" s="100"/>
      <c r="G837" s="100"/>
      <c r="H837" s="100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ht="12.75" customHeight="1">
      <c r="A838" s="17"/>
      <c r="B838" s="17"/>
      <c r="C838" s="100"/>
      <c r="D838" s="100"/>
      <c r="E838" s="100"/>
      <c r="F838" s="100"/>
      <c r="G838" s="100"/>
      <c r="H838" s="100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ht="12.75" customHeight="1">
      <c r="A839" s="17"/>
      <c r="B839" s="17"/>
      <c r="C839" s="100"/>
      <c r="D839" s="100"/>
      <c r="E839" s="100"/>
      <c r="F839" s="100"/>
      <c r="G839" s="100"/>
      <c r="H839" s="100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ht="12.75" customHeight="1">
      <c r="A840" s="17"/>
      <c r="B840" s="17"/>
      <c r="C840" s="100"/>
      <c r="D840" s="100"/>
      <c r="E840" s="100"/>
      <c r="F840" s="100"/>
      <c r="G840" s="100"/>
      <c r="H840" s="100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ht="12.75" customHeight="1">
      <c r="A841" s="17"/>
      <c r="B841" s="17"/>
      <c r="C841" s="100"/>
      <c r="D841" s="100"/>
      <c r="E841" s="100"/>
      <c r="F841" s="100"/>
      <c r="G841" s="100"/>
      <c r="H841" s="100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ht="12.75" customHeight="1">
      <c r="A842" s="17"/>
      <c r="B842" s="17"/>
      <c r="C842" s="100"/>
      <c r="D842" s="100"/>
      <c r="E842" s="100"/>
      <c r="F842" s="100"/>
      <c r="G842" s="100"/>
      <c r="H842" s="100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ht="12.75" customHeight="1">
      <c r="A843" s="17"/>
      <c r="B843" s="17"/>
      <c r="C843" s="100"/>
      <c r="D843" s="100"/>
      <c r="E843" s="100"/>
      <c r="F843" s="100"/>
      <c r="G843" s="100"/>
      <c r="H843" s="100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ht="12.75" customHeight="1">
      <c r="A844" s="17"/>
      <c r="B844" s="17"/>
      <c r="C844" s="100"/>
      <c r="D844" s="100"/>
      <c r="E844" s="100"/>
      <c r="F844" s="100"/>
      <c r="G844" s="100"/>
      <c r="H844" s="100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ht="12.75" customHeight="1">
      <c r="A845" s="17"/>
      <c r="B845" s="17"/>
      <c r="C845" s="100"/>
      <c r="D845" s="100"/>
      <c r="E845" s="100"/>
      <c r="F845" s="100"/>
      <c r="G845" s="100"/>
      <c r="H845" s="100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ht="12.75" customHeight="1">
      <c r="A846" s="17"/>
      <c r="B846" s="17"/>
      <c r="C846" s="100"/>
      <c r="D846" s="100"/>
      <c r="E846" s="100"/>
      <c r="F846" s="100"/>
      <c r="G846" s="100"/>
      <c r="H846" s="100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ht="12.75" customHeight="1">
      <c r="A847" s="17"/>
      <c r="B847" s="17"/>
      <c r="C847" s="100"/>
      <c r="D847" s="100"/>
      <c r="E847" s="100"/>
      <c r="F847" s="100"/>
      <c r="G847" s="100"/>
      <c r="H847" s="100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ht="12.75" customHeight="1">
      <c r="A848" s="17"/>
      <c r="B848" s="17"/>
      <c r="C848" s="100"/>
      <c r="D848" s="100"/>
      <c r="E848" s="100"/>
      <c r="F848" s="100"/>
      <c r="G848" s="100"/>
      <c r="H848" s="100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ht="12.75" customHeight="1">
      <c r="A849" s="17"/>
      <c r="B849" s="17"/>
      <c r="C849" s="100"/>
      <c r="D849" s="100"/>
      <c r="E849" s="100"/>
      <c r="F849" s="100"/>
      <c r="G849" s="100"/>
      <c r="H849" s="100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ht="12.75" customHeight="1">
      <c r="A850" s="17"/>
      <c r="B850" s="17"/>
      <c r="C850" s="100"/>
      <c r="D850" s="100"/>
      <c r="E850" s="100"/>
      <c r="F850" s="100"/>
      <c r="G850" s="100"/>
      <c r="H850" s="100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ht="12.75" customHeight="1">
      <c r="A851" s="17"/>
      <c r="B851" s="17"/>
      <c r="C851" s="100"/>
      <c r="D851" s="100"/>
      <c r="E851" s="100"/>
      <c r="F851" s="100"/>
      <c r="G851" s="100"/>
      <c r="H851" s="100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ht="12.75" customHeight="1">
      <c r="A852" s="17"/>
      <c r="B852" s="17"/>
      <c r="C852" s="100"/>
      <c r="D852" s="100"/>
      <c r="E852" s="100"/>
      <c r="F852" s="100"/>
      <c r="G852" s="100"/>
      <c r="H852" s="100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ht="12.75" customHeight="1">
      <c r="A853" s="17"/>
      <c r="B853" s="17"/>
      <c r="C853" s="100"/>
      <c r="D853" s="100"/>
      <c r="E853" s="100"/>
      <c r="F853" s="100"/>
      <c r="G853" s="100"/>
      <c r="H853" s="100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ht="12.75" customHeight="1">
      <c r="A854" s="17"/>
      <c r="B854" s="17"/>
      <c r="C854" s="100"/>
      <c r="D854" s="100"/>
      <c r="E854" s="100"/>
      <c r="F854" s="100"/>
      <c r="G854" s="100"/>
      <c r="H854" s="100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ht="12.75" customHeight="1">
      <c r="A855" s="17"/>
      <c r="B855" s="17"/>
      <c r="C855" s="100"/>
      <c r="D855" s="100"/>
      <c r="E855" s="100"/>
      <c r="F855" s="100"/>
      <c r="G855" s="100"/>
      <c r="H855" s="100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ht="12.75" customHeight="1">
      <c r="A856" s="17"/>
      <c r="B856" s="17"/>
      <c r="C856" s="100"/>
      <c r="D856" s="100"/>
      <c r="E856" s="100"/>
      <c r="F856" s="100"/>
      <c r="G856" s="100"/>
      <c r="H856" s="100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ht="12.75" customHeight="1">
      <c r="A857" s="17"/>
      <c r="B857" s="17"/>
      <c r="C857" s="100"/>
      <c r="D857" s="100"/>
      <c r="E857" s="100"/>
      <c r="F857" s="100"/>
      <c r="G857" s="100"/>
      <c r="H857" s="100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ht="12.75" customHeight="1">
      <c r="A858" s="17"/>
      <c r="B858" s="17"/>
      <c r="C858" s="100"/>
      <c r="D858" s="100"/>
      <c r="E858" s="100"/>
      <c r="F858" s="100"/>
      <c r="G858" s="100"/>
      <c r="H858" s="100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ht="12.75" customHeight="1">
      <c r="A859" s="17"/>
      <c r="B859" s="17"/>
      <c r="C859" s="100"/>
      <c r="D859" s="100"/>
      <c r="E859" s="100"/>
      <c r="F859" s="100"/>
      <c r="G859" s="100"/>
      <c r="H859" s="100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ht="12.75" customHeight="1">
      <c r="A860" s="17"/>
      <c r="B860" s="17"/>
      <c r="C860" s="100"/>
      <c r="D860" s="100"/>
      <c r="E860" s="100"/>
      <c r="F860" s="100"/>
      <c r="G860" s="100"/>
      <c r="H860" s="100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ht="12.75" customHeight="1">
      <c r="A861" s="17"/>
      <c r="B861" s="17"/>
      <c r="C861" s="100"/>
      <c r="D861" s="100"/>
      <c r="E861" s="100"/>
      <c r="F861" s="100"/>
      <c r="G861" s="100"/>
      <c r="H861" s="100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ht="12.75" customHeight="1">
      <c r="A862" s="17"/>
      <c r="B862" s="17"/>
      <c r="C862" s="100"/>
      <c r="D862" s="100"/>
      <c r="E862" s="100"/>
      <c r="F862" s="100"/>
      <c r="G862" s="100"/>
      <c r="H862" s="100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ht="12.75" customHeight="1">
      <c r="A863" s="17"/>
      <c r="B863" s="17"/>
      <c r="C863" s="100"/>
      <c r="D863" s="100"/>
      <c r="E863" s="100"/>
      <c r="F863" s="100"/>
      <c r="G863" s="100"/>
      <c r="H863" s="100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ht="12.75" customHeight="1">
      <c r="A864" s="17"/>
      <c r="B864" s="17"/>
      <c r="C864" s="100"/>
      <c r="D864" s="100"/>
      <c r="E864" s="100"/>
      <c r="F864" s="100"/>
      <c r="G864" s="100"/>
      <c r="H864" s="100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ht="12.75" customHeight="1">
      <c r="A865" s="17"/>
      <c r="B865" s="17"/>
      <c r="C865" s="100"/>
      <c r="D865" s="100"/>
      <c r="E865" s="100"/>
      <c r="F865" s="100"/>
      <c r="G865" s="100"/>
      <c r="H865" s="100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ht="12.75" customHeight="1">
      <c r="A866" s="17"/>
      <c r="B866" s="17"/>
      <c r="C866" s="100"/>
      <c r="D866" s="100"/>
      <c r="E866" s="100"/>
      <c r="F866" s="100"/>
      <c r="G866" s="100"/>
      <c r="H866" s="100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ht="12.75" customHeight="1">
      <c r="A867" s="17"/>
      <c r="B867" s="17"/>
      <c r="C867" s="100"/>
      <c r="D867" s="100"/>
      <c r="E867" s="100"/>
      <c r="F867" s="100"/>
      <c r="G867" s="100"/>
      <c r="H867" s="100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ht="12.75" customHeight="1">
      <c r="A868" s="17"/>
      <c r="B868" s="17"/>
      <c r="C868" s="100"/>
      <c r="D868" s="100"/>
      <c r="E868" s="100"/>
      <c r="F868" s="100"/>
      <c r="G868" s="100"/>
      <c r="H868" s="100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ht="12.75" customHeight="1">
      <c r="A869" s="17"/>
      <c r="B869" s="17"/>
      <c r="C869" s="100"/>
      <c r="D869" s="100"/>
      <c r="E869" s="100"/>
      <c r="F869" s="100"/>
      <c r="G869" s="100"/>
      <c r="H869" s="100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ht="12.75" customHeight="1">
      <c r="A870" s="17"/>
      <c r="B870" s="17"/>
      <c r="C870" s="100"/>
      <c r="D870" s="100"/>
      <c r="E870" s="100"/>
      <c r="F870" s="100"/>
      <c r="G870" s="100"/>
      <c r="H870" s="100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ht="12.75" customHeight="1">
      <c r="A871" s="17"/>
      <c r="B871" s="17"/>
      <c r="C871" s="100"/>
      <c r="D871" s="100"/>
      <c r="E871" s="100"/>
      <c r="F871" s="100"/>
      <c r="G871" s="100"/>
      <c r="H871" s="100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ht="12.75" customHeight="1">
      <c r="A872" s="17"/>
      <c r="B872" s="17"/>
      <c r="C872" s="100"/>
      <c r="D872" s="100"/>
      <c r="E872" s="100"/>
      <c r="F872" s="100"/>
      <c r="G872" s="100"/>
      <c r="H872" s="100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ht="12.75" customHeight="1">
      <c r="A873" s="17"/>
      <c r="B873" s="17"/>
      <c r="C873" s="100"/>
      <c r="D873" s="100"/>
      <c r="E873" s="100"/>
      <c r="F873" s="100"/>
      <c r="G873" s="100"/>
      <c r="H873" s="100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ht="12.75" customHeight="1">
      <c r="A874" s="17"/>
      <c r="B874" s="17"/>
      <c r="C874" s="100"/>
      <c r="D874" s="100"/>
      <c r="E874" s="100"/>
      <c r="F874" s="100"/>
      <c r="G874" s="100"/>
      <c r="H874" s="100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ht="12.75" customHeight="1">
      <c r="A875" s="17"/>
      <c r="B875" s="17"/>
      <c r="C875" s="100"/>
      <c r="D875" s="100"/>
      <c r="E875" s="100"/>
      <c r="F875" s="100"/>
      <c r="G875" s="100"/>
      <c r="H875" s="100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ht="12.75" customHeight="1">
      <c r="A876" s="17"/>
      <c r="B876" s="17"/>
      <c r="C876" s="100"/>
      <c r="D876" s="100"/>
      <c r="E876" s="100"/>
      <c r="F876" s="100"/>
      <c r="G876" s="100"/>
      <c r="H876" s="100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ht="12.75" customHeight="1">
      <c r="A877" s="17"/>
      <c r="B877" s="17"/>
      <c r="C877" s="100"/>
      <c r="D877" s="100"/>
      <c r="E877" s="100"/>
      <c r="F877" s="100"/>
      <c r="G877" s="100"/>
      <c r="H877" s="100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ht="12.75" customHeight="1">
      <c r="A878" s="17"/>
      <c r="B878" s="17"/>
      <c r="C878" s="100"/>
      <c r="D878" s="100"/>
      <c r="E878" s="100"/>
      <c r="F878" s="100"/>
      <c r="G878" s="100"/>
      <c r="H878" s="100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ht="12.75" customHeight="1">
      <c r="A879" s="17"/>
      <c r="B879" s="17"/>
      <c r="C879" s="100"/>
      <c r="D879" s="100"/>
      <c r="E879" s="100"/>
      <c r="F879" s="100"/>
      <c r="G879" s="100"/>
      <c r="H879" s="100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ht="12.75" customHeight="1">
      <c r="A880" s="17"/>
      <c r="B880" s="17"/>
      <c r="C880" s="100"/>
      <c r="D880" s="100"/>
      <c r="E880" s="100"/>
      <c r="F880" s="100"/>
      <c r="G880" s="100"/>
      <c r="H880" s="100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ht="12.75" customHeight="1">
      <c r="A881" s="17"/>
      <c r="B881" s="17"/>
      <c r="C881" s="100"/>
      <c r="D881" s="100"/>
      <c r="E881" s="100"/>
      <c r="F881" s="100"/>
      <c r="G881" s="100"/>
      <c r="H881" s="100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ht="12.75" customHeight="1">
      <c r="A882" s="17"/>
      <c r="B882" s="17"/>
      <c r="C882" s="100"/>
      <c r="D882" s="100"/>
      <c r="E882" s="100"/>
      <c r="F882" s="100"/>
      <c r="G882" s="100"/>
      <c r="H882" s="100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ht="12.75" customHeight="1">
      <c r="A883" s="17"/>
      <c r="B883" s="17"/>
      <c r="C883" s="100"/>
      <c r="D883" s="100"/>
      <c r="E883" s="100"/>
      <c r="F883" s="100"/>
      <c r="G883" s="100"/>
      <c r="H883" s="100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ht="12.75" customHeight="1">
      <c r="A884" s="17"/>
      <c r="B884" s="17"/>
      <c r="C884" s="100"/>
      <c r="D884" s="100"/>
      <c r="E884" s="100"/>
      <c r="F884" s="100"/>
      <c r="G884" s="100"/>
      <c r="H884" s="100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ht="12.75" customHeight="1">
      <c r="A885" s="17"/>
      <c r="B885" s="17"/>
      <c r="C885" s="100"/>
      <c r="D885" s="100"/>
      <c r="E885" s="100"/>
      <c r="F885" s="100"/>
      <c r="G885" s="100"/>
      <c r="H885" s="100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ht="12.75" customHeight="1">
      <c r="A886" s="17"/>
      <c r="B886" s="17"/>
      <c r="C886" s="100"/>
      <c r="D886" s="100"/>
      <c r="E886" s="100"/>
      <c r="F886" s="100"/>
      <c r="G886" s="100"/>
      <c r="H886" s="100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ht="12.75" customHeight="1">
      <c r="A887" s="17"/>
      <c r="B887" s="17"/>
      <c r="C887" s="100"/>
      <c r="D887" s="100"/>
      <c r="E887" s="100"/>
      <c r="F887" s="100"/>
      <c r="G887" s="100"/>
      <c r="H887" s="100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ht="12.75" customHeight="1">
      <c r="A888" s="17"/>
      <c r="B888" s="17"/>
      <c r="C888" s="100"/>
      <c r="D888" s="100"/>
      <c r="E888" s="100"/>
      <c r="F888" s="100"/>
      <c r="G888" s="100"/>
      <c r="H888" s="100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ht="12.75" customHeight="1">
      <c r="A889" s="17"/>
      <c r="B889" s="17"/>
      <c r="C889" s="100"/>
      <c r="D889" s="100"/>
      <c r="E889" s="100"/>
      <c r="F889" s="100"/>
      <c r="G889" s="100"/>
      <c r="H889" s="100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ht="12.75" customHeight="1">
      <c r="A890" s="17"/>
      <c r="B890" s="17"/>
      <c r="C890" s="100"/>
      <c r="D890" s="100"/>
      <c r="E890" s="100"/>
      <c r="F890" s="100"/>
      <c r="G890" s="100"/>
      <c r="H890" s="100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ht="12.75" customHeight="1">
      <c r="A891" s="17"/>
      <c r="B891" s="17"/>
      <c r="C891" s="100"/>
      <c r="D891" s="100"/>
      <c r="E891" s="100"/>
      <c r="F891" s="100"/>
      <c r="G891" s="100"/>
      <c r="H891" s="100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ht="12.75" customHeight="1">
      <c r="A892" s="17"/>
      <c r="B892" s="17"/>
      <c r="C892" s="100"/>
      <c r="D892" s="100"/>
      <c r="E892" s="100"/>
      <c r="F892" s="100"/>
      <c r="G892" s="100"/>
      <c r="H892" s="100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ht="12.75" customHeight="1">
      <c r="A893" s="17"/>
      <c r="B893" s="17"/>
      <c r="C893" s="100"/>
      <c r="D893" s="100"/>
      <c r="E893" s="100"/>
      <c r="F893" s="100"/>
      <c r="G893" s="100"/>
      <c r="H893" s="100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ht="12.75" customHeight="1">
      <c r="A894" s="17"/>
      <c r="B894" s="17"/>
      <c r="C894" s="100"/>
      <c r="D894" s="100"/>
      <c r="E894" s="100"/>
      <c r="F894" s="100"/>
      <c r="G894" s="100"/>
      <c r="H894" s="100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ht="12.75" customHeight="1">
      <c r="A895" s="17"/>
      <c r="B895" s="17"/>
      <c r="C895" s="100"/>
      <c r="D895" s="100"/>
      <c r="E895" s="100"/>
      <c r="F895" s="100"/>
      <c r="G895" s="100"/>
      <c r="H895" s="100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ht="12.75" customHeight="1">
      <c r="A896" s="17"/>
      <c r="B896" s="17"/>
      <c r="C896" s="100"/>
      <c r="D896" s="100"/>
      <c r="E896" s="100"/>
      <c r="F896" s="100"/>
      <c r="G896" s="100"/>
      <c r="H896" s="100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ht="12.75" customHeight="1">
      <c r="A897" s="17"/>
      <c r="B897" s="17"/>
      <c r="C897" s="100"/>
      <c r="D897" s="100"/>
      <c r="E897" s="100"/>
      <c r="F897" s="100"/>
      <c r="G897" s="100"/>
      <c r="H897" s="100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ht="12.75" customHeight="1">
      <c r="A898" s="17"/>
      <c r="B898" s="17"/>
      <c r="C898" s="100"/>
      <c r="D898" s="100"/>
      <c r="E898" s="100"/>
      <c r="F898" s="100"/>
      <c r="G898" s="100"/>
      <c r="H898" s="100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ht="12.75" customHeight="1">
      <c r="A899" s="17"/>
      <c r="B899" s="17"/>
      <c r="C899" s="100"/>
      <c r="D899" s="100"/>
      <c r="E899" s="100"/>
      <c r="F899" s="100"/>
      <c r="G899" s="100"/>
      <c r="H899" s="100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ht="12.75" customHeight="1">
      <c r="A900" s="17"/>
      <c r="B900" s="17"/>
      <c r="C900" s="100"/>
      <c r="D900" s="100"/>
      <c r="E900" s="100"/>
      <c r="F900" s="100"/>
      <c r="G900" s="100"/>
      <c r="H900" s="100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ht="12.75" customHeight="1">
      <c r="A901" s="17"/>
      <c r="B901" s="17"/>
      <c r="C901" s="100"/>
      <c r="D901" s="100"/>
      <c r="E901" s="100"/>
      <c r="F901" s="100"/>
      <c r="G901" s="100"/>
      <c r="H901" s="100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ht="12.75" customHeight="1">
      <c r="A902" s="17"/>
      <c r="B902" s="17"/>
      <c r="C902" s="100"/>
      <c r="D902" s="100"/>
      <c r="E902" s="100"/>
      <c r="F902" s="100"/>
      <c r="G902" s="100"/>
      <c r="H902" s="100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ht="12.75" customHeight="1">
      <c r="A903" s="17"/>
      <c r="B903" s="17"/>
      <c r="C903" s="100"/>
      <c r="D903" s="100"/>
      <c r="E903" s="100"/>
      <c r="F903" s="100"/>
      <c r="G903" s="100"/>
      <c r="H903" s="100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ht="12.75" customHeight="1">
      <c r="A904" s="17"/>
      <c r="B904" s="17"/>
      <c r="C904" s="100"/>
      <c r="D904" s="100"/>
      <c r="E904" s="100"/>
      <c r="F904" s="100"/>
      <c r="G904" s="100"/>
      <c r="H904" s="100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ht="12.75" customHeight="1">
      <c r="A905" s="17"/>
      <c r="B905" s="17"/>
      <c r="C905" s="100"/>
      <c r="D905" s="100"/>
      <c r="E905" s="100"/>
      <c r="F905" s="100"/>
      <c r="G905" s="100"/>
      <c r="H905" s="100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ht="12.75" customHeight="1">
      <c r="A906" s="17"/>
      <c r="B906" s="17"/>
      <c r="C906" s="100"/>
      <c r="D906" s="100"/>
      <c r="E906" s="100"/>
      <c r="F906" s="100"/>
      <c r="G906" s="100"/>
      <c r="H906" s="100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ht="12.75" customHeight="1">
      <c r="A907" s="17"/>
      <c r="B907" s="17"/>
      <c r="C907" s="100"/>
      <c r="D907" s="100"/>
      <c r="E907" s="100"/>
      <c r="F907" s="100"/>
      <c r="G907" s="100"/>
      <c r="H907" s="100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ht="12.75" customHeight="1">
      <c r="A908" s="17"/>
      <c r="B908" s="17"/>
      <c r="C908" s="100"/>
      <c r="D908" s="100"/>
      <c r="E908" s="100"/>
      <c r="F908" s="100"/>
      <c r="G908" s="100"/>
      <c r="H908" s="100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ht="12.75" customHeight="1">
      <c r="A909" s="17"/>
      <c r="B909" s="17"/>
      <c r="C909" s="100"/>
      <c r="D909" s="100"/>
      <c r="E909" s="100"/>
      <c r="F909" s="100"/>
      <c r="G909" s="100"/>
      <c r="H909" s="100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ht="12.75" customHeight="1">
      <c r="A910" s="17"/>
      <c r="B910" s="17"/>
      <c r="C910" s="100"/>
      <c r="D910" s="100"/>
      <c r="E910" s="100"/>
      <c r="F910" s="100"/>
      <c r="G910" s="100"/>
      <c r="H910" s="100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ht="12.75" customHeight="1">
      <c r="A911" s="17"/>
      <c r="B911" s="17"/>
      <c r="C911" s="100"/>
      <c r="D911" s="100"/>
      <c r="E911" s="100"/>
      <c r="F911" s="100"/>
      <c r="G911" s="100"/>
      <c r="H911" s="100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ht="12.75" customHeight="1">
      <c r="A912" s="17"/>
      <c r="B912" s="17"/>
      <c r="C912" s="100"/>
      <c r="D912" s="100"/>
      <c r="E912" s="100"/>
      <c r="F912" s="100"/>
      <c r="G912" s="100"/>
      <c r="H912" s="100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ht="12.75" customHeight="1">
      <c r="A913" s="17"/>
      <c r="B913" s="17"/>
      <c r="C913" s="100"/>
      <c r="D913" s="100"/>
      <c r="E913" s="100"/>
      <c r="F913" s="100"/>
      <c r="G913" s="100"/>
      <c r="H913" s="100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ht="12.75" customHeight="1">
      <c r="A914" s="17"/>
      <c r="B914" s="17"/>
      <c r="C914" s="100"/>
      <c r="D914" s="100"/>
      <c r="E914" s="100"/>
      <c r="F914" s="100"/>
      <c r="G914" s="100"/>
      <c r="H914" s="100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ht="12.75" customHeight="1">
      <c r="A915" s="17"/>
      <c r="B915" s="17"/>
      <c r="C915" s="100"/>
      <c r="D915" s="100"/>
      <c r="E915" s="100"/>
      <c r="F915" s="100"/>
      <c r="G915" s="100"/>
      <c r="H915" s="100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ht="12.75" customHeight="1">
      <c r="A916" s="17"/>
      <c r="B916" s="17"/>
      <c r="C916" s="100"/>
      <c r="D916" s="100"/>
      <c r="E916" s="100"/>
      <c r="F916" s="100"/>
      <c r="G916" s="100"/>
      <c r="H916" s="100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ht="12.75" customHeight="1">
      <c r="A917" s="17"/>
      <c r="B917" s="17"/>
      <c r="C917" s="100"/>
      <c r="D917" s="100"/>
      <c r="E917" s="100"/>
      <c r="F917" s="100"/>
      <c r="G917" s="100"/>
      <c r="H917" s="100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ht="12.75" customHeight="1">
      <c r="A918" s="17"/>
      <c r="B918" s="17"/>
      <c r="C918" s="100"/>
      <c r="D918" s="100"/>
      <c r="E918" s="100"/>
      <c r="F918" s="100"/>
      <c r="G918" s="100"/>
      <c r="H918" s="100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ht="12.75" customHeight="1">
      <c r="A919" s="17"/>
      <c r="B919" s="17"/>
      <c r="C919" s="100"/>
      <c r="D919" s="100"/>
      <c r="E919" s="100"/>
      <c r="F919" s="100"/>
      <c r="G919" s="100"/>
      <c r="H919" s="100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ht="12.75" customHeight="1">
      <c r="A920" s="17"/>
      <c r="B920" s="17"/>
      <c r="C920" s="100"/>
      <c r="D920" s="100"/>
      <c r="E920" s="100"/>
      <c r="F920" s="100"/>
      <c r="G920" s="100"/>
      <c r="H920" s="100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ht="12.75" customHeight="1">
      <c r="A921" s="17"/>
      <c r="B921" s="17"/>
      <c r="C921" s="100"/>
      <c r="D921" s="100"/>
      <c r="E921" s="100"/>
      <c r="F921" s="100"/>
      <c r="G921" s="100"/>
      <c r="H921" s="100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ht="12.75" customHeight="1">
      <c r="A922" s="17"/>
      <c r="B922" s="17"/>
      <c r="C922" s="100"/>
      <c r="D922" s="100"/>
      <c r="E922" s="100"/>
      <c r="F922" s="100"/>
      <c r="G922" s="100"/>
      <c r="H922" s="100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ht="12.75" customHeight="1">
      <c r="A923" s="17"/>
      <c r="B923" s="17"/>
      <c r="C923" s="100"/>
      <c r="D923" s="100"/>
      <c r="E923" s="100"/>
      <c r="F923" s="100"/>
      <c r="G923" s="100"/>
      <c r="H923" s="100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ht="12.75" customHeight="1">
      <c r="A924" s="17"/>
      <c r="B924" s="17"/>
      <c r="C924" s="100"/>
      <c r="D924" s="100"/>
      <c r="E924" s="100"/>
      <c r="F924" s="100"/>
      <c r="G924" s="100"/>
      <c r="H924" s="100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ht="12.75" customHeight="1">
      <c r="A925" s="17"/>
      <c r="B925" s="17"/>
      <c r="C925" s="100"/>
      <c r="D925" s="100"/>
      <c r="E925" s="100"/>
      <c r="F925" s="100"/>
      <c r="G925" s="100"/>
      <c r="H925" s="100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ht="12.75" customHeight="1">
      <c r="A926" s="17"/>
      <c r="B926" s="17"/>
      <c r="C926" s="100"/>
      <c r="D926" s="100"/>
      <c r="E926" s="100"/>
      <c r="F926" s="100"/>
      <c r="G926" s="100"/>
      <c r="H926" s="100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ht="12.75" customHeight="1">
      <c r="A927" s="17"/>
      <c r="B927" s="17"/>
      <c r="C927" s="100"/>
      <c r="D927" s="100"/>
      <c r="E927" s="100"/>
      <c r="F927" s="100"/>
      <c r="G927" s="100"/>
      <c r="H927" s="100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ht="12.75" customHeight="1">
      <c r="A928" s="17"/>
      <c r="B928" s="17"/>
      <c r="C928" s="100"/>
      <c r="D928" s="100"/>
      <c r="E928" s="100"/>
      <c r="F928" s="100"/>
      <c r="G928" s="100"/>
      <c r="H928" s="100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ht="12.75" customHeight="1">
      <c r="A929" s="17"/>
      <c r="B929" s="17"/>
      <c r="C929" s="100"/>
      <c r="D929" s="100"/>
      <c r="E929" s="100"/>
      <c r="F929" s="100"/>
      <c r="G929" s="100"/>
      <c r="H929" s="100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ht="12.75" customHeight="1">
      <c r="A930" s="17"/>
      <c r="B930" s="17"/>
      <c r="C930" s="100"/>
      <c r="D930" s="100"/>
      <c r="E930" s="100"/>
      <c r="F930" s="100"/>
      <c r="G930" s="100"/>
      <c r="H930" s="100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ht="12.75" customHeight="1">
      <c r="A931" s="17"/>
      <c r="B931" s="17"/>
      <c r="C931" s="100"/>
      <c r="D931" s="100"/>
      <c r="E931" s="100"/>
      <c r="F931" s="100"/>
      <c r="G931" s="100"/>
      <c r="H931" s="100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ht="12.75" customHeight="1">
      <c r="A932" s="17"/>
      <c r="B932" s="17"/>
      <c r="C932" s="100"/>
      <c r="D932" s="100"/>
      <c r="E932" s="100"/>
      <c r="F932" s="100"/>
      <c r="G932" s="100"/>
      <c r="H932" s="100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ht="12.75" customHeight="1">
      <c r="A933" s="17"/>
      <c r="B933" s="17"/>
      <c r="C933" s="100"/>
      <c r="D933" s="100"/>
      <c r="E933" s="100"/>
      <c r="F933" s="100"/>
      <c r="G933" s="100"/>
      <c r="H933" s="100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ht="12.75" customHeight="1">
      <c r="A934" s="17"/>
      <c r="B934" s="17"/>
      <c r="C934" s="100"/>
      <c r="D934" s="100"/>
      <c r="E934" s="100"/>
      <c r="F934" s="100"/>
      <c r="G934" s="100"/>
      <c r="H934" s="100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ht="12.75" customHeight="1">
      <c r="A935" s="17"/>
      <c r="B935" s="17"/>
      <c r="C935" s="100"/>
      <c r="D935" s="100"/>
      <c r="E935" s="100"/>
      <c r="F935" s="100"/>
      <c r="G935" s="100"/>
      <c r="H935" s="100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ht="12.75" customHeight="1">
      <c r="A936" s="17"/>
      <c r="B936" s="17"/>
      <c r="C936" s="100"/>
      <c r="D936" s="100"/>
      <c r="E936" s="100"/>
      <c r="F936" s="100"/>
      <c r="G936" s="100"/>
      <c r="H936" s="100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ht="12.75" customHeight="1">
      <c r="A937" s="17"/>
      <c r="B937" s="17"/>
      <c r="C937" s="100"/>
      <c r="D937" s="100"/>
      <c r="E937" s="100"/>
      <c r="F937" s="100"/>
      <c r="G937" s="100"/>
      <c r="H937" s="100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ht="12.75" customHeight="1">
      <c r="A938" s="17"/>
      <c r="B938" s="17"/>
      <c r="C938" s="100"/>
      <c r="D938" s="100"/>
      <c r="E938" s="100"/>
      <c r="F938" s="100"/>
      <c r="G938" s="100"/>
      <c r="H938" s="100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ht="12.75" customHeight="1">
      <c r="A939" s="17"/>
      <c r="B939" s="17"/>
      <c r="C939" s="100"/>
      <c r="D939" s="100"/>
      <c r="E939" s="100"/>
      <c r="F939" s="100"/>
      <c r="G939" s="100"/>
      <c r="H939" s="100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ht="12.75" customHeight="1">
      <c r="A940" s="17"/>
      <c r="B940" s="17"/>
      <c r="C940" s="100"/>
      <c r="D940" s="100"/>
      <c r="E940" s="100"/>
      <c r="F940" s="100"/>
      <c r="G940" s="100"/>
      <c r="H940" s="100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ht="12.75" customHeight="1">
      <c r="A941" s="17"/>
      <c r="B941" s="17"/>
      <c r="C941" s="100"/>
      <c r="D941" s="100"/>
      <c r="E941" s="100"/>
      <c r="F941" s="100"/>
      <c r="G941" s="100"/>
      <c r="H941" s="100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ht="12.75" customHeight="1">
      <c r="A942" s="17"/>
      <c r="B942" s="17"/>
      <c r="C942" s="100"/>
      <c r="D942" s="100"/>
      <c r="E942" s="100"/>
      <c r="F942" s="100"/>
      <c r="G942" s="100"/>
      <c r="H942" s="100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ht="12.75" customHeight="1">
      <c r="A943" s="17"/>
      <c r="B943" s="17"/>
      <c r="C943" s="100"/>
      <c r="D943" s="100"/>
      <c r="E943" s="100"/>
      <c r="F943" s="100"/>
      <c r="G943" s="100"/>
      <c r="H943" s="100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ht="12.75" customHeight="1">
      <c r="A944" s="17"/>
      <c r="B944" s="17"/>
      <c r="C944" s="100"/>
      <c r="D944" s="100"/>
      <c r="E944" s="100"/>
      <c r="F944" s="100"/>
      <c r="G944" s="100"/>
      <c r="H944" s="100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ht="12.75" customHeight="1">
      <c r="A945" s="17"/>
      <c r="B945" s="17"/>
      <c r="C945" s="100"/>
      <c r="D945" s="100"/>
      <c r="E945" s="100"/>
      <c r="F945" s="100"/>
      <c r="G945" s="100"/>
      <c r="H945" s="100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ht="12.75" customHeight="1">
      <c r="A946" s="17"/>
      <c r="B946" s="17"/>
      <c r="C946" s="100"/>
      <c r="D946" s="100"/>
      <c r="E946" s="100"/>
      <c r="F946" s="100"/>
      <c r="G946" s="100"/>
      <c r="H946" s="100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ht="12.75" customHeight="1">
      <c r="A947" s="17"/>
      <c r="B947" s="17"/>
      <c r="C947" s="100"/>
      <c r="D947" s="100"/>
      <c r="E947" s="100"/>
      <c r="F947" s="100"/>
      <c r="G947" s="100"/>
      <c r="H947" s="100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ht="12.75" customHeight="1">
      <c r="A948" s="17"/>
      <c r="B948" s="17"/>
      <c r="C948" s="100"/>
      <c r="D948" s="100"/>
      <c r="E948" s="100"/>
      <c r="F948" s="100"/>
      <c r="G948" s="100"/>
      <c r="H948" s="100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ht="12.75" customHeight="1">
      <c r="A949" s="17"/>
      <c r="B949" s="17"/>
      <c r="C949" s="100"/>
      <c r="D949" s="100"/>
      <c r="E949" s="100"/>
      <c r="F949" s="100"/>
      <c r="G949" s="100"/>
      <c r="H949" s="100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ht="12.75" customHeight="1">
      <c r="A950" s="17"/>
      <c r="B950" s="17"/>
      <c r="C950" s="100"/>
      <c r="D950" s="100"/>
      <c r="E950" s="100"/>
      <c r="F950" s="100"/>
      <c r="G950" s="100"/>
      <c r="H950" s="100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ht="12.75" customHeight="1">
      <c r="A951" s="17"/>
      <c r="B951" s="17"/>
      <c r="C951" s="100"/>
      <c r="D951" s="100"/>
      <c r="E951" s="100"/>
      <c r="F951" s="100"/>
      <c r="G951" s="100"/>
      <c r="H951" s="100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ht="12.75" customHeight="1">
      <c r="A952" s="17"/>
      <c r="B952" s="17"/>
      <c r="C952" s="100"/>
      <c r="D952" s="100"/>
      <c r="E952" s="100"/>
      <c r="F952" s="100"/>
      <c r="G952" s="100"/>
      <c r="H952" s="100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ht="12.75" customHeight="1">
      <c r="A953" s="17"/>
      <c r="B953" s="17"/>
      <c r="C953" s="100"/>
      <c r="D953" s="100"/>
      <c r="E953" s="100"/>
      <c r="F953" s="100"/>
      <c r="G953" s="100"/>
      <c r="H953" s="100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ht="12.75" customHeight="1">
      <c r="A954" s="17"/>
      <c r="B954" s="17"/>
      <c r="C954" s="100"/>
      <c r="D954" s="100"/>
      <c r="E954" s="100"/>
      <c r="F954" s="100"/>
      <c r="G954" s="100"/>
      <c r="H954" s="100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ht="12.75" customHeight="1">
      <c r="A955" s="17"/>
      <c r="B955" s="17"/>
      <c r="C955" s="100"/>
      <c r="D955" s="100"/>
      <c r="E955" s="100"/>
      <c r="F955" s="100"/>
      <c r="G955" s="100"/>
      <c r="H955" s="100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ht="12.75" customHeight="1">
      <c r="A956" s="17"/>
      <c r="B956" s="17"/>
      <c r="C956" s="100"/>
      <c r="D956" s="100"/>
      <c r="E956" s="100"/>
      <c r="F956" s="100"/>
      <c r="G956" s="100"/>
      <c r="H956" s="100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ht="12.75" customHeight="1">
      <c r="A957" s="17"/>
      <c r="B957" s="17"/>
      <c r="C957" s="100"/>
      <c r="D957" s="100"/>
      <c r="E957" s="100"/>
      <c r="F957" s="100"/>
      <c r="G957" s="100"/>
      <c r="H957" s="100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ht="12.75" customHeight="1">
      <c r="A958" s="17"/>
      <c r="B958" s="17"/>
      <c r="C958" s="100"/>
      <c r="D958" s="100"/>
      <c r="E958" s="100"/>
      <c r="F958" s="100"/>
      <c r="G958" s="100"/>
      <c r="H958" s="100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ht="12.75" customHeight="1">
      <c r="A959" s="17"/>
      <c r="B959" s="17"/>
      <c r="C959" s="100"/>
      <c r="D959" s="100"/>
      <c r="E959" s="100"/>
      <c r="F959" s="100"/>
      <c r="G959" s="100"/>
      <c r="H959" s="100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ht="12.75" customHeight="1">
      <c r="A960" s="17"/>
      <c r="B960" s="17"/>
      <c r="C960" s="100"/>
      <c r="D960" s="100"/>
      <c r="E960" s="100"/>
      <c r="F960" s="100"/>
      <c r="G960" s="100"/>
      <c r="H960" s="100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ht="12.75" customHeight="1">
      <c r="A961" s="17"/>
      <c r="B961" s="17"/>
      <c r="C961" s="100"/>
      <c r="D961" s="100"/>
      <c r="E961" s="100"/>
      <c r="F961" s="100"/>
      <c r="G961" s="100"/>
      <c r="H961" s="100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ht="12.75" customHeight="1">
      <c r="A962" s="17"/>
      <c r="B962" s="17"/>
      <c r="C962" s="100"/>
      <c r="D962" s="100"/>
      <c r="E962" s="100"/>
      <c r="F962" s="100"/>
      <c r="G962" s="100"/>
      <c r="H962" s="100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ht="12.75" customHeight="1">
      <c r="A963" s="17"/>
      <c r="B963" s="17"/>
      <c r="C963" s="100"/>
      <c r="D963" s="100"/>
      <c r="E963" s="100"/>
      <c r="F963" s="100"/>
      <c r="G963" s="100"/>
      <c r="H963" s="100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ht="12.75" customHeight="1">
      <c r="A964" s="17"/>
      <c r="B964" s="17"/>
      <c r="C964" s="100"/>
      <c r="D964" s="100"/>
      <c r="E964" s="100"/>
      <c r="F964" s="100"/>
      <c r="G964" s="100"/>
      <c r="H964" s="100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ht="12.75" customHeight="1">
      <c r="A965" s="17"/>
      <c r="B965" s="17"/>
      <c r="C965" s="100"/>
      <c r="D965" s="100"/>
      <c r="E965" s="100"/>
      <c r="F965" s="100"/>
      <c r="G965" s="100"/>
      <c r="H965" s="100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ht="12.75" customHeight="1">
      <c r="A966" s="17"/>
      <c r="B966" s="17"/>
      <c r="C966" s="100"/>
      <c r="D966" s="100"/>
      <c r="E966" s="100"/>
      <c r="F966" s="100"/>
      <c r="G966" s="100"/>
      <c r="H966" s="100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ht="12.75" customHeight="1">
      <c r="A967" s="17"/>
      <c r="B967" s="17"/>
      <c r="C967" s="100"/>
      <c r="D967" s="100"/>
      <c r="E967" s="100"/>
      <c r="F967" s="100"/>
      <c r="G967" s="100"/>
      <c r="H967" s="100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ht="12.75" customHeight="1">
      <c r="A968" s="17"/>
      <c r="B968" s="17"/>
      <c r="C968" s="100"/>
      <c r="D968" s="100"/>
      <c r="E968" s="100"/>
      <c r="F968" s="100"/>
      <c r="G968" s="100"/>
      <c r="H968" s="100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ht="12.75" customHeight="1">
      <c r="A969" s="17"/>
      <c r="B969" s="17"/>
      <c r="C969" s="100"/>
      <c r="D969" s="100"/>
      <c r="E969" s="100"/>
      <c r="F969" s="100"/>
      <c r="G969" s="100"/>
      <c r="H969" s="100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ht="12.75" customHeight="1">
      <c r="A970" s="17"/>
      <c r="B970" s="17"/>
      <c r="C970" s="100"/>
      <c r="D970" s="100"/>
      <c r="E970" s="100"/>
      <c r="F970" s="100"/>
      <c r="G970" s="100"/>
      <c r="H970" s="100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ht="12.75" customHeight="1">
      <c r="A971" s="17"/>
      <c r="B971" s="17"/>
      <c r="C971" s="100"/>
      <c r="D971" s="100"/>
      <c r="E971" s="100"/>
      <c r="F971" s="100"/>
      <c r="G971" s="100"/>
      <c r="H971" s="100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ht="12.75" customHeight="1">
      <c r="A972" s="17"/>
      <c r="B972" s="17"/>
      <c r="C972" s="100"/>
      <c r="D972" s="100"/>
      <c r="E972" s="100"/>
      <c r="F972" s="100"/>
      <c r="G972" s="100"/>
      <c r="H972" s="100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ht="12.75" customHeight="1">
      <c r="A973" s="17"/>
      <c r="B973" s="17"/>
      <c r="C973" s="100"/>
      <c r="D973" s="100"/>
      <c r="E973" s="100"/>
      <c r="F973" s="100"/>
      <c r="G973" s="100"/>
      <c r="H973" s="100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ht="12.75" customHeight="1">
      <c r="A974" s="17"/>
      <c r="B974" s="17"/>
      <c r="C974" s="100"/>
      <c r="D974" s="100"/>
      <c r="E974" s="100"/>
      <c r="F974" s="100"/>
      <c r="G974" s="100"/>
      <c r="H974" s="100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ht="12.75" customHeight="1">
      <c r="A975" s="17"/>
      <c r="B975" s="17"/>
      <c r="C975" s="100"/>
      <c r="D975" s="100"/>
      <c r="E975" s="100"/>
      <c r="F975" s="100"/>
      <c r="G975" s="100"/>
      <c r="H975" s="100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ht="12.75" customHeight="1">
      <c r="A976" s="17"/>
      <c r="B976" s="17"/>
      <c r="C976" s="100"/>
      <c r="D976" s="100"/>
      <c r="E976" s="100"/>
      <c r="F976" s="100"/>
      <c r="G976" s="100"/>
      <c r="H976" s="100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ht="12.75" customHeight="1">
      <c r="A977" s="17"/>
      <c r="B977" s="17"/>
      <c r="C977" s="100"/>
      <c r="D977" s="100"/>
      <c r="E977" s="100"/>
      <c r="F977" s="100"/>
      <c r="G977" s="100"/>
      <c r="H977" s="100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ht="12.75" customHeight="1">
      <c r="A978" s="17"/>
      <c r="B978" s="17"/>
      <c r="C978" s="100"/>
      <c r="D978" s="100"/>
      <c r="E978" s="100"/>
      <c r="F978" s="100"/>
      <c r="G978" s="100"/>
      <c r="H978" s="100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ht="12.75" customHeight="1">
      <c r="A979" s="17"/>
      <c r="B979" s="17"/>
      <c r="C979" s="100"/>
      <c r="D979" s="100"/>
      <c r="E979" s="100"/>
      <c r="F979" s="100"/>
      <c r="G979" s="100"/>
      <c r="H979" s="100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ht="12.75" customHeight="1">
      <c r="A980" s="17"/>
      <c r="B980" s="17"/>
      <c r="C980" s="100"/>
      <c r="D980" s="100"/>
      <c r="E980" s="100"/>
      <c r="F980" s="100"/>
      <c r="G980" s="100"/>
      <c r="H980" s="100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ht="12.75" customHeight="1">
      <c r="A981" s="17"/>
      <c r="B981" s="17"/>
      <c r="C981" s="100"/>
      <c r="D981" s="100"/>
      <c r="E981" s="100"/>
      <c r="F981" s="100"/>
      <c r="G981" s="100"/>
      <c r="H981" s="100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ht="12.75" customHeight="1">
      <c r="A982" s="17"/>
      <c r="B982" s="17"/>
      <c r="C982" s="100"/>
      <c r="D982" s="100"/>
      <c r="E982" s="100"/>
      <c r="F982" s="100"/>
      <c r="G982" s="100"/>
      <c r="H982" s="100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ht="12.75" customHeight="1">
      <c r="A983" s="17"/>
      <c r="B983" s="17"/>
      <c r="C983" s="100"/>
      <c r="D983" s="100"/>
      <c r="E983" s="100"/>
      <c r="F983" s="100"/>
      <c r="G983" s="100"/>
      <c r="H983" s="100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ht="12.75" customHeight="1">
      <c r="A984" s="17"/>
      <c r="B984" s="17"/>
      <c r="C984" s="100"/>
      <c r="D984" s="100"/>
      <c r="E984" s="100"/>
      <c r="F984" s="100"/>
      <c r="G984" s="100"/>
      <c r="H984" s="100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ht="12.75" customHeight="1">
      <c r="A985" s="17"/>
      <c r="B985" s="17"/>
      <c r="C985" s="100"/>
      <c r="D985" s="100"/>
      <c r="E985" s="100"/>
      <c r="F985" s="100"/>
      <c r="G985" s="100"/>
      <c r="H985" s="100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ht="12.75" customHeight="1">
      <c r="A986" s="17"/>
      <c r="B986" s="17"/>
      <c r="C986" s="100"/>
      <c r="D986" s="100"/>
      <c r="E986" s="100"/>
      <c r="F986" s="100"/>
      <c r="G986" s="100"/>
      <c r="H986" s="100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ht="12.75" customHeight="1">
      <c r="A987" s="17"/>
      <c r="B987" s="17"/>
      <c r="C987" s="100"/>
      <c r="D987" s="100"/>
      <c r="E987" s="100"/>
      <c r="F987" s="100"/>
      <c r="G987" s="100"/>
      <c r="H987" s="100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ht="12.75" customHeight="1">
      <c r="A988" s="17"/>
      <c r="B988" s="17"/>
      <c r="C988" s="100"/>
      <c r="D988" s="100"/>
      <c r="E988" s="100"/>
      <c r="F988" s="100"/>
      <c r="G988" s="100"/>
      <c r="H988" s="100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ht="12.75" customHeight="1">
      <c r="A989" s="17"/>
      <c r="B989" s="17"/>
      <c r="C989" s="100"/>
      <c r="D989" s="100"/>
      <c r="E989" s="100"/>
      <c r="F989" s="100"/>
      <c r="G989" s="100"/>
      <c r="H989" s="100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ht="12.75" customHeight="1">
      <c r="A990" s="17"/>
      <c r="B990" s="17"/>
      <c r="C990" s="100"/>
      <c r="D990" s="100"/>
      <c r="E990" s="100"/>
      <c r="F990" s="100"/>
      <c r="G990" s="100"/>
      <c r="H990" s="100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ht="12.75" customHeight="1">
      <c r="A991" s="17"/>
      <c r="B991" s="17"/>
      <c r="C991" s="100"/>
      <c r="D991" s="100"/>
      <c r="E991" s="100"/>
      <c r="F991" s="100"/>
      <c r="G991" s="100"/>
      <c r="H991" s="100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ht="12.75" customHeight="1">
      <c r="A992" s="17"/>
      <c r="B992" s="17"/>
      <c r="C992" s="100"/>
      <c r="D992" s="100"/>
      <c r="E992" s="100"/>
      <c r="F992" s="100"/>
      <c r="G992" s="100"/>
      <c r="H992" s="100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ht="12.75" customHeight="1">
      <c r="A993" s="17"/>
      <c r="B993" s="17"/>
      <c r="C993" s="100"/>
      <c r="D993" s="100"/>
      <c r="E993" s="100"/>
      <c r="F993" s="100"/>
      <c r="G993" s="100"/>
      <c r="H993" s="100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ht="12.75" customHeight="1">
      <c r="A994" s="17"/>
      <c r="B994" s="17"/>
      <c r="C994" s="100"/>
      <c r="D994" s="100"/>
      <c r="E994" s="100"/>
      <c r="F994" s="100"/>
      <c r="G994" s="100"/>
      <c r="H994" s="100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ht="12.75" customHeight="1">
      <c r="A995" s="17"/>
      <c r="B995" s="17"/>
      <c r="C995" s="100"/>
      <c r="D995" s="100"/>
      <c r="E995" s="100"/>
      <c r="F995" s="100"/>
      <c r="G995" s="100"/>
      <c r="H995" s="100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ht="12.75" customHeight="1">
      <c r="A996" s="17"/>
      <c r="B996" s="17"/>
      <c r="C996" s="100"/>
      <c r="D996" s="100"/>
      <c r="E996" s="100"/>
      <c r="F996" s="100"/>
      <c r="G996" s="100"/>
      <c r="H996" s="100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</sheetData>
  <mergeCells count="1">
    <mergeCell ref="B2:H4"/>
  </mergeCells>
  <conditionalFormatting sqref="C45">
    <cfRule type="expression" dxfId="0" priority="1">
      <formula>C$1&gt;=TODAY()</formula>
    </cfRule>
  </conditionalFormatting>
  <conditionalFormatting sqref="C45">
    <cfRule type="expression" dxfId="0" priority="2">
      <formula>C$1&gt;=TODAY()</formula>
    </cfRule>
  </conditionalFormatting>
  <conditionalFormatting sqref="C45">
    <cfRule type="expression" dxfId="0" priority="3">
      <formula>C$1&gt;=TODAY()</formula>
    </cfRule>
  </conditionalFormatting>
  <conditionalFormatting sqref="C45">
    <cfRule type="expression" dxfId="0" priority="4">
      <formula>C$1&gt;=TODAY()</formula>
    </cfRule>
  </conditionalFormatting>
  <conditionalFormatting sqref="C45">
    <cfRule type="expression" dxfId="0" priority="5">
      <formula>C$1&gt;=TODAY()</formula>
    </cfRule>
  </conditionalFormatting>
  <conditionalFormatting sqref="C45">
    <cfRule type="expression" dxfId="0" priority="6">
      <formula>C$1&gt;=TODAY()</formula>
    </cfRule>
  </conditionalFormatting>
  <conditionalFormatting sqref="C45">
    <cfRule type="expression" dxfId="0" priority="7">
      <formula>C$1&gt;=TODAY()</formula>
    </cfRule>
  </conditionalFormatting>
  <conditionalFormatting sqref="C45">
    <cfRule type="expression" dxfId="0" priority="8">
      <formula>C$1&gt;=TODAY()</formula>
    </cfRule>
  </conditionalFormatting>
  <conditionalFormatting sqref="C45">
    <cfRule type="expression" dxfId="0" priority="9">
      <formula>C$1&gt;=TODAY()</formula>
    </cfRule>
  </conditionalFormatting>
  <conditionalFormatting sqref="C45">
    <cfRule type="expression" dxfId="0" priority="10">
      <formula>C$1&gt;=TODAY()</formula>
    </cfRule>
  </conditionalFormatting>
  <conditionalFormatting sqref="C45">
    <cfRule type="expression" dxfId="0" priority="11">
      <formula>C$1&gt;=TODAY()</formula>
    </cfRule>
  </conditionalFormatting>
  <conditionalFormatting sqref="C45">
    <cfRule type="expression" dxfId="0" priority="12">
      <formula>C$1&gt;=TODAY()</formula>
    </cfRule>
  </conditionalFormatting>
  <conditionalFormatting sqref="C45">
    <cfRule type="expression" dxfId="0" priority="13">
      <formula>C$1&gt;=TODAY()</formula>
    </cfRule>
  </conditionalFormatting>
  <conditionalFormatting sqref="C45">
    <cfRule type="expression" dxfId="0" priority="14">
      <formula>C$1&gt;=TODAY()</formula>
    </cfRule>
  </conditionalFormatting>
  <conditionalFormatting sqref="C45">
    <cfRule type="expression" dxfId="0" priority="15">
      <formula>C$1&gt;=TODAY()</formula>
    </cfRule>
  </conditionalFormatting>
  <conditionalFormatting sqref="C45">
    <cfRule type="expression" dxfId="0" priority="16">
      <formula>C$1&gt;=TODAY()</formula>
    </cfRule>
  </conditionalFormatting>
  <conditionalFormatting sqref="C45">
    <cfRule type="expression" dxfId="0" priority="17">
      <formula>C$1&gt;=TODAY()</formula>
    </cfRule>
  </conditionalFormatting>
  <conditionalFormatting sqref="C45">
    <cfRule type="expression" dxfId="0" priority="18">
      <formula>C$1&gt;=TODAY()</formula>
    </cfRule>
  </conditionalFormatting>
  <conditionalFormatting sqref="C45">
    <cfRule type="expression" dxfId="0" priority="19">
      <formula>C$1&gt;=TODAY()</formula>
    </cfRule>
  </conditionalFormatting>
  <conditionalFormatting sqref="C45">
    <cfRule type="expression" dxfId="0" priority="20">
      <formula>C$1&gt;=TODAY()</formula>
    </cfRule>
  </conditionalFormatting>
  <conditionalFormatting sqref="C45">
    <cfRule type="expression" dxfId="0" priority="21">
      <formula>C$1&gt;=TODAY()</formula>
    </cfRule>
  </conditionalFormatting>
  <conditionalFormatting sqref="C45">
    <cfRule type="expression" dxfId="0" priority="22">
      <formula>C$1&gt;=TODAY()</formula>
    </cfRule>
  </conditionalFormatting>
  <conditionalFormatting sqref="C45">
    <cfRule type="expression" dxfId="0" priority="23">
      <formula>C$1&gt;=TODAY()</formula>
    </cfRule>
  </conditionalFormatting>
  <conditionalFormatting sqref="C45">
    <cfRule type="expression" dxfId="0" priority="24">
      <formula>C$1&gt;=TODAY()</formula>
    </cfRule>
  </conditionalFormatting>
  <conditionalFormatting sqref="C45">
    <cfRule type="expression" dxfId="0" priority="25">
      <formula>C$1&gt;=TODAY()</formula>
    </cfRule>
  </conditionalFormatting>
  <conditionalFormatting sqref="C45">
    <cfRule type="expression" dxfId="0" priority="26">
      <formula>C$1&gt;=TODAY()</formula>
    </cfRule>
  </conditionalFormatting>
  <conditionalFormatting sqref="C45">
    <cfRule type="expression" dxfId="0" priority="27">
      <formula>C$1&gt;=TODAY()</formula>
    </cfRule>
  </conditionalFormatting>
  <conditionalFormatting sqref="C45">
    <cfRule type="expression" dxfId="0" priority="28">
      <formula>C$1&gt;=TODAY()</formula>
    </cfRule>
  </conditionalFormatting>
  <conditionalFormatting sqref="C45">
    <cfRule type="expression" dxfId="0" priority="29">
      <formula>C$1&gt;=TODAY()</formula>
    </cfRule>
  </conditionalFormatting>
  <conditionalFormatting sqref="C45">
    <cfRule type="expression" dxfId="0" priority="30">
      <formula>C$1&gt;=TODAY()</formula>
    </cfRule>
  </conditionalFormatting>
  <conditionalFormatting sqref="C45">
    <cfRule type="expression" dxfId="0" priority="31">
      <formula>C$1&gt;=TODAY()</formula>
    </cfRule>
  </conditionalFormatting>
  <conditionalFormatting sqref="C45">
    <cfRule type="expression" dxfId="0" priority="32">
      <formula>C$1&gt;=TODAY()</formula>
    </cfRule>
  </conditionalFormatting>
  <conditionalFormatting sqref="C45">
    <cfRule type="expression" dxfId="0" priority="33">
      <formula>C$1&gt;=TODAY()</formula>
    </cfRule>
  </conditionalFormatting>
  <conditionalFormatting sqref="C45">
    <cfRule type="expression" dxfId="0" priority="34">
      <formula>C$1&gt;=TODAY()</formula>
    </cfRule>
  </conditionalFormatting>
  <conditionalFormatting sqref="C45">
    <cfRule type="expression" dxfId="0" priority="35">
      <formula>C$1&gt;=TODAY()</formula>
    </cfRule>
  </conditionalFormatting>
  <conditionalFormatting sqref="C45">
    <cfRule type="expression" dxfId="0" priority="36">
      <formula>C$1&gt;=TODAY()</formula>
    </cfRule>
  </conditionalFormatting>
  <conditionalFormatting sqref="C45">
    <cfRule type="expression" dxfId="0" priority="37">
      <formula>C$1&gt;=TODAY()</formula>
    </cfRule>
  </conditionalFormatting>
  <conditionalFormatting sqref="C45">
    <cfRule type="expression" dxfId="0" priority="38">
      <formula>C$1&gt;=TODAY()</formula>
    </cfRule>
  </conditionalFormatting>
  <conditionalFormatting sqref="C45">
    <cfRule type="expression" dxfId="0" priority="39">
      <formula>C$1&gt;=TODAY()</formula>
    </cfRule>
  </conditionalFormatting>
  <conditionalFormatting sqref="C45">
    <cfRule type="expression" dxfId="0" priority="40">
      <formula>C$1&gt;=TODAY()</formula>
    </cfRule>
  </conditionalFormatting>
  <conditionalFormatting sqref="C45">
    <cfRule type="expression" dxfId="0" priority="41">
      <formula>C$1&gt;=TODAY()</formula>
    </cfRule>
  </conditionalFormatting>
  <conditionalFormatting sqref="C45">
    <cfRule type="expression" dxfId="0" priority="42">
      <formula>C$1&gt;=TODAY()</formula>
    </cfRule>
  </conditionalFormatting>
  <conditionalFormatting sqref="C5 K11">
    <cfRule type="expression" dxfId="0" priority="43">
      <formula>C$1&gt;=TODAY()</formula>
    </cfRule>
  </conditionalFormatting>
  <conditionalFormatting sqref="C5 K11">
    <cfRule type="expression" dxfId="0" priority="44">
      <formula>C$1&gt;=TODAY()</formula>
    </cfRule>
  </conditionalFormatting>
  <conditionalFormatting sqref="C5 K11">
    <cfRule type="expression" dxfId="0" priority="45">
      <formula>C$1&gt;=TODAY()</formula>
    </cfRule>
  </conditionalFormatting>
  <conditionalFormatting sqref="C5 K11">
    <cfRule type="expression" dxfId="0" priority="46">
      <formula>C$1&gt;=TODAY()</formula>
    </cfRule>
  </conditionalFormatting>
  <conditionalFormatting sqref="C5 K11">
    <cfRule type="expression" dxfId="0" priority="47">
      <formula>C$1&gt;=TODAY()</formula>
    </cfRule>
  </conditionalFormatting>
  <conditionalFormatting sqref="C5 K11">
    <cfRule type="expression" dxfId="0" priority="48">
      <formula>C$1&gt;=TODAY()</formula>
    </cfRule>
  </conditionalFormatting>
  <conditionalFormatting sqref="C5 K11">
    <cfRule type="expression" dxfId="0" priority="49">
      <formula>C$1&gt;=TODAY()</formula>
    </cfRule>
  </conditionalFormatting>
  <conditionalFormatting sqref="C5 K11">
    <cfRule type="expression" dxfId="0" priority="50">
      <formula>C$1&gt;=TODAY()</formula>
    </cfRule>
  </conditionalFormatting>
  <conditionalFormatting sqref="C6">
    <cfRule type="expression" dxfId="0" priority="51">
      <formula>C$1&gt;=TODAY()</formula>
    </cfRule>
  </conditionalFormatting>
  <conditionalFormatting sqref="C6">
    <cfRule type="expression" dxfId="0" priority="52">
      <formula>C$1&gt;=TODAY()</formula>
    </cfRule>
  </conditionalFormatting>
  <conditionalFormatting sqref="C6">
    <cfRule type="expression" dxfId="0" priority="53">
      <formula>C$1&gt;=TODAY()</formula>
    </cfRule>
  </conditionalFormatting>
  <conditionalFormatting sqref="C6">
    <cfRule type="expression" dxfId="0" priority="54">
      <formula>C$1&gt;=TODAY()</formula>
    </cfRule>
  </conditionalFormatting>
  <conditionalFormatting sqref="C6">
    <cfRule type="expression" dxfId="0" priority="55">
      <formula>C$1&gt;=TODAY()</formula>
    </cfRule>
  </conditionalFormatting>
  <conditionalFormatting sqref="C6">
    <cfRule type="expression" dxfId="0" priority="56">
      <formula>C$1&gt;=TODAY()</formula>
    </cfRule>
  </conditionalFormatting>
  <conditionalFormatting sqref="C6">
    <cfRule type="expression" dxfId="0" priority="57">
      <formula>C$1&gt;=TODAY()</formula>
    </cfRule>
  </conditionalFormatting>
  <conditionalFormatting sqref="C6">
    <cfRule type="expression" dxfId="0" priority="58">
      <formula>C$1&gt;=TODAY()</formula>
    </cfRule>
  </conditionalFormatting>
  <conditionalFormatting sqref="C36">
    <cfRule type="expression" dxfId="0" priority="59">
      <formula>C$1&gt;=TODAY()</formula>
    </cfRule>
  </conditionalFormatting>
  <conditionalFormatting sqref="C36">
    <cfRule type="expression" dxfId="0" priority="60">
      <formula>C$1&gt;=TODAY()</formula>
    </cfRule>
  </conditionalFormatting>
  <conditionalFormatting sqref="C36">
    <cfRule type="expression" dxfId="0" priority="61">
      <formula>C$1&gt;=TODAY()</formula>
    </cfRule>
  </conditionalFormatting>
  <conditionalFormatting sqref="C36">
    <cfRule type="expression" dxfId="0" priority="62">
      <formula>C$1&gt;=TODAY()</formula>
    </cfRule>
  </conditionalFormatting>
  <conditionalFormatting sqref="C36">
    <cfRule type="expression" dxfId="0" priority="63">
      <formula>C$1&gt;=TODAY()</formula>
    </cfRule>
  </conditionalFormatting>
  <conditionalFormatting sqref="C36">
    <cfRule type="expression" dxfId="0" priority="64">
      <formula>C$1&gt;=TODAY()</formula>
    </cfRule>
  </conditionalFormatting>
  <conditionalFormatting sqref="C36">
    <cfRule type="expression" dxfId="0" priority="65">
      <formula>C$1&gt;=TODAY()</formula>
    </cfRule>
  </conditionalFormatting>
  <conditionalFormatting sqref="C36">
    <cfRule type="expression" dxfId="0" priority="66">
      <formula>C$1&gt;=TODAY()</formula>
    </cfRule>
  </conditionalFormatting>
  <conditionalFormatting sqref="C36">
    <cfRule type="expression" dxfId="0" priority="67">
      <formula>C$1&gt;=TODAY()</formula>
    </cfRule>
  </conditionalFormatting>
  <conditionalFormatting sqref="C36">
    <cfRule type="expression" dxfId="0" priority="68">
      <formula>C$1&gt;=TODAY()</formula>
    </cfRule>
  </conditionalFormatting>
  <conditionalFormatting sqref="C36">
    <cfRule type="expression" dxfId="0" priority="69">
      <formula>C$1&gt;=TODAY()</formula>
    </cfRule>
  </conditionalFormatting>
  <conditionalFormatting sqref="C36">
    <cfRule type="expression" dxfId="0" priority="70">
      <formula>C$1&gt;=TODAY()</formula>
    </cfRule>
  </conditionalFormatting>
  <conditionalFormatting sqref="C36">
    <cfRule type="expression" dxfId="0" priority="71">
      <formula>C$1&gt;=TODAY()</formula>
    </cfRule>
  </conditionalFormatting>
  <conditionalFormatting sqref="C36">
    <cfRule type="expression" dxfId="0" priority="72">
      <formula>C$1&gt;=TODAY()</formula>
    </cfRule>
  </conditionalFormatting>
  <conditionalFormatting sqref="C36">
    <cfRule type="expression" dxfId="0" priority="73">
      <formula>C$1&gt;=TODAY()</formula>
    </cfRule>
  </conditionalFormatting>
  <conditionalFormatting sqref="C36">
    <cfRule type="expression" dxfId="0" priority="74">
      <formula>C$1&gt;=TODAY()</formula>
    </cfRule>
  </conditionalFormatting>
  <conditionalFormatting sqref="C40">
    <cfRule type="expression" dxfId="0" priority="75">
      <formula>C$1&gt;=TODAY()</formula>
    </cfRule>
  </conditionalFormatting>
  <conditionalFormatting sqref="C40">
    <cfRule type="expression" dxfId="0" priority="76">
      <formula>C$1&gt;=TODAY()</formula>
    </cfRule>
  </conditionalFormatting>
  <conditionalFormatting sqref="C40">
    <cfRule type="expression" dxfId="0" priority="77">
      <formula>C$1&gt;=TODAY()</formula>
    </cfRule>
  </conditionalFormatting>
  <conditionalFormatting sqref="C40">
    <cfRule type="expression" dxfId="0" priority="78">
      <formula>C$1&gt;=TODAY()</formula>
    </cfRule>
  </conditionalFormatting>
  <conditionalFormatting sqref="C40">
    <cfRule type="expression" dxfId="0" priority="79">
      <formula>C$1&gt;=TODAY()</formula>
    </cfRule>
  </conditionalFormatting>
  <conditionalFormatting sqref="C40">
    <cfRule type="expression" dxfId="0" priority="80">
      <formula>C$1&gt;=TODAY()</formula>
    </cfRule>
  </conditionalFormatting>
  <conditionalFormatting sqref="C40">
    <cfRule type="expression" dxfId="0" priority="81">
      <formula>C$1&gt;=TODAY()</formula>
    </cfRule>
  </conditionalFormatting>
  <conditionalFormatting sqref="C40">
    <cfRule type="expression" dxfId="0" priority="82">
      <formula>C$1&gt;=TODAY()</formula>
    </cfRule>
  </conditionalFormatting>
  <conditionalFormatting sqref="C40">
    <cfRule type="expression" dxfId="0" priority="83">
      <formula>C$1&gt;=TODAY()</formula>
    </cfRule>
  </conditionalFormatting>
  <conditionalFormatting sqref="C40">
    <cfRule type="expression" dxfId="0" priority="84">
      <formula>C$1&gt;=TODAY()</formula>
    </cfRule>
  </conditionalFormatting>
  <conditionalFormatting sqref="C6">
    <cfRule type="expression" dxfId="0" priority="85">
      <formula>C$1&gt;=TODAY()</formula>
    </cfRule>
  </conditionalFormatting>
  <conditionalFormatting sqref="C6">
    <cfRule type="expression" dxfId="0" priority="86">
      <formula>C$1&gt;=TODAY()</formula>
    </cfRule>
  </conditionalFormatting>
  <conditionalFormatting sqref="C6">
    <cfRule type="expression" dxfId="0" priority="87">
      <formula>C$1&gt;=TODAY()</formula>
    </cfRule>
  </conditionalFormatting>
  <conditionalFormatting sqref="C6">
    <cfRule type="expression" dxfId="0" priority="88">
      <formula>C$1&gt;=TODAY()</formula>
    </cfRule>
  </conditionalFormatting>
  <conditionalFormatting sqref="C36">
    <cfRule type="expression" dxfId="0" priority="89">
      <formula>C$1&gt;=TODAY()</formula>
    </cfRule>
  </conditionalFormatting>
  <conditionalFormatting sqref="C36">
    <cfRule type="expression" dxfId="0" priority="90">
      <formula>C$1&gt;=TODAY()</formula>
    </cfRule>
  </conditionalFormatting>
  <conditionalFormatting sqref="C36">
    <cfRule type="expression" dxfId="0" priority="91">
      <formula>C$1&gt;=TODAY()</formula>
    </cfRule>
  </conditionalFormatting>
  <conditionalFormatting sqref="C36">
    <cfRule type="expression" dxfId="0" priority="92">
      <formula>C$1&gt;=TODAY()</formula>
    </cfRule>
  </conditionalFormatting>
  <conditionalFormatting sqref="C36">
    <cfRule type="expression" dxfId="0" priority="93">
      <formula>C$1&gt;=TODAY()</formula>
    </cfRule>
  </conditionalFormatting>
  <conditionalFormatting sqref="C36">
    <cfRule type="expression" dxfId="0" priority="94">
      <formula>C$1&gt;=TODAY()</formula>
    </cfRule>
  </conditionalFormatting>
  <conditionalFormatting sqref="C40">
    <cfRule type="expression" dxfId="0" priority="95">
      <formula>C$1&gt;=TODAY()</formula>
    </cfRule>
  </conditionalFormatting>
  <conditionalFormatting sqref="C40">
    <cfRule type="expression" dxfId="0" priority="96">
      <formula>C$1&gt;=TODAY()</formula>
    </cfRule>
  </conditionalFormatting>
  <conditionalFormatting sqref="C40">
    <cfRule type="expression" dxfId="0" priority="97">
      <formula>C$1&gt;=TODAY()</formula>
    </cfRule>
  </conditionalFormatting>
  <conditionalFormatting sqref="C40">
    <cfRule type="expression" dxfId="0" priority="98">
      <formula>C$1&gt;=TODAY()</formula>
    </cfRule>
  </conditionalFormatting>
  <conditionalFormatting sqref="C40">
    <cfRule type="expression" dxfId="0" priority="99">
      <formula>C$1&gt;=TODAY()</formula>
    </cfRule>
  </conditionalFormatting>
  <conditionalFormatting sqref="C40">
    <cfRule type="expression" dxfId="0" priority="100">
      <formula>C$1&gt;=TODAY()</formula>
    </cfRule>
  </conditionalFormatting>
  <conditionalFormatting sqref="C40">
    <cfRule type="expression" dxfId="0" priority="101">
      <formula>C$1&gt;=TODAY()</formula>
    </cfRule>
  </conditionalFormatting>
  <conditionalFormatting sqref="C40">
    <cfRule type="expression" dxfId="0" priority="102">
      <formula>C$1&gt;=TODAY()</formula>
    </cfRule>
  </conditionalFormatting>
  <conditionalFormatting sqref="C40">
    <cfRule type="expression" dxfId="0" priority="103">
      <formula>C$1&gt;=TODAY()</formula>
    </cfRule>
  </conditionalFormatting>
  <conditionalFormatting sqref="C40">
    <cfRule type="expression" dxfId="0" priority="104">
      <formula>C$1&gt;=TODAY()</formula>
    </cfRule>
  </conditionalFormatting>
  <conditionalFormatting sqref="C5 K11">
    <cfRule type="expression" dxfId="0" priority="105">
      <formula>C$1&gt;=TODAY()</formula>
    </cfRule>
  </conditionalFormatting>
  <conditionalFormatting sqref="C5 K11">
    <cfRule type="expression" dxfId="0" priority="106">
      <formula>C$1&gt;=TODAY()</formula>
    </cfRule>
  </conditionalFormatting>
  <conditionalFormatting sqref="C5 K11">
    <cfRule type="expression" dxfId="0" priority="107">
      <formula>C$1&gt;=TODAY()</formula>
    </cfRule>
  </conditionalFormatting>
  <conditionalFormatting sqref="C5 K11">
    <cfRule type="expression" dxfId="0" priority="108">
      <formula>C$1&gt;=TODAY()</formula>
    </cfRule>
  </conditionalFormatting>
  <conditionalFormatting sqref="C5 K11">
    <cfRule type="expression" dxfId="0" priority="109">
      <formula>C$1&gt;=TODAY()</formula>
    </cfRule>
  </conditionalFormatting>
  <conditionalFormatting sqref="C5 K11">
    <cfRule type="expression" dxfId="0" priority="110">
      <formula>C$1&gt;=TODAY()</formula>
    </cfRule>
  </conditionalFormatting>
  <conditionalFormatting sqref="C5 K11">
    <cfRule type="expression" dxfId="0" priority="111">
      <formula>C$1&gt;=TODAY()</formula>
    </cfRule>
  </conditionalFormatting>
  <conditionalFormatting sqref="C5 K11">
    <cfRule type="expression" dxfId="0" priority="112">
      <formula>C$1&gt;=TODAY()</formula>
    </cfRule>
  </conditionalFormatting>
  <conditionalFormatting sqref="C5 K11">
    <cfRule type="expression" dxfId="0" priority="113">
      <formula>C$1&gt;=TODAY()</formula>
    </cfRule>
  </conditionalFormatting>
  <conditionalFormatting sqref="C5 K11">
    <cfRule type="expression" dxfId="0" priority="114">
      <formula>C$1&gt;=TODAY()</formula>
    </cfRule>
  </conditionalFormatting>
  <conditionalFormatting sqref="C5 K11">
    <cfRule type="expression" dxfId="0" priority="115">
      <formula>C$1&gt;=TODAY()</formula>
    </cfRule>
  </conditionalFormatting>
  <conditionalFormatting sqref="C5 K11">
    <cfRule type="expression" dxfId="0" priority="116">
      <formula>C$1&gt;=TODAY()</formula>
    </cfRule>
  </conditionalFormatting>
  <conditionalFormatting sqref="C5 K11">
    <cfRule type="expression" dxfId="0" priority="117">
      <formula>C$1&gt;=TODAY()</formula>
    </cfRule>
  </conditionalFormatting>
  <conditionalFormatting sqref="C5 K11">
    <cfRule type="expression" dxfId="0" priority="118">
      <formula>C$1&gt;=TODAY()</formula>
    </cfRule>
  </conditionalFormatting>
  <conditionalFormatting sqref="C5 K11">
    <cfRule type="expression" dxfId="0" priority="119">
      <formula>C$1&gt;=TODAY()</formula>
    </cfRule>
  </conditionalFormatting>
  <conditionalFormatting sqref="C5 K11">
    <cfRule type="expression" dxfId="0" priority="120">
      <formula>C$1&gt;=TODAY()</formula>
    </cfRule>
  </conditionalFormatting>
  <conditionalFormatting sqref="C6">
    <cfRule type="expression" dxfId="0" priority="121">
      <formula>C$1&gt;=TODAY()</formula>
    </cfRule>
  </conditionalFormatting>
  <conditionalFormatting sqref="C6">
    <cfRule type="expression" dxfId="0" priority="122">
      <formula>C$1&gt;=TODAY()</formula>
    </cfRule>
  </conditionalFormatting>
  <conditionalFormatting sqref="C6">
    <cfRule type="expression" dxfId="0" priority="123">
      <formula>C$1&gt;=TODAY()</formula>
    </cfRule>
  </conditionalFormatting>
  <conditionalFormatting sqref="C6">
    <cfRule type="expression" dxfId="0" priority="124">
      <formula>C$1&gt;=TODAY()</formula>
    </cfRule>
  </conditionalFormatting>
  <conditionalFormatting sqref="C6">
    <cfRule type="expression" dxfId="0" priority="125">
      <formula>C$1&gt;=TODAY()</formula>
    </cfRule>
  </conditionalFormatting>
  <conditionalFormatting sqref="C6">
    <cfRule type="expression" dxfId="0" priority="126">
      <formula>C$1&gt;=TODAY()</formula>
    </cfRule>
  </conditionalFormatting>
  <conditionalFormatting sqref="C36">
    <cfRule type="expression" dxfId="0" priority="127">
      <formula>C$1&gt;=TODAY()</formula>
    </cfRule>
  </conditionalFormatting>
  <conditionalFormatting sqref="C36">
    <cfRule type="expression" dxfId="0" priority="128">
      <formula>C$1&gt;=TODAY()</formula>
    </cfRule>
  </conditionalFormatting>
  <conditionalFormatting sqref="C36">
    <cfRule type="expression" dxfId="0" priority="129">
      <formula>C$1&gt;=TODAY()</formula>
    </cfRule>
  </conditionalFormatting>
  <conditionalFormatting sqref="C36">
    <cfRule type="expression" dxfId="0" priority="130">
      <formula>C$1&gt;=TODAY()</formula>
    </cfRule>
  </conditionalFormatting>
  <conditionalFormatting sqref="C36">
    <cfRule type="expression" dxfId="0" priority="131">
      <formula>C$1&gt;=TODAY()</formula>
    </cfRule>
  </conditionalFormatting>
  <conditionalFormatting sqref="C36">
    <cfRule type="expression" dxfId="0" priority="132">
      <formula>C$1&gt;=TODAY()</formula>
    </cfRule>
  </conditionalFormatting>
  <conditionalFormatting sqref="C36">
    <cfRule type="expression" dxfId="0" priority="133">
      <formula>C$1&gt;=TODAY()</formula>
    </cfRule>
  </conditionalFormatting>
  <conditionalFormatting sqref="C36">
    <cfRule type="expression" dxfId="0" priority="134">
      <formula>C$1&gt;=TODAY()</formula>
    </cfRule>
  </conditionalFormatting>
  <conditionalFormatting sqref="C36">
    <cfRule type="expression" dxfId="0" priority="135">
      <formula>C$1&gt;=TODAY()</formula>
    </cfRule>
  </conditionalFormatting>
  <conditionalFormatting sqref="C36">
    <cfRule type="expression" dxfId="0" priority="136">
      <formula>C$1&gt;=TODAY()</formula>
    </cfRule>
  </conditionalFormatting>
  <conditionalFormatting sqref="C36">
    <cfRule type="expression" dxfId="0" priority="137">
      <formula>C$1&gt;=TODAY()</formula>
    </cfRule>
  </conditionalFormatting>
  <conditionalFormatting sqref="C36">
    <cfRule type="expression" dxfId="0" priority="138">
      <formula>C$1&gt;=TODAY()</formula>
    </cfRule>
  </conditionalFormatting>
  <conditionalFormatting sqref="C36">
    <cfRule type="expression" dxfId="0" priority="139">
      <formula>C$1&gt;=TODAY()</formula>
    </cfRule>
  </conditionalFormatting>
  <conditionalFormatting sqref="C36">
    <cfRule type="expression" dxfId="0" priority="140">
      <formula>C$1&gt;=TODAY()</formula>
    </cfRule>
  </conditionalFormatting>
  <conditionalFormatting sqref="C36">
    <cfRule type="expression" dxfId="0" priority="141">
      <formula>C$1&gt;=TODAY()</formula>
    </cfRule>
  </conditionalFormatting>
  <conditionalFormatting sqref="C36">
    <cfRule type="expression" dxfId="0" priority="142">
      <formula>C$1&gt;=TODAY()</formula>
    </cfRule>
  </conditionalFormatting>
  <conditionalFormatting sqref="C36">
    <cfRule type="expression" dxfId="0" priority="143">
      <formula>C$1&gt;=TODAY()</formula>
    </cfRule>
  </conditionalFormatting>
  <conditionalFormatting sqref="C36">
    <cfRule type="expression" dxfId="0" priority="144">
      <formula>C$1&gt;=TODAY()</formula>
    </cfRule>
  </conditionalFormatting>
  <conditionalFormatting sqref="C36">
    <cfRule type="expression" dxfId="0" priority="145">
      <formula>C$1&gt;=TODAY()</formula>
    </cfRule>
  </conditionalFormatting>
  <conditionalFormatting sqref="C36">
    <cfRule type="expression" dxfId="0" priority="146">
      <formula>C$1&gt;=TODAY()</formula>
    </cfRule>
  </conditionalFormatting>
  <conditionalFormatting sqref="C40">
    <cfRule type="expression" dxfId="0" priority="147">
      <formula>C$1&gt;=TODAY()</formula>
    </cfRule>
  </conditionalFormatting>
  <conditionalFormatting sqref="C40">
    <cfRule type="expression" dxfId="0" priority="148">
      <formula>C$1&gt;=TODAY()</formula>
    </cfRule>
  </conditionalFormatting>
  <conditionalFormatting sqref="C40">
    <cfRule type="expression" dxfId="0" priority="149">
      <formula>C$1&gt;=TODAY()</formula>
    </cfRule>
  </conditionalFormatting>
  <conditionalFormatting sqref="C40">
    <cfRule type="expression" dxfId="0" priority="150">
      <formula>C$1&gt;=TODAY()</formula>
    </cfRule>
  </conditionalFormatting>
  <conditionalFormatting sqref="C40">
    <cfRule type="expression" dxfId="0" priority="151">
      <formula>C$1&gt;=TODAY()</formula>
    </cfRule>
  </conditionalFormatting>
  <conditionalFormatting sqref="C40">
    <cfRule type="expression" dxfId="0" priority="152">
      <formula>C$1&gt;=TODAY()</formula>
    </cfRule>
  </conditionalFormatting>
  <conditionalFormatting sqref="C40">
    <cfRule type="expression" dxfId="0" priority="153">
      <formula>C$1&gt;=TODAY()</formula>
    </cfRule>
  </conditionalFormatting>
  <conditionalFormatting sqref="C40">
    <cfRule type="expression" dxfId="0" priority="154">
      <formula>C$1&gt;=TODAY()</formula>
    </cfRule>
  </conditionalFormatting>
  <conditionalFormatting sqref="C40">
    <cfRule type="expression" dxfId="0" priority="155">
      <formula>C$1&gt;=TODAY()</formula>
    </cfRule>
  </conditionalFormatting>
  <conditionalFormatting sqref="C40">
    <cfRule type="expression" dxfId="0" priority="156">
      <formula>C$1&gt;=TODAY()</formula>
    </cfRule>
  </conditionalFormatting>
  <conditionalFormatting sqref="C40">
    <cfRule type="expression" dxfId="0" priority="157">
      <formula>C$1&gt;=TODAY()</formula>
    </cfRule>
  </conditionalFormatting>
  <conditionalFormatting sqref="C40">
    <cfRule type="expression" dxfId="0" priority="158">
      <formula>C$1&gt;=TODAY()</formula>
    </cfRule>
  </conditionalFormatting>
  <conditionalFormatting sqref="C40">
    <cfRule type="expression" dxfId="0" priority="159">
      <formula>C$1&gt;=TODAY()</formula>
    </cfRule>
  </conditionalFormatting>
  <conditionalFormatting sqref="C40">
    <cfRule type="expression" dxfId="0" priority="160">
      <formula>C$1&gt;=TODAY()</formula>
    </cfRule>
  </conditionalFormatting>
  <conditionalFormatting sqref="C40">
    <cfRule type="expression" dxfId="0" priority="161">
      <formula>C$1&gt;=TODAY()</formula>
    </cfRule>
  </conditionalFormatting>
  <conditionalFormatting sqref="C40">
    <cfRule type="expression" dxfId="0" priority="162">
      <formula>C$1&gt;=TODAY()</formula>
    </cfRule>
  </conditionalFormatting>
  <conditionalFormatting sqref="C40">
    <cfRule type="expression" dxfId="0" priority="163">
      <formula>C$1&gt;=TODAY()</formula>
    </cfRule>
  </conditionalFormatting>
  <conditionalFormatting sqref="C40">
    <cfRule type="expression" dxfId="0" priority="164">
      <formula>C$1&gt;=TODAY()</formula>
    </cfRule>
  </conditionalFormatting>
  <conditionalFormatting sqref="C40">
    <cfRule type="expression" dxfId="0" priority="165">
      <formula>C$1&gt;=TODAY()</formula>
    </cfRule>
  </conditionalFormatting>
  <conditionalFormatting sqref="C40">
    <cfRule type="expression" dxfId="0" priority="166">
      <formula>C$1&gt;=TODAY()</formula>
    </cfRule>
  </conditionalFormatting>
  <conditionalFormatting sqref="C40">
    <cfRule type="expression" dxfId="0" priority="167">
      <formula>C$1&gt;=TODAY()</formula>
    </cfRule>
  </conditionalFormatting>
  <conditionalFormatting sqref="C40">
    <cfRule type="expression" dxfId="0" priority="168">
      <formula>C$1&gt;=TODAY()</formula>
    </cfRule>
  </conditionalFormatting>
  <conditionalFormatting sqref="D45">
    <cfRule type="expression" dxfId="0" priority="169">
      <formula>D$1&gt;=TODAY()</formula>
    </cfRule>
  </conditionalFormatting>
  <conditionalFormatting sqref="D45">
    <cfRule type="expression" dxfId="0" priority="170">
      <formula>D$1&gt;=TODAY()</formula>
    </cfRule>
  </conditionalFormatting>
  <conditionalFormatting sqref="D45">
    <cfRule type="expression" dxfId="0" priority="171">
      <formula>D$1&gt;=TODAY()</formula>
    </cfRule>
  </conditionalFormatting>
  <conditionalFormatting sqref="D45">
    <cfRule type="expression" dxfId="0" priority="172">
      <formula>D$1&gt;=TODAY()</formula>
    </cfRule>
  </conditionalFormatting>
  <conditionalFormatting sqref="D45">
    <cfRule type="expression" dxfId="0" priority="173">
      <formula>D$1&gt;=TODAY()</formula>
    </cfRule>
  </conditionalFormatting>
  <conditionalFormatting sqref="D45">
    <cfRule type="expression" dxfId="0" priority="174">
      <formula>D$1&gt;=TODAY()</formula>
    </cfRule>
  </conditionalFormatting>
  <conditionalFormatting sqref="D45">
    <cfRule type="expression" dxfId="0" priority="175">
      <formula>D$1&gt;=TODAY()</formula>
    </cfRule>
  </conditionalFormatting>
  <conditionalFormatting sqref="D45">
    <cfRule type="expression" dxfId="0" priority="176">
      <formula>D$1&gt;=TODAY()</formula>
    </cfRule>
  </conditionalFormatting>
  <conditionalFormatting sqref="D45">
    <cfRule type="expression" dxfId="0" priority="177">
      <formula>D$1&gt;=TODAY()</formula>
    </cfRule>
  </conditionalFormatting>
  <conditionalFormatting sqref="D45">
    <cfRule type="expression" dxfId="0" priority="178">
      <formula>D$1&gt;=TODAY()</formula>
    </cfRule>
  </conditionalFormatting>
  <conditionalFormatting sqref="D45">
    <cfRule type="expression" dxfId="0" priority="179">
      <formula>D$1&gt;=TODAY()</formula>
    </cfRule>
  </conditionalFormatting>
  <conditionalFormatting sqref="D45">
    <cfRule type="expression" dxfId="0" priority="180">
      <formula>D$1&gt;=TODAY()</formula>
    </cfRule>
  </conditionalFormatting>
  <conditionalFormatting sqref="D45">
    <cfRule type="expression" dxfId="0" priority="181">
      <formula>D$1&gt;=TODAY()</formula>
    </cfRule>
  </conditionalFormatting>
  <conditionalFormatting sqref="D45">
    <cfRule type="expression" dxfId="0" priority="182">
      <formula>D$1&gt;=TODAY()</formula>
    </cfRule>
  </conditionalFormatting>
  <conditionalFormatting sqref="D45">
    <cfRule type="expression" dxfId="0" priority="183">
      <formula>D$1&gt;=TODAY()</formula>
    </cfRule>
  </conditionalFormatting>
  <conditionalFormatting sqref="D45">
    <cfRule type="expression" dxfId="0" priority="184">
      <formula>D$1&gt;=TODAY()</formula>
    </cfRule>
  </conditionalFormatting>
  <conditionalFormatting sqref="D45">
    <cfRule type="expression" dxfId="0" priority="185">
      <formula>D$1&gt;=TODAY()</formula>
    </cfRule>
  </conditionalFormatting>
  <conditionalFormatting sqref="D45">
    <cfRule type="expression" dxfId="0" priority="186">
      <formula>D$1&gt;=TODAY()</formula>
    </cfRule>
  </conditionalFormatting>
  <conditionalFormatting sqref="D45">
    <cfRule type="expression" dxfId="0" priority="187">
      <formula>D$1&gt;=TODAY()</formula>
    </cfRule>
  </conditionalFormatting>
  <conditionalFormatting sqref="D45">
    <cfRule type="expression" dxfId="0" priority="188">
      <formula>D$1&gt;=TODAY()</formula>
    </cfRule>
  </conditionalFormatting>
  <conditionalFormatting sqref="D45">
    <cfRule type="expression" dxfId="0" priority="189">
      <formula>D$1&gt;=TODAY()</formula>
    </cfRule>
  </conditionalFormatting>
  <conditionalFormatting sqref="D45">
    <cfRule type="expression" dxfId="0" priority="190">
      <formula>D$1&gt;=TODAY()</formula>
    </cfRule>
  </conditionalFormatting>
  <conditionalFormatting sqref="D45">
    <cfRule type="expression" dxfId="0" priority="191">
      <formula>D$1&gt;=TODAY()</formula>
    </cfRule>
  </conditionalFormatting>
  <conditionalFormatting sqref="D45">
    <cfRule type="expression" dxfId="0" priority="192">
      <formula>D$1&gt;=TODAY()</formula>
    </cfRule>
  </conditionalFormatting>
  <conditionalFormatting sqref="D45">
    <cfRule type="expression" dxfId="0" priority="193">
      <formula>D$1&gt;=TODAY()</formula>
    </cfRule>
  </conditionalFormatting>
  <conditionalFormatting sqref="D45">
    <cfRule type="expression" dxfId="0" priority="194">
      <formula>D$1&gt;=TODAY()</formula>
    </cfRule>
  </conditionalFormatting>
  <conditionalFormatting sqref="D45">
    <cfRule type="expression" dxfId="0" priority="195">
      <formula>D$1&gt;=TODAY()</formula>
    </cfRule>
  </conditionalFormatting>
  <conditionalFormatting sqref="D45">
    <cfRule type="expression" dxfId="0" priority="196">
      <formula>D$1&gt;=TODAY()</formula>
    </cfRule>
  </conditionalFormatting>
  <conditionalFormatting sqref="D45">
    <cfRule type="expression" dxfId="0" priority="197">
      <formula>D$1&gt;=TODAY()</formula>
    </cfRule>
  </conditionalFormatting>
  <conditionalFormatting sqref="D45">
    <cfRule type="expression" dxfId="0" priority="198">
      <formula>D$1&gt;=TODAY()</formula>
    </cfRule>
  </conditionalFormatting>
  <conditionalFormatting sqref="D45">
    <cfRule type="expression" dxfId="0" priority="199">
      <formula>D$1&gt;=TODAY()</formula>
    </cfRule>
  </conditionalFormatting>
  <conditionalFormatting sqref="D45">
    <cfRule type="expression" dxfId="0" priority="200">
      <formula>D$1&gt;=TODAY()</formula>
    </cfRule>
  </conditionalFormatting>
  <conditionalFormatting sqref="D45">
    <cfRule type="expression" dxfId="0" priority="201">
      <formula>D$1&gt;=TODAY()</formula>
    </cfRule>
  </conditionalFormatting>
  <conditionalFormatting sqref="D45">
    <cfRule type="expression" dxfId="0" priority="202">
      <formula>D$1&gt;=TODAY()</formula>
    </cfRule>
  </conditionalFormatting>
  <conditionalFormatting sqref="D45">
    <cfRule type="expression" dxfId="0" priority="203">
      <formula>D$1&gt;=TODAY()</formula>
    </cfRule>
  </conditionalFormatting>
  <conditionalFormatting sqref="D45">
    <cfRule type="expression" dxfId="0" priority="204">
      <formula>D$1&gt;=TODAY()</formula>
    </cfRule>
  </conditionalFormatting>
  <conditionalFormatting sqref="D45">
    <cfRule type="expression" dxfId="0" priority="205">
      <formula>D$1&gt;=TODAY()</formula>
    </cfRule>
  </conditionalFormatting>
  <conditionalFormatting sqref="D45">
    <cfRule type="expression" dxfId="0" priority="206">
      <formula>D$1&gt;=TODAY()</formula>
    </cfRule>
  </conditionalFormatting>
  <conditionalFormatting sqref="D45">
    <cfRule type="expression" dxfId="0" priority="207">
      <formula>D$1&gt;=TODAY()</formula>
    </cfRule>
  </conditionalFormatting>
  <conditionalFormatting sqref="D45">
    <cfRule type="expression" dxfId="0" priority="208">
      <formula>D$1&gt;=TODAY()</formula>
    </cfRule>
  </conditionalFormatting>
  <conditionalFormatting sqref="D45">
    <cfRule type="expression" dxfId="0" priority="209">
      <formula>D$1&gt;=TODAY()</formula>
    </cfRule>
  </conditionalFormatting>
  <conditionalFormatting sqref="D45">
    <cfRule type="expression" dxfId="0" priority="210">
      <formula>D$1&gt;=TODAY()</formula>
    </cfRule>
  </conditionalFormatting>
  <conditionalFormatting sqref="D5 L11">
    <cfRule type="expression" dxfId="0" priority="211">
      <formula>D$1&gt;=TODAY()</formula>
    </cfRule>
  </conditionalFormatting>
  <conditionalFormatting sqref="D5 L11">
    <cfRule type="expression" dxfId="0" priority="212">
      <formula>D$1&gt;=TODAY()</formula>
    </cfRule>
  </conditionalFormatting>
  <conditionalFormatting sqref="D5 L11">
    <cfRule type="expression" dxfId="0" priority="213">
      <formula>D$1&gt;=TODAY()</formula>
    </cfRule>
  </conditionalFormatting>
  <conditionalFormatting sqref="D5 L11">
    <cfRule type="expression" dxfId="0" priority="214">
      <formula>D$1&gt;=TODAY()</formula>
    </cfRule>
  </conditionalFormatting>
  <conditionalFormatting sqref="D5 L11">
    <cfRule type="expression" dxfId="0" priority="215">
      <formula>D$1&gt;=TODAY()</formula>
    </cfRule>
  </conditionalFormatting>
  <conditionalFormatting sqref="D5 L11">
    <cfRule type="expression" dxfId="0" priority="216">
      <formula>D$1&gt;=TODAY()</formula>
    </cfRule>
  </conditionalFormatting>
  <conditionalFormatting sqref="D5 L11">
    <cfRule type="expression" dxfId="0" priority="217">
      <formula>D$1&gt;=TODAY()</formula>
    </cfRule>
  </conditionalFormatting>
  <conditionalFormatting sqref="D5 L11">
    <cfRule type="expression" dxfId="0" priority="218">
      <formula>D$1&gt;=TODAY()</formula>
    </cfRule>
  </conditionalFormatting>
  <conditionalFormatting sqref="D6">
    <cfRule type="expression" dxfId="0" priority="219">
      <formula>D$1&gt;=TODAY()</formula>
    </cfRule>
  </conditionalFormatting>
  <conditionalFormatting sqref="D6">
    <cfRule type="expression" dxfId="0" priority="220">
      <formula>D$1&gt;=TODAY()</formula>
    </cfRule>
  </conditionalFormatting>
  <conditionalFormatting sqref="D6">
    <cfRule type="expression" dxfId="0" priority="221">
      <formula>D$1&gt;=TODAY()</formula>
    </cfRule>
  </conditionalFormatting>
  <conditionalFormatting sqref="D6">
    <cfRule type="expression" dxfId="0" priority="222">
      <formula>D$1&gt;=TODAY()</formula>
    </cfRule>
  </conditionalFormatting>
  <conditionalFormatting sqref="D6">
    <cfRule type="expression" dxfId="0" priority="223">
      <formula>D$1&gt;=TODAY()</formula>
    </cfRule>
  </conditionalFormatting>
  <conditionalFormatting sqref="D6">
    <cfRule type="expression" dxfId="0" priority="224">
      <formula>D$1&gt;=TODAY()</formula>
    </cfRule>
  </conditionalFormatting>
  <conditionalFormatting sqref="D6">
    <cfRule type="expression" dxfId="0" priority="225">
      <formula>D$1&gt;=TODAY()</formula>
    </cfRule>
  </conditionalFormatting>
  <conditionalFormatting sqref="D6">
    <cfRule type="expression" dxfId="0" priority="226">
      <formula>D$1&gt;=TODAY()</formula>
    </cfRule>
  </conditionalFormatting>
  <conditionalFormatting sqref="D36">
    <cfRule type="expression" dxfId="0" priority="227">
      <formula>D$1&gt;=TODAY()</formula>
    </cfRule>
  </conditionalFormatting>
  <conditionalFormatting sqref="D36">
    <cfRule type="expression" dxfId="0" priority="228">
      <formula>D$1&gt;=TODAY()</formula>
    </cfRule>
  </conditionalFormatting>
  <conditionalFormatting sqref="D36">
    <cfRule type="expression" dxfId="0" priority="229">
      <formula>D$1&gt;=TODAY()</formula>
    </cfRule>
  </conditionalFormatting>
  <conditionalFormatting sqref="D36">
    <cfRule type="expression" dxfId="0" priority="230">
      <formula>D$1&gt;=TODAY()</formula>
    </cfRule>
  </conditionalFormatting>
  <conditionalFormatting sqref="D36">
    <cfRule type="expression" dxfId="0" priority="231">
      <formula>D$1&gt;=TODAY()</formula>
    </cfRule>
  </conditionalFormatting>
  <conditionalFormatting sqref="D36">
    <cfRule type="expression" dxfId="0" priority="232">
      <formula>D$1&gt;=TODAY()</formula>
    </cfRule>
  </conditionalFormatting>
  <conditionalFormatting sqref="D36">
    <cfRule type="expression" dxfId="0" priority="233">
      <formula>D$1&gt;=TODAY()</formula>
    </cfRule>
  </conditionalFormatting>
  <conditionalFormatting sqref="D36">
    <cfRule type="expression" dxfId="0" priority="234">
      <formula>D$1&gt;=TODAY()</formula>
    </cfRule>
  </conditionalFormatting>
  <conditionalFormatting sqref="D36">
    <cfRule type="expression" dxfId="0" priority="235">
      <formula>D$1&gt;=TODAY()</formula>
    </cfRule>
  </conditionalFormatting>
  <conditionalFormatting sqref="D36">
    <cfRule type="expression" dxfId="0" priority="236">
      <formula>D$1&gt;=TODAY()</formula>
    </cfRule>
  </conditionalFormatting>
  <conditionalFormatting sqref="D36">
    <cfRule type="expression" dxfId="0" priority="237">
      <formula>D$1&gt;=TODAY()</formula>
    </cfRule>
  </conditionalFormatting>
  <conditionalFormatting sqref="D36">
    <cfRule type="expression" dxfId="0" priority="238">
      <formula>D$1&gt;=TODAY()</formula>
    </cfRule>
  </conditionalFormatting>
  <conditionalFormatting sqref="D36">
    <cfRule type="expression" dxfId="0" priority="239">
      <formula>D$1&gt;=TODAY()</formula>
    </cfRule>
  </conditionalFormatting>
  <conditionalFormatting sqref="D36">
    <cfRule type="expression" dxfId="0" priority="240">
      <formula>D$1&gt;=TODAY()</formula>
    </cfRule>
  </conditionalFormatting>
  <conditionalFormatting sqref="D36">
    <cfRule type="expression" dxfId="0" priority="241">
      <formula>D$1&gt;=TODAY()</formula>
    </cfRule>
  </conditionalFormatting>
  <conditionalFormatting sqref="D36">
    <cfRule type="expression" dxfId="0" priority="242">
      <formula>D$1&gt;=TODAY()</formula>
    </cfRule>
  </conditionalFormatting>
  <conditionalFormatting sqref="D40">
    <cfRule type="expression" dxfId="0" priority="243">
      <formula>D$1&gt;=TODAY()</formula>
    </cfRule>
  </conditionalFormatting>
  <conditionalFormatting sqref="D40">
    <cfRule type="expression" dxfId="0" priority="244">
      <formula>D$1&gt;=TODAY()</formula>
    </cfRule>
  </conditionalFormatting>
  <conditionalFormatting sqref="D40">
    <cfRule type="expression" dxfId="0" priority="245">
      <formula>D$1&gt;=TODAY()</formula>
    </cfRule>
  </conditionalFormatting>
  <conditionalFormatting sqref="D40">
    <cfRule type="expression" dxfId="0" priority="246">
      <formula>D$1&gt;=TODAY()</formula>
    </cfRule>
  </conditionalFormatting>
  <conditionalFormatting sqref="D40">
    <cfRule type="expression" dxfId="0" priority="247">
      <formula>D$1&gt;=TODAY()</formula>
    </cfRule>
  </conditionalFormatting>
  <conditionalFormatting sqref="D40">
    <cfRule type="expression" dxfId="0" priority="248">
      <formula>D$1&gt;=TODAY()</formula>
    </cfRule>
  </conditionalFormatting>
  <conditionalFormatting sqref="D40">
    <cfRule type="expression" dxfId="0" priority="249">
      <formula>D$1&gt;=TODAY()</formula>
    </cfRule>
  </conditionalFormatting>
  <conditionalFormatting sqref="D40">
    <cfRule type="expression" dxfId="0" priority="250">
      <formula>D$1&gt;=TODAY()</formula>
    </cfRule>
  </conditionalFormatting>
  <conditionalFormatting sqref="D40">
    <cfRule type="expression" dxfId="0" priority="251">
      <formula>D$1&gt;=TODAY()</formula>
    </cfRule>
  </conditionalFormatting>
  <conditionalFormatting sqref="D40">
    <cfRule type="expression" dxfId="0" priority="252">
      <formula>D$1&gt;=TODAY()</formula>
    </cfRule>
  </conditionalFormatting>
  <conditionalFormatting sqref="D6">
    <cfRule type="expression" dxfId="0" priority="253">
      <formula>D$1&gt;=TODAY()</formula>
    </cfRule>
  </conditionalFormatting>
  <conditionalFormatting sqref="D6">
    <cfRule type="expression" dxfId="0" priority="254">
      <formula>D$1&gt;=TODAY()</formula>
    </cfRule>
  </conditionalFormatting>
  <conditionalFormatting sqref="D6">
    <cfRule type="expression" dxfId="0" priority="255">
      <formula>D$1&gt;=TODAY()</formula>
    </cfRule>
  </conditionalFormatting>
  <conditionalFormatting sqref="D6">
    <cfRule type="expression" dxfId="0" priority="256">
      <formula>D$1&gt;=TODAY()</formula>
    </cfRule>
  </conditionalFormatting>
  <conditionalFormatting sqref="D36">
    <cfRule type="expression" dxfId="0" priority="257">
      <formula>D$1&gt;=TODAY()</formula>
    </cfRule>
  </conditionalFormatting>
  <conditionalFormatting sqref="D36">
    <cfRule type="expression" dxfId="0" priority="258">
      <formula>D$1&gt;=TODAY()</formula>
    </cfRule>
  </conditionalFormatting>
  <conditionalFormatting sqref="D36">
    <cfRule type="expression" dxfId="0" priority="259">
      <formula>D$1&gt;=TODAY()</formula>
    </cfRule>
  </conditionalFormatting>
  <conditionalFormatting sqref="D36">
    <cfRule type="expression" dxfId="0" priority="260">
      <formula>D$1&gt;=TODAY()</formula>
    </cfRule>
  </conditionalFormatting>
  <conditionalFormatting sqref="D36">
    <cfRule type="expression" dxfId="0" priority="261">
      <formula>D$1&gt;=TODAY()</formula>
    </cfRule>
  </conditionalFormatting>
  <conditionalFormatting sqref="D36">
    <cfRule type="expression" dxfId="0" priority="262">
      <formula>D$1&gt;=TODAY()</formula>
    </cfRule>
  </conditionalFormatting>
  <conditionalFormatting sqref="D40">
    <cfRule type="expression" dxfId="0" priority="263">
      <formula>D$1&gt;=TODAY()</formula>
    </cfRule>
  </conditionalFormatting>
  <conditionalFormatting sqref="D40">
    <cfRule type="expression" dxfId="0" priority="264">
      <formula>D$1&gt;=TODAY()</formula>
    </cfRule>
  </conditionalFormatting>
  <conditionalFormatting sqref="D40">
    <cfRule type="expression" dxfId="0" priority="265">
      <formula>D$1&gt;=TODAY()</formula>
    </cfRule>
  </conditionalFormatting>
  <conditionalFormatting sqref="D40">
    <cfRule type="expression" dxfId="0" priority="266">
      <formula>D$1&gt;=TODAY()</formula>
    </cfRule>
  </conditionalFormatting>
  <conditionalFormatting sqref="D40">
    <cfRule type="expression" dxfId="0" priority="267">
      <formula>D$1&gt;=TODAY()</formula>
    </cfRule>
  </conditionalFormatting>
  <conditionalFormatting sqref="D40">
    <cfRule type="expression" dxfId="0" priority="268">
      <formula>D$1&gt;=TODAY()</formula>
    </cfRule>
  </conditionalFormatting>
  <conditionalFormatting sqref="D40">
    <cfRule type="expression" dxfId="0" priority="269">
      <formula>D$1&gt;=TODAY()</formula>
    </cfRule>
  </conditionalFormatting>
  <conditionalFormatting sqref="D40">
    <cfRule type="expression" dxfId="0" priority="270">
      <formula>D$1&gt;=TODAY()</formula>
    </cfRule>
  </conditionalFormatting>
  <conditionalFormatting sqref="D40">
    <cfRule type="expression" dxfId="0" priority="271">
      <formula>D$1&gt;=TODAY()</formula>
    </cfRule>
  </conditionalFormatting>
  <conditionalFormatting sqref="D40">
    <cfRule type="expression" dxfId="0" priority="272">
      <formula>D$1&gt;=TODAY()</formula>
    </cfRule>
  </conditionalFormatting>
  <conditionalFormatting sqref="D5 L11">
    <cfRule type="expression" dxfId="0" priority="273">
      <formula>D$1&gt;=TODAY()</formula>
    </cfRule>
  </conditionalFormatting>
  <conditionalFormatting sqref="D5 L11">
    <cfRule type="expression" dxfId="0" priority="274">
      <formula>D$1&gt;=TODAY()</formula>
    </cfRule>
  </conditionalFormatting>
  <conditionalFormatting sqref="D5 L11">
    <cfRule type="expression" dxfId="0" priority="275">
      <formula>D$1&gt;=TODAY()</formula>
    </cfRule>
  </conditionalFormatting>
  <conditionalFormatting sqref="D5 L11">
    <cfRule type="expression" dxfId="0" priority="276">
      <formula>D$1&gt;=TODAY()</formula>
    </cfRule>
  </conditionalFormatting>
  <conditionalFormatting sqref="D5 L11">
    <cfRule type="expression" dxfId="0" priority="277">
      <formula>D$1&gt;=TODAY()</formula>
    </cfRule>
  </conditionalFormatting>
  <conditionalFormatting sqref="D5 L11">
    <cfRule type="expression" dxfId="0" priority="278">
      <formula>D$1&gt;=TODAY()</formula>
    </cfRule>
  </conditionalFormatting>
  <conditionalFormatting sqref="D5 L11">
    <cfRule type="expression" dxfId="0" priority="279">
      <formula>D$1&gt;=TODAY()</formula>
    </cfRule>
  </conditionalFormatting>
  <conditionalFormatting sqref="D5 L11">
    <cfRule type="expression" dxfId="0" priority="280">
      <formula>D$1&gt;=TODAY()</formula>
    </cfRule>
  </conditionalFormatting>
  <conditionalFormatting sqref="D5 L11">
    <cfRule type="expression" dxfId="0" priority="281">
      <formula>D$1&gt;=TODAY()</formula>
    </cfRule>
  </conditionalFormatting>
  <conditionalFormatting sqref="D5 L11">
    <cfRule type="expression" dxfId="0" priority="282">
      <formula>D$1&gt;=TODAY()</formula>
    </cfRule>
  </conditionalFormatting>
  <conditionalFormatting sqref="D5 L11">
    <cfRule type="expression" dxfId="0" priority="283">
      <formula>D$1&gt;=TODAY()</formula>
    </cfRule>
  </conditionalFormatting>
  <conditionalFormatting sqref="D5 L11">
    <cfRule type="expression" dxfId="0" priority="284">
      <formula>D$1&gt;=TODAY()</formula>
    </cfRule>
  </conditionalFormatting>
  <conditionalFormatting sqref="D5 L11">
    <cfRule type="expression" dxfId="0" priority="285">
      <formula>D$1&gt;=TODAY()</formula>
    </cfRule>
  </conditionalFormatting>
  <conditionalFormatting sqref="D5 L11">
    <cfRule type="expression" dxfId="0" priority="286">
      <formula>D$1&gt;=TODAY()</formula>
    </cfRule>
  </conditionalFormatting>
  <conditionalFormatting sqref="D5 L11">
    <cfRule type="expression" dxfId="0" priority="287">
      <formula>D$1&gt;=TODAY()</formula>
    </cfRule>
  </conditionalFormatting>
  <conditionalFormatting sqref="D5 L11">
    <cfRule type="expression" dxfId="0" priority="288">
      <formula>D$1&gt;=TODAY()</formula>
    </cfRule>
  </conditionalFormatting>
  <conditionalFormatting sqref="D6">
    <cfRule type="expression" dxfId="0" priority="289">
      <formula>D$1&gt;=TODAY()</formula>
    </cfRule>
  </conditionalFormatting>
  <conditionalFormatting sqref="D6">
    <cfRule type="expression" dxfId="0" priority="290">
      <formula>D$1&gt;=TODAY()</formula>
    </cfRule>
  </conditionalFormatting>
  <conditionalFormatting sqref="D6">
    <cfRule type="expression" dxfId="0" priority="291">
      <formula>D$1&gt;=TODAY()</formula>
    </cfRule>
  </conditionalFormatting>
  <conditionalFormatting sqref="D6">
    <cfRule type="expression" dxfId="0" priority="292">
      <formula>D$1&gt;=TODAY()</formula>
    </cfRule>
  </conditionalFormatting>
  <conditionalFormatting sqref="D6">
    <cfRule type="expression" dxfId="0" priority="293">
      <formula>D$1&gt;=TODAY()</formula>
    </cfRule>
  </conditionalFormatting>
  <conditionalFormatting sqref="D6">
    <cfRule type="expression" dxfId="0" priority="294">
      <formula>D$1&gt;=TODAY()</formula>
    </cfRule>
  </conditionalFormatting>
  <conditionalFormatting sqref="D36">
    <cfRule type="expression" dxfId="0" priority="295">
      <formula>D$1&gt;=TODAY()</formula>
    </cfRule>
  </conditionalFormatting>
  <conditionalFormatting sqref="D36">
    <cfRule type="expression" dxfId="0" priority="296">
      <formula>D$1&gt;=TODAY()</formula>
    </cfRule>
  </conditionalFormatting>
  <conditionalFormatting sqref="D36">
    <cfRule type="expression" dxfId="0" priority="297">
      <formula>D$1&gt;=TODAY()</formula>
    </cfRule>
  </conditionalFormatting>
  <conditionalFormatting sqref="D36">
    <cfRule type="expression" dxfId="0" priority="298">
      <formula>D$1&gt;=TODAY()</formula>
    </cfRule>
  </conditionalFormatting>
  <conditionalFormatting sqref="D36">
    <cfRule type="expression" dxfId="0" priority="299">
      <formula>D$1&gt;=TODAY()</formula>
    </cfRule>
  </conditionalFormatting>
  <conditionalFormatting sqref="D36">
    <cfRule type="expression" dxfId="0" priority="300">
      <formula>D$1&gt;=TODAY()</formula>
    </cfRule>
  </conditionalFormatting>
  <conditionalFormatting sqref="D36">
    <cfRule type="expression" dxfId="0" priority="301">
      <formula>D$1&gt;=TODAY()</formula>
    </cfRule>
  </conditionalFormatting>
  <conditionalFormatting sqref="D36">
    <cfRule type="expression" dxfId="0" priority="302">
      <formula>D$1&gt;=TODAY()</formula>
    </cfRule>
  </conditionalFormatting>
  <conditionalFormatting sqref="D36">
    <cfRule type="expression" dxfId="0" priority="303">
      <formula>D$1&gt;=TODAY()</formula>
    </cfRule>
  </conditionalFormatting>
  <conditionalFormatting sqref="D36">
    <cfRule type="expression" dxfId="0" priority="304">
      <formula>D$1&gt;=TODAY()</formula>
    </cfRule>
  </conditionalFormatting>
  <conditionalFormatting sqref="D36">
    <cfRule type="expression" dxfId="0" priority="305">
      <formula>D$1&gt;=TODAY()</formula>
    </cfRule>
  </conditionalFormatting>
  <conditionalFormatting sqref="D36">
    <cfRule type="expression" dxfId="0" priority="306">
      <formula>D$1&gt;=TODAY()</formula>
    </cfRule>
  </conditionalFormatting>
  <conditionalFormatting sqref="D36">
    <cfRule type="expression" dxfId="0" priority="307">
      <formula>D$1&gt;=TODAY()</formula>
    </cfRule>
  </conditionalFormatting>
  <conditionalFormatting sqref="D36">
    <cfRule type="expression" dxfId="0" priority="308">
      <formula>D$1&gt;=TODAY()</formula>
    </cfRule>
  </conditionalFormatting>
  <conditionalFormatting sqref="D36">
    <cfRule type="expression" dxfId="0" priority="309">
      <formula>D$1&gt;=TODAY()</formula>
    </cfRule>
  </conditionalFormatting>
  <conditionalFormatting sqref="D36">
    <cfRule type="expression" dxfId="0" priority="310">
      <formula>D$1&gt;=TODAY()</formula>
    </cfRule>
  </conditionalFormatting>
  <conditionalFormatting sqref="D36">
    <cfRule type="expression" dxfId="0" priority="311">
      <formula>D$1&gt;=TODAY()</formula>
    </cfRule>
  </conditionalFormatting>
  <conditionalFormatting sqref="D36">
    <cfRule type="expression" dxfId="0" priority="312">
      <formula>D$1&gt;=TODAY()</formula>
    </cfRule>
  </conditionalFormatting>
  <conditionalFormatting sqref="D36">
    <cfRule type="expression" dxfId="0" priority="313">
      <formula>D$1&gt;=TODAY()</formula>
    </cfRule>
  </conditionalFormatting>
  <conditionalFormatting sqref="D36">
    <cfRule type="expression" dxfId="0" priority="314">
      <formula>D$1&gt;=TODAY()</formula>
    </cfRule>
  </conditionalFormatting>
  <conditionalFormatting sqref="D40">
    <cfRule type="expression" dxfId="0" priority="315">
      <formula>D$1&gt;=TODAY()</formula>
    </cfRule>
  </conditionalFormatting>
  <conditionalFormatting sqref="D40">
    <cfRule type="expression" dxfId="0" priority="316">
      <formula>D$1&gt;=TODAY()</formula>
    </cfRule>
  </conditionalFormatting>
  <conditionalFormatting sqref="D40">
    <cfRule type="expression" dxfId="0" priority="317">
      <formula>D$1&gt;=TODAY()</formula>
    </cfRule>
  </conditionalFormatting>
  <conditionalFormatting sqref="D40">
    <cfRule type="expression" dxfId="0" priority="318">
      <formula>D$1&gt;=TODAY()</formula>
    </cfRule>
  </conditionalFormatting>
  <conditionalFormatting sqref="D40">
    <cfRule type="expression" dxfId="0" priority="319">
      <formula>D$1&gt;=TODAY()</formula>
    </cfRule>
  </conditionalFormatting>
  <conditionalFormatting sqref="D40">
    <cfRule type="expression" dxfId="0" priority="320">
      <formula>D$1&gt;=TODAY()</formula>
    </cfRule>
  </conditionalFormatting>
  <conditionalFormatting sqref="D40">
    <cfRule type="expression" dxfId="0" priority="321">
      <formula>D$1&gt;=TODAY()</formula>
    </cfRule>
  </conditionalFormatting>
  <conditionalFormatting sqref="D40">
    <cfRule type="expression" dxfId="0" priority="322">
      <formula>D$1&gt;=TODAY()</formula>
    </cfRule>
  </conditionalFormatting>
  <conditionalFormatting sqref="D40">
    <cfRule type="expression" dxfId="0" priority="323">
      <formula>D$1&gt;=TODAY()</formula>
    </cfRule>
  </conditionalFormatting>
  <conditionalFormatting sqref="D40">
    <cfRule type="expression" dxfId="0" priority="324">
      <formula>D$1&gt;=TODAY()</formula>
    </cfRule>
  </conditionalFormatting>
  <conditionalFormatting sqref="D40">
    <cfRule type="expression" dxfId="0" priority="325">
      <formula>D$1&gt;=TODAY()</formula>
    </cfRule>
  </conditionalFormatting>
  <conditionalFormatting sqref="D40">
    <cfRule type="expression" dxfId="0" priority="326">
      <formula>D$1&gt;=TODAY()</formula>
    </cfRule>
  </conditionalFormatting>
  <conditionalFormatting sqref="D40">
    <cfRule type="expression" dxfId="0" priority="327">
      <formula>D$1&gt;=TODAY()</formula>
    </cfRule>
  </conditionalFormatting>
  <conditionalFormatting sqref="D40">
    <cfRule type="expression" dxfId="0" priority="328">
      <formula>D$1&gt;=TODAY()</formula>
    </cfRule>
  </conditionalFormatting>
  <conditionalFormatting sqref="D40">
    <cfRule type="expression" dxfId="0" priority="329">
      <formula>D$1&gt;=TODAY()</formula>
    </cfRule>
  </conditionalFormatting>
  <conditionalFormatting sqref="D40">
    <cfRule type="expression" dxfId="0" priority="330">
      <formula>D$1&gt;=TODAY()</formula>
    </cfRule>
  </conditionalFormatting>
  <conditionalFormatting sqref="D40">
    <cfRule type="expression" dxfId="0" priority="331">
      <formula>D$1&gt;=TODAY()</formula>
    </cfRule>
  </conditionalFormatting>
  <conditionalFormatting sqref="D40">
    <cfRule type="expression" dxfId="0" priority="332">
      <formula>D$1&gt;=TODAY()</formula>
    </cfRule>
  </conditionalFormatting>
  <conditionalFormatting sqref="D40">
    <cfRule type="expression" dxfId="0" priority="333">
      <formula>D$1&gt;=TODAY()</formula>
    </cfRule>
  </conditionalFormatting>
  <conditionalFormatting sqref="D40">
    <cfRule type="expression" dxfId="0" priority="334">
      <formula>D$1&gt;=TODAY()</formula>
    </cfRule>
  </conditionalFormatting>
  <conditionalFormatting sqref="D40">
    <cfRule type="expression" dxfId="0" priority="335">
      <formula>D$1&gt;=TODAY()</formula>
    </cfRule>
  </conditionalFormatting>
  <conditionalFormatting sqref="D40">
    <cfRule type="expression" dxfId="0" priority="336">
      <formula>D$1&gt;=TODAY()</formula>
    </cfRule>
  </conditionalFormatting>
  <conditionalFormatting sqref="E45">
    <cfRule type="expression" dxfId="0" priority="337">
      <formula>E$1&gt;=TODAY()</formula>
    </cfRule>
  </conditionalFormatting>
  <conditionalFormatting sqref="E45">
    <cfRule type="expression" dxfId="0" priority="338">
      <formula>E$1&gt;=TODAY()</formula>
    </cfRule>
  </conditionalFormatting>
  <conditionalFormatting sqref="E45">
    <cfRule type="expression" dxfId="0" priority="339">
      <formula>E$1&gt;=TODAY()</formula>
    </cfRule>
  </conditionalFormatting>
  <conditionalFormatting sqref="E45">
    <cfRule type="expression" dxfId="0" priority="340">
      <formula>E$1&gt;=TODAY()</formula>
    </cfRule>
  </conditionalFormatting>
  <conditionalFormatting sqref="E45">
    <cfRule type="expression" dxfId="0" priority="341">
      <formula>E$1&gt;=TODAY()</formula>
    </cfRule>
  </conditionalFormatting>
  <conditionalFormatting sqref="E45">
    <cfRule type="expression" dxfId="0" priority="342">
      <formula>E$1&gt;=TODAY()</formula>
    </cfRule>
  </conditionalFormatting>
  <conditionalFormatting sqref="E45">
    <cfRule type="expression" dxfId="0" priority="343">
      <formula>E$1&gt;=TODAY()</formula>
    </cfRule>
  </conditionalFormatting>
  <conditionalFormatting sqref="E45">
    <cfRule type="expression" dxfId="0" priority="344">
      <formula>E$1&gt;=TODAY()</formula>
    </cfRule>
  </conditionalFormatting>
  <conditionalFormatting sqref="E45">
    <cfRule type="expression" dxfId="0" priority="345">
      <formula>E$1&gt;=TODAY()</formula>
    </cfRule>
  </conditionalFormatting>
  <conditionalFormatting sqref="E45">
    <cfRule type="expression" dxfId="0" priority="346">
      <formula>E$1&gt;=TODAY()</formula>
    </cfRule>
  </conditionalFormatting>
  <conditionalFormatting sqref="E45">
    <cfRule type="expression" dxfId="0" priority="347">
      <formula>E$1&gt;=TODAY()</formula>
    </cfRule>
  </conditionalFormatting>
  <conditionalFormatting sqref="E45">
    <cfRule type="expression" dxfId="0" priority="348">
      <formula>E$1&gt;=TODAY()</formula>
    </cfRule>
  </conditionalFormatting>
  <conditionalFormatting sqref="E45">
    <cfRule type="expression" dxfId="0" priority="349">
      <formula>E$1&gt;=TODAY()</formula>
    </cfRule>
  </conditionalFormatting>
  <conditionalFormatting sqref="E45">
    <cfRule type="expression" dxfId="0" priority="350">
      <formula>E$1&gt;=TODAY()</formula>
    </cfRule>
  </conditionalFormatting>
  <conditionalFormatting sqref="E45">
    <cfRule type="expression" dxfId="0" priority="351">
      <formula>E$1&gt;=TODAY()</formula>
    </cfRule>
  </conditionalFormatting>
  <conditionalFormatting sqref="E45">
    <cfRule type="expression" dxfId="0" priority="352">
      <formula>E$1&gt;=TODAY()</formula>
    </cfRule>
  </conditionalFormatting>
  <conditionalFormatting sqref="E45">
    <cfRule type="expression" dxfId="0" priority="353">
      <formula>E$1&gt;=TODAY()</formula>
    </cfRule>
  </conditionalFormatting>
  <conditionalFormatting sqref="E45">
    <cfRule type="expression" dxfId="0" priority="354">
      <formula>E$1&gt;=TODAY()</formula>
    </cfRule>
  </conditionalFormatting>
  <conditionalFormatting sqref="E45">
    <cfRule type="expression" dxfId="0" priority="355">
      <formula>E$1&gt;=TODAY()</formula>
    </cfRule>
  </conditionalFormatting>
  <conditionalFormatting sqref="E45">
    <cfRule type="expression" dxfId="0" priority="356">
      <formula>E$1&gt;=TODAY()</formula>
    </cfRule>
  </conditionalFormatting>
  <conditionalFormatting sqref="E45">
    <cfRule type="expression" dxfId="0" priority="357">
      <formula>E$1&gt;=TODAY()</formula>
    </cfRule>
  </conditionalFormatting>
  <conditionalFormatting sqref="E45">
    <cfRule type="expression" dxfId="0" priority="358">
      <formula>E$1&gt;=TODAY()</formula>
    </cfRule>
  </conditionalFormatting>
  <conditionalFormatting sqref="E45">
    <cfRule type="expression" dxfId="0" priority="359">
      <formula>E$1&gt;=TODAY()</formula>
    </cfRule>
  </conditionalFormatting>
  <conditionalFormatting sqref="E45">
    <cfRule type="expression" dxfId="0" priority="360">
      <formula>E$1&gt;=TODAY()</formula>
    </cfRule>
  </conditionalFormatting>
  <conditionalFormatting sqref="E45">
    <cfRule type="expression" dxfId="0" priority="361">
      <formula>E$1&gt;=TODAY()</formula>
    </cfRule>
  </conditionalFormatting>
  <conditionalFormatting sqref="E45">
    <cfRule type="expression" dxfId="0" priority="362">
      <formula>E$1&gt;=TODAY()</formula>
    </cfRule>
  </conditionalFormatting>
  <conditionalFormatting sqref="E45">
    <cfRule type="expression" dxfId="0" priority="363">
      <formula>E$1&gt;=TODAY()</formula>
    </cfRule>
  </conditionalFormatting>
  <conditionalFormatting sqref="E45">
    <cfRule type="expression" dxfId="0" priority="364">
      <formula>E$1&gt;=TODAY()</formula>
    </cfRule>
  </conditionalFormatting>
  <conditionalFormatting sqref="E45">
    <cfRule type="expression" dxfId="0" priority="365">
      <formula>E$1&gt;=TODAY()</formula>
    </cfRule>
  </conditionalFormatting>
  <conditionalFormatting sqref="E45">
    <cfRule type="expression" dxfId="0" priority="366">
      <formula>E$1&gt;=TODAY()</formula>
    </cfRule>
  </conditionalFormatting>
  <conditionalFormatting sqref="E45">
    <cfRule type="expression" dxfId="0" priority="367">
      <formula>E$1&gt;=TODAY()</formula>
    </cfRule>
  </conditionalFormatting>
  <conditionalFormatting sqref="E45">
    <cfRule type="expression" dxfId="0" priority="368">
      <formula>E$1&gt;=TODAY()</formula>
    </cfRule>
  </conditionalFormatting>
  <conditionalFormatting sqref="E45">
    <cfRule type="expression" dxfId="0" priority="369">
      <formula>E$1&gt;=TODAY()</formula>
    </cfRule>
  </conditionalFormatting>
  <conditionalFormatting sqref="E45">
    <cfRule type="expression" dxfId="0" priority="370">
      <formula>E$1&gt;=TODAY()</formula>
    </cfRule>
  </conditionalFormatting>
  <conditionalFormatting sqref="E45">
    <cfRule type="expression" dxfId="0" priority="371">
      <formula>E$1&gt;=TODAY()</formula>
    </cfRule>
  </conditionalFormatting>
  <conditionalFormatting sqref="E45">
    <cfRule type="expression" dxfId="0" priority="372">
      <formula>E$1&gt;=TODAY()</formula>
    </cfRule>
  </conditionalFormatting>
  <conditionalFormatting sqref="E45">
    <cfRule type="expression" dxfId="0" priority="373">
      <formula>E$1&gt;=TODAY()</formula>
    </cfRule>
  </conditionalFormatting>
  <conditionalFormatting sqref="E45">
    <cfRule type="expression" dxfId="0" priority="374">
      <formula>E$1&gt;=TODAY()</formula>
    </cfRule>
  </conditionalFormatting>
  <conditionalFormatting sqref="E45">
    <cfRule type="expression" dxfId="0" priority="375">
      <formula>E$1&gt;=TODAY()</formula>
    </cfRule>
  </conditionalFormatting>
  <conditionalFormatting sqref="E45">
    <cfRule type="expression" dxfId="0" priority="376">
      <formula>E$1&gt;=TODAY()</formula>
    </cfRule>
  </conditionalFormatting>
  <conditionalFormatting sqref="E45">
    <cfRule type="expression" dxfId="0" priority="377">
      <formula>E$1&gt;=TODAY()</formula>
    </cfRule>
  </conditionalFormatting>
  <conditionalFormatting sqref="E45">
    <cfRule type="expression" dxfId="0" priority="378">
      <formula>E$1&gt;=TODAY()</formula>
    </cfRule>
  </conditionalFormatting>
  <conditionalFormatting sqref="E5 M11">
    <cfRule type="expression" dxfId="0" priority="379">
      <formula>E$1&gt;=TODAY()</formula>
    </cfRule>
  </conditionalFormatting>
  <conditionalFormatting sqref="E5 M11">
    <cfRule type="expression" dxfId="0" priority="380">
      <formula>E$1&gt;=TODAY()</formula>
    </cfRule>
  </conditionalFormatting>
  <conditionalFormatting sqref="E5 M11">
    <cfRule type="expression" dxfId="0" priority="381">
      <formula>E$1&gt;=TODAY()</formula>
    </cfRule>
  </conditionalFormatting>
  <conditionalFormatting sqref="E5 M11">
    <cfRule type="expression" dxfId="0" priority="382">
      <formula>E$1&gt;=TODAY()</formula>
    </cfRule>
  </conditionalFormatting>
  <conditionalFormatting sqref="E5 M11">
    <cfRule type="expression" dxfId="0" priority="383">
      <formula>E$1&gt;=TODAY()</formula>
    </cfRule>
  </conditionalFormatting>
  <conditionalFormatting sqref="E5 M11">
    <cfRule type="expression" dxfId="0" priority="384">
      <formula>E$1&gt;=TODAY()</formula>
    </cfRule>
  </conditionalFormatting>
  <conditionalFormatting sqref="E5 M11">
    <cfRule type="expression" dxfId="0" priority="385">
      <formula>E$1&gt;=TODAY()</formula>
    </cfRule>
  </conditionalFormatting>
  <conditionalFormatting sqref="E5 M11">
    <cfRule type="expression" dxfId="0" priority="386">
      <formula>E$1&gt;=TODAY()</formula>
    </cfRule>
  </conditionalFormatting>
  <conditionalFormatting sqref="E6">
    <cfRule type="expression" dxfId="0" priority="387">
      <formula>E$1&gt;=TODAY()</formula>
    </cfRule>
  </conditionalFormatting>
  <conditionalFormatting sqref="E6">
    <cfRule type="expression" dxfId="0" priority="388">
      <formula>E$1&gt;=TODAY()</formula>
    </cfRule>
  </conditionalFormatting>
  <conditionalFormatting sqref="E6">
    <cfRule type="expression" dxfId="0" priority="389">
      <formula>E$1&gt;=TODAY()</formula>
    </cfRule>
  </conditionalFormatting>
  <conditionalFormatting sqref="E6">
    <cfRule type="expression" dxfId="0" priority="390">
      <formula>E$1&gt;=TODAY()</formula>
    </cfRule>
  </conditionalFormatting>
  <conditionalFormatting sqref="E6">
    <cfRule type="expression" dxfId="0" priority="391">
      <formula>E$1&gt;=TODAY()</formula>
    </cfRule>
  </conditionalFormatting>
  <conditionalFormatting sqref="E6">
    <cfRule type="expression" dxfId="0" priority="392">
      <formula>E$1&gt;=TODAY()</formula>
    </cfRule>
  </conditionalFormatting>
  <conditionalFormatting sqref="E6">
    <cfRule type="expression" dxfId="0" priority="393">
      <formula>E$1&gt;=TODAY()</formula>
    </cfRule>
  </conditionalFormatting>
  <conditionalFormatting sqref="E6">
    <cfRule type="expression" dxfId="0" priority="394">
      <formula>E$1&gt;=TODAY()</formula>
    </cfRule>
  </conditionalFormatting>
  <conditionalFormatting sqref="E36">
    <cfRule type="expression" dxfId="0" priority="395">
      <formula>E$1&gt;=TODAY()</formula>
    </cfRule>
  </conditionalFormatting>
  <conditionalFormatting sqref="E36">
    <cfRule type="expression" dxfId="0" priority="396">
      <formula>E$1&gt;=TODAY()</formula>
    </cfRule>
  </conditionalFormatting>
  <conditionalFormatting sqref="E36">
    <cfRule type="expression" dxfId="0" priority="397">
      <formula>E$1&gt;=TODAY()</formula>
    </cfRule>
  </conditionalFormatting>
  <conditionalFormatting sqref="E36">
    <cfRule type="expression" dxfId="0" priority="398">
      <formula>E$1&gt;=TODAY()</formula>
    </cfRule>
  </conditionalFormatting>
  <conditionalFormatting sqref="E36">
    <cfRule type="expression" dxfId="0" priority="399">
      <formula>E$1&gt;=TODAY()</formula>
    </cfRule>
  </conditionalFormatting>
  <conditionalFormatting sqref="E36">
    <cfRule type="expression" dxfId="0" priority="400">
      <formula>E$1&gt;=TODAY()</formula>
    </cfRule>
  </conditionalFormatting>
  <conditionalFormatting sqref="E36">
    <cfRule type="expression" dxfId="0" priority="401">
      <formula>E$1&gt;=TODAY()</formula>
    </cfRule>
  </conditionalFormatting>
  <conditionalFormatting sqref="E36">
    <cfRule type="expression" dxfId="0" priority="402">
      <formula>E$1&gt;=TODAY()</formula>
    </cfRule>
  </conditionalFormatting>
  <conditionalFormatting sqref="E36">
    <cfRule type="expression" dxfId="0" priority="403">
      <formula>E$1&gt;=TODAY()</formula>
    </cfRule>
  </conditionalFormatting>
  <conditionalFormatting sqref="E36">
    <cfRule type="expression" dxfId="0" priority="404">
      <formula>E$1&gt;=TODAY()</formula>
    </cfRule>
  </conditionalFormatting>
  <conditionalFormatting sqref="E36">
    <cfRule type="expression" dxfId="0" priority="405">
      <formula>E$1&gt;=TODAY()</formula>
    </cfRule>
  </conditionalFormatting>
  <conditionalFormatting sqref="E36">
    <cfRule type="expression" dxfId="0" priority="406">
      <formula>E$1&gt;=TODAY()</formula>
    </cfRule>
  </conditionalFormatting>
  <conditionalFormatting sqref="E36">
    <cfRule type="expression" dxfId="0" priority="407">
      <formula>E$1&gt;=TODAY()</formula>
    </cfRule>
  </conditionalFormatting>
  <conditionalFormatting sqref="E36">
    <cfRule type="expression" dxfId="0" priority="408">
      <formula>E$1&gt;=TODAY()</formula>
    </cfRule>
  </conditionalFormatting>
  <conditionalFormatting sqref="E36">
    <cfRule type="expression" dxfId="0" priority="409">
      <formula>E$1&gt;=TODAY()</formula>
    </cfRule>
  </conditionalFormatting>
  <conditionalFormatting sqref="E36">
    <cfRule type="expression" dxfId="0" priority="410">
      <formula>E$1&gt;=TODAY()</formula>
    </cfRule>
  </conditionalFormatting>
  <conditionalFormatting sqref="E40">
    <cfRule type="expression" dxfId="0" priority="411">
      <formula>E$1&gt;=TODAY()</formula>
    </cfRule>
  </conditionalFormatting>
  <conditionalFormatting sqref="E40">
    <cfRule type="expression" dxfId="0" priority="412">
      <formula>E$1&gt;=TODAY()</formula>
    </cfRule>
  </conditionalFormatting>
  <conditionalFormatting sqref="E40">
    <cfRule type="expression" dxfId="0" priority="413">
      <formula>E$1&gt;=TODAY()</formula>
    </cfRule>
  </conditionalFormatting>
  <conditionalFormatting sqref="E40">
    <cfRule type="expression" dxfId="0" priority="414">
      <formula>E$1&gt;=TODAY()</formula>
    </cfRule>
  </conditionalFormatting>
  <conditionalFormatting sqref="E40">
    <cfRule type="expression" dxfId="0" priority="415">
      <formula>E$1&gt;=TODAY()</formula>
    </cfRule>
  </conditionalFormatting>
  <conditionalFormatting sqref="E40">
    <cfRule type="expression" dxfId="0" priority="416">
      <formula>E$1&gt;=TODAY()</formula>
    </cfRule>
  </conditionalFormatting>
  <conditionalFormatting sqref="E40">
    <cfRule type="expression" dxfId="0" priority="417">
      <formula>E$1&gt;=TODAY()</formula>
    </cfRule>
  </conditionalFormatting>
  <conditionalFormatting sqref="E40">
    <cfRule type="expression" dxfId="0" priority="418">
      <formula>E$1&gt;=TODAY()</formula>
    </cfRule>
  </conditionalFormatting>
  <conditionalFormatting sqref="E40">
    <cfRule type="expression" dxfId="0" priority="419">
      <formula>E$1&gt;=TODAY()</formula>
    </cfRule>
  </conditionalFormatting>
  <conditionalFormatting sqref="E40">
    <cfRule type="expression" dxfId="0" priority="420">
      <formula>E$1&gt;=TODAY()</formula>
    </cfRule>
  </conditionalFormatting>
  <conditionalFormatting sqref="E6">
    <cfRule type="expression" dxfId="0" priority="421">
      <formula>E$1&gt;=TODAY()</formula>
    </cfRule>
  </conditionalFormatting>
  <conditionalFormatting sqref="E6">
    <cfRule type="expression" dxfId="0" priority="422">
      <formula>E$1&gt;=TODAY()</formula>
    </cfRule>
  </conditionalFormatting>
  <conditionalFormatting sqref="E6">
    <cfRule type="expression" dxfId="0" priority="423">
      <formula>E$1&gt;=TODAY()</formula>
    </cfRule>
  </conditionalFormatting>
  <conditionalFormatting sqref="E6">
    <cfRule type="expression" dxfId="0" priority="424">
      <formula>E$1&gt;=TODAY()</formula>
    </cfRule>
  </conditionalFormatting>
  <conditionalFormatting sqref="E36">
    <cfRule type="expression" dxfId="0" priority="425">
      <formula>E$1&gt;=TODAY()</formula>
    </cfRule>
  </conditionalFormatting>
  <conditionalFormatting sqref="E36">
    <cfRule type="expression" dxfId="0" priority="426">
      <formula>E$1&gt;=TODAY()</formula>
    </cfRule>
  </conditionalFormatting>
  <conditionalFormatting sqref="E36">
    <cfRule type="expression" dxfId="0" priority="427">
      <formula>E$1&gt;=TODAY()</formula>
    </cfRule>
  </conditionalFormatting>
  <conditionalFormatting sqref="E36">
    <cfRule type="expression" dxfId="0" priority="428">
      <formula>E$1&gt;=TODAY()</formula>
    </cfRule>
  </conditionalFormatting>
  <conditionalFormatting sqref="E36">
    <cfRule type="expression" dxfId="0" priority="429">
      <formula>E$1&gt;=TODAY()</formula>
    </cfRule>
  </conditionalFormatting>
  <conditionalFormatting sqref="E36">
    <cfRule type="expression" dxfId="0" priority="430">
      <formula>E$1&gt;=TODAY()</formula>
    </cfRule>
  </conditionalFormatting>
  <conditionalFormatting sqref="E40">
    <cfRule type="expression" dxfId="0" priority="431">
      <formula>E$1&gt;=TODAY()</formula>
    </cfRule>
  </conditionalFormatting>
  <conditionalFormatting sqref="E40">
    <cfRule type="expression" dxfId="0" priority="432">
      <formula>E$1&gt;=TODAY()</formula>
    </cfRule>
  </conditionalFormatting>
  <conditionalFormatting sqref="E40">
    <cfRule type="expression" dxfId="0" priority="433">
      <formula>E$1&gt;=TODAY()</formula>
    </cfRule>
  </conditionalFormatting>
  <conditionalFormatting sqref="E40">
    <cfRule type="expression" dxfId="0" priority="434">
      <formula>E$1&gt;=TODAY()</formula>
    </cfRule>
  </conditionalFormatting>
  <conditionalFormatting sqref="E40">
    <cfRule type="expression" dxfId="0" priority="435">
      <formula>E$1&gt;=TODAY()</formula>
    </cfRule>
  </conditionalFormatting>
  <conditionalFormatting sqref="E40">
    <cfRule type="expression" dxfId="0" priority="436">
      <formula>E$1&gt;=TODAY()</formula>
    </cfRule>
  </conditionalFormatting>
  <conditionalFormatting sqref="E40">
    <cfRule type="expression" dxfId="0" priority="437">
      <formula>E$1&gt;=TODAY()</formula>
    </cfRule>
  </conditionalFormatting>
  <conditionalFormatting sqref="E40">
    <cfRule type="expression" dxfId="0" priority="438">
      <formula>E$1&gt;=TODAY()</formula>
    </cfRule>
  </conditionalFormatting>
  <conditionalFormatting sqref="E40">
    <cfRule type="expression" dxfId="0" priority="439">
      <formula>E$1&gt;=TODAY()</formula>
    </cfRule>
  </conditionalFormatting>
  <conditionalFormatting sqref="E40">
    <cfRule type="expression" dxfId="0" priority="440">
      <formula>E$1&gt;=TODAY()</formula>
    </cfRule>
  </conditionalFormatting>
  <conditionalFormatting sqref="E5 M11">
    <cfRule type="expression" dxfId="0" priority="441">
      <formula>E$1&gt;=TODAY()</formula>
    </cfRule>
  </conditionalFormatting>
  <conditionalFormatting sqref="E5 M11">
    <cfRule type="expression" dxfId="0" priority="442">
      <formula>E$1&gt;=TODAY()</formula>
    </cfRule>
  </conditionalFormatting>
  <conditionalFormatting sqref="E5 M11">
    <cfRule type="expression" dxfId="0" priority="443">
      <formula>E$1&gt;=TODAY()</formula>
    </cfRule>
  </conditionalFormatting>
  <conditionalFormatting sqref="E5 M11">
    <cfRule type="expression" dxfId="0" priority="444">
      <formula>E$1&gt;=TODAY()</formula>
    </cfRule>
  </conditionalFormatting>
  <conditionalFormatting sqref="E5 M11">
    <cfRule type="expression" dxfId="0" priority="445">
      <formula>E$1&gt;=TODAY()</formula>
    </cfRule>
  </conditionalFormatting>
  <conditionalFormatting sqref="E5 M11">
    <cfRule type="expression" dxfId="0" priority="446">
      <formula>E$1&gt;=TODAY()</formula>
    </cfRule>
  </conditionalFormatting>
  <conditionalFormatting sqref="E5 M11">
    <cfRule type="expression" dxfId="0" priority="447">
      <formula>E$1&gt;=TODAY()</formula>
    </cfRule>
  </conditionalFormatting>
  <conditionalFormatting sqref="E5 M11">
    <cfRule type="expression" dxfId="0" priority="448">
      <formula>E$1&gt;=TODAY()</formula>
    </cfRule>
  </conditionalFormatting>
  <conditionalFormatting sqref="E5 M11">
    <cfRule type="expression" dxfId="0" priority="449">
      <formula>E$1&gt;=TODAY()</formula>
    </cfRule>
  </conditionalFormatting>
  <conditionalFormatting sqref="E5 M11">
    <cfRule type="expression" dxfId="0" priority="450">
      <formula>E$1&gt;=TODAY()</formula>
    </cfRule>
  </conditionalFormatting>
  <conditionalFormatting sqref="E5 M11">
    <cfRule type="expression" dxfId="0" priority="451">
      <formula>E$1&gt;=TODAY()</formula>
    </cfRule>
  </conditionalFormatting>
  <conditionalFormatting sqref="E5 M11">
    <cfRule type="expression" dxfId="0" priority="452">
      <formula>E$1&gt;=TODAY()</formula>
    </cfRule>
  </conditionalFormatting>
  <conditionalFormatting sqref="E5 M11">
    <cfRule type="expression" dxfId="0" priority="453">
      <formula>E$1&gt;=TODAY()</formula>
    </cfRule>
  </conditionalFormatting>
  <conditionalFormatting sqref="E5 M11">
    <cfRule type="expression" dxfId="0" priority="454">
      <formula>E$1&gt;=TODAY()</formula>
    </cfRule>
  </conditionalFormatting>
  <conditionalFormatting sqref="E5 M11">
    <cfRule type="expression" dxfId="0" priority="455">
      <formula>E$1&gt;=TODAY()</formula>
    </cfRule>
  </conditionalFormatting>
  <conditionalFormatting sqref="E5 M11">
    <cfRule type="expression" dxfId="0" priority="456">
      <formula>E$1&gt;=TODAY()</formula>
    </cfRule>
  </conditionalFormatting>
  <conditionalFormatting sqref="E6">
    <cfRule type="expression" dxfId="0" priority="457">
      <formula>E$1&gt;=TODAY()</formula>
    </cfRule>
  </conditionalFormatting>
  <conditionalFormatting sqref="E6">
    <cfRule type="expression" dxfId="0" priority="458">
      <formula>E$1&gt;=TODAY()</formula>
    </cfRule>
  </conditionalFormatting>
  <conditionalFormatting sqref="E6">
    <cfRule type="expression" dxfId="0" priority="459">
      <formula>E$1&gt;=TODAY()</formula>
    </cfRule>
  </conditionalFormatting>
  <conditionalFormatting sqref="E6">
    <cfRule type="expression" dxfId="0" priority="460">
      <formula>E$1&gt;=TODAY()</formula>
    </cfRule>
  </conditionalFormatting>
  <conditionalFormatting sqref="E6">
    <cfRule type="expression" dxfId="0" priority="461">
      <formula>E$1&gt;=TODAY()</formula>
    </cfRule>
  </conditionalFormatting>
  <conditionalFormatting sqref="E6">
    <cfRule type="expression" dxfId="0" priority="462">
      <formula>E$1&gt;=TODAY()</formula>
    </cfRule>
  </conditionalFormatting>
  <conditionalFormatting sqref="E36">
    <cfRule type="expression" dxfId="0" priority="463">
      <formula>E$1&gt;=TODAY()</formula>
    </cfRule>
  </conditionalFormatting>
  <conditionalFormatting sqref="E36">
    <cfRule type="expression" dxfId="0" priority="464">
      <formula>E$1&gt;=TODAY()</formula>
    </cfRule>
  </conditionalFormatting>
  <conditionalFormatting sqref="E36">
    <cfRule type="expression" dxfId="0" priority="465">
      <formula>E$1&gt;=TODAY()</formula>
    </cfRule>
  </conditionalFormatting>
  <conditionalFormatting sqref="E36">
    <cfRule type="expression" dxfId="0" priority="466">
      <formula>E$1&gt;=TODAY()</formula>
    </cfRule>
  </conditionalFormatting>
  <conditionalFormatting sqref="E36">
    <cfRule type="expression" dxfId="0" priority="467">
      <formula>E$1&gt;=TODAY()</formula>
    </cfRule>
  </conditionalFormatting>
  <conditionalFormatting sqref="E36">
    <cfRule type="expression" dxfId="0" priority="468">
      <formula>E$1&gt;=TODAY()</formula>
    </cfRule>
  </conditionalFormatting>
  <conditionalFormatting sqref="E36">
    <cfRule type="expression" dxfId="0" priority="469">
      <formula>E$1&gt;=TODAY()</formula>
    </cfRule>
  </conditionalFormatting>
  <conditionalFormatting sqref="E36">
    <cfRule type="expression" dxfId="0" priority="470">
      <formula>E$1&gt;=TODAY()</formula>
    </cfRule>
  </conditionalFormatting>
  <conditionalFormatting sqref="E36">
    <cfRule type="expression" dxfId="0" priority="471">
      <formula>E$1&gt;=TODAY()</formula>
    </cfRule>
  </conditionalFormatting>
  <conditionalFormatting sqref="E36">
    <cfRule type="expression" dxfId="0" priority="472">
      <formula>E$1&gt;=TODAY()</formula>
    </cfRule>
  </conditionalFormatting>
  <conditionalFormatting sqref="E36">
    <cfRule type="expression" dxfId="0" priority="473">
      <formula>E$1&gt;=TODAY()</formula>
    </cfRule>
  </conditionalFormatting>
  <conditionalFormatting sqref="E36">
    <cfRule type="expression" dxfId="0" priority="474">
      <formula>E$1&gt;=TODAY()</formula>
    </cfRule>
  </conditionalFormatting>
  <conditionalFormatting sqref="E36">
    <cfRule type="expression" dxfId="0" priority="475">
      <formula>E$1&gt;=TODAY()</formula>
    </cfRule>
  </conditionalFormatting>
  <conditionalFormatting sqref="E36">
    <cfRule type="expression" dxfId="0" priority="476">
      <formula>E$1&gt;=TODAY()</formula>
    </cfRule>
  </conditionalFormatting>
  <conditionalFormatting sqref="E36">
    <cfRule type="expression" dxfId="0" priority="477">
      <formula>E$1&gt;=TODAY()</formula>
    </cfRule>
  </conditionalFormatting>
  <conditionalFormatting sqref="E36">
    <cfRule type="expression" dxfId="0" priority="478">
      <formula>E$1&gt;=TODAY()</formula>
    </cfRule>
  </conditionalFormatting>
  <conditionalFormatting sqref="E36">
    <cfRule type="expression" dxfId="0" priority="479">
      <formula>E$1&gt;=TODAY()</formula>
    </cfRule>
  </conditionalFormatting>
  <conditionalFormatting sqref="E36">
    <cfRule type="expression" dxfId="0" priority="480">
      <formula>E$1&gt;=TODAY()</formula>
    </cfRule>
  </conditionalFormatting>
  <conditionalFormatting sqref="E36">
    <cfRule type="expression" dxfId="0" priority="481">
      <formula>E$1&gt;=TODAY()</formula>
    </cfRule>
  </conditionalFormatting>
  <conditionalFormatting sqref="E36">
    <cfRule type="expression" dxfId="0" priority="482">
      <formula>E$1&gt;=TODAY()</formula>
    </cfRule>
  </conditionalFormatting>
  <conditionalFormatting sqref="E40">
    <cfRule type="expression" dxfId="0" priority="483">
      <formula>E$1&gt;=TODAY()</formula>
    </cfRule>
  </conditionalFormatting>
  <conditionalFormatting sqref="E40">
    <cfRule type="expression" dxfId="0" priority="484">
      <formula>E$1&gt;=TODAY()</formula>
    </cfRule>
  </conditionalFormatting>
  <conditionalFormatting sqref="E40">
    <cfRule type="expression" dxfId="0" priority="485">
      <formula>E$1&gt;=TODAY()</formula>
    </cfRule>
  </conditionalFormatting>
  <conditionalFormatting sqref="E40">
    <cfRule type="expression" dxfId="0" priority="486">
      <formula>E$1&gt;=TODAY()</formula>
    </cfRule>
  </conditionalFormatting>
  <conditionalFormatting sqref="E40">
    <cfRule type="expression" dxfId="0" priority="487">
      <formula>E$1&gt;=TODAY()</formula>
    </cfRule>
  </conditionalFormatting>
  <conditionalFormatting sqref="E40">
    <cfRule type="expression" dxfId="0" priority="488">
      <formula>E$1&gt;=TODAY()</formula>
    </cfRule>
  </conditionalFormatting>
  <conditionalFormatting sqref="E40">
    <cfRule type="expression" dxfId="0" priority="489">
      <formula>E$1&gt;=TODAY()</formula>
    </cfRule>
  </conditionalFormatting>
  <conditionalFormatting sqref="E40">
    <cfRule type="expression" dxfId="0" priority="490">
      <formula>E$1&gt;=TODAY()</formula>
    </cfRule>
  </conditionalFormatting>
  <conditionalFormatting sqref="E40">
    <cfRule type="expression" dxfId="0" priority="491">
      <formula>E$1&gt;=TODAY()</formula>
    </cfRule>
  </conditionalFormatting>
  <conditionalFormatting sqref="E40">
    <cfRule type="expression" dxfId="0" priority="492">
      <formula>E$1&gt;=TODAY()</formula>
    </cfRule>
  </conditionalFormatting>
  <conditionalFormatting sqref="E40">
    <cfRule type="expression" dxfId="0" priority="493">
      <formula>E$1&gt;=TODAY()</formula>
    </cfRule>
  </conditionalFormatting>
  <conditionalFormatting sqref="E40">
    <cfRule type="expression" dxfId="0" priority="494">
      <formula>E$1&gt;=TODAY()</formula>
    </cfRule>
  </conditionalFormatting>
  <conditionalFormatting sqref="E40">
    <cfRule type="expression" dxfId="0" priority="495">
      <formula>E$1&gt;=TODAY()</formula>
    </cfRule>
  </conditionalFormatting>
  <conditionalFormatting sqref="E40">
    <cfRule type="expression" dxfId="0" priority="496">
      <formula>E$1&gt;=TODAY()</formula>
    </cfRule>
  </conditionalFormatting>
  <conditionalFormatting sqref="E40">
    <cfRule type="expression" dxfId="0" priority="497">
      <formula>E$1&gt;=TODAY()</formula>
    </cfRule>
  </conditionalFormatting>
  <conditionalFormatting sqref="E40">
    <cfRule type="expression" dxfId="0" priority="498">
      <formula>E$1&gt;=TODAY()</formula>
    </cfRule>
  </conditionalFormatting>
  <conditionalFormatting sqref="E40">
    <cfRule type="expression" dxfId="0" priority="499">
      <formula>E$1&gt;=TODAY()</formula>
    </cfRule>
  </conditionalFormatting>
  <conditionalFormatting sqref="E40">
    <cfRule type="expression" dxfId="0" priority="500">
      <formula>E$1&gt;=TODAY()</formula>
    </cfRule>
  </conditionalFormatting>
  <conditionalFormatting sqref="E40">
    <cfRule type="expression" dxfId="0" priority="501">
      <formula>E$1&gt;=TODAY()</formula>
    </cfRule>
  </conditionalFormatting>
  <conditionalFormatting sqref="E40">
    <cfRule type="expression" dxfId="0" priority="502">
      <formula>E$1&gt;=TODAY()</formula>
    </cfRule>
  </conditionalFormatting>
  <conditionalFormatting sqref="E40">
    <cfRule type="expression" dxfId="0" priority="503">
      <formula>E$1&gt;=TODAY()</formula>
    </cfRule>
  </conditionalFormatting>
  <conditionalFormatting sqref="E40">
    <cfRule type="expression" dxfId="0" priority="504">
      <formula>E$1&gt;=TODAY()</formula>
    </cfRule>
  </conditionalFormatting>
  <conditionalFormatting sqref="F45">
    <cfRule type="expression" dxfId="0" priority="505">
      <formula>F$1&gt;=TODAY()</formula>
    </cfRule>
  </conditionalFormatting>
  <conditionalFormatting sqref="F45">
    <cfRule type="expression" dxfId="0" priority="506">
      <formula>F$1&gt;=TODAY()</formula>
    </cfRule>
  </conditionalFormatting>
  <conditionalFormatting sqref="F45">
    <cfRule type="expression" dxfId="0" priority="507">
      <formula>F$1&gt;=TODAY()</formula>
    </cfRule>
  </conditionalFormatting>
  <conditionalFormatting sqref="F45">
    <cfRule type="expression" dxfId="0" priority="508">
      <formula>F$1&gt;=TODAY()</formula>
    </cfRule>
  </conditionalFormatting>
  <conditionalFormatting sqref="F45">
    <cfRule type="expression" dxfId="0" priority="509">
      <formula>F$1&gt;=TODAY()</formula>
    </cfRule>
  </conditionalFormatting>
  <conditionalFormatting sqref="F45">
    <cfRule type="expression" dxfId="0" priority="510">
      <formula>F$1&gt;=TODAY()</formula>
    </cfRule>
  </conditionalFormatting>
  <conditionalFormatting sqref="F45">
    <cfRule type="expression" dxfId="0" priority="511">
      <formula>F$1&gt;=TODAY()</formula>
    </cfRule>
  </conditionalFormatting>
  <conditionalFormatting sqref="F45">
    <cfRule type="expression" dxfId="0" priority="512">
      <formula>F$1&gt;=TODAY()</formula>
    </cfRule>
  </conditionalFormatting>
  <conditionalFormatting sqref="F45">
    <cfRule type="expression" dxfId="0" priority="513">
      <formula>F$1&gt;=TODAY()</formula>
    </cfRule>
  </conditionalFormatting>
  <conditionalFormatting sqref="F45">
    <cfRule type="expression" dxfId="0" priority="514">
      <formula>F$1&gt;=TODAY()</formula>
    </cfRule>
  </conditionalFormatting>
  <conditionalFormatting sqref="F45">
    <cfRule type="expression" dxfId="0" priority="515">
      <formula>F$1&gt;=TODAY()</formula>
    </cfRule>
  </conditionalFormatting>
  <conditionalFormatting sqref="F45">
    <cfRule type="expression" dxfId="0" priority="516">
      <formula>F$1&gt;=TODAY()</formula>
    </cfRule>
  </conditionalFormatting>
  <conditionalFormatting sqref="F45">
    <cfRule type="expression" dxfId="0" priority="517">
      <formula>F$1&gt;=TODAY()</formula>
    </cfRule>
  </conditionalFormatting>
  <conditionalFormatting sqref="F45">
    <cfRule type="expression" dxfId="0" priority="518">
      <formula>F$1&gt;=TODAY()</formula>
    </cfRule>
  </conditionalFormatting>
  <conditionalFormatting sqref="F45">
    <cfRule type="expression" dxfId="0" priority="519">
      <formula>F$1&gt;=TODAY()</formula>
    </cfRule>
  </conditionalFormatting>
  <conditionalFormatting sqref="F45">
    <cfRule type="expression" dxfId="0" priority="520">
      <formula>F$1&gt;=TODAY()</formula>
    </cfRule>
  </conditionalFormatting>
  <conditionalFormatting sqref="F45">
    <cfRule type="expression" dxfId="0" priority="521">
      <formula>F$1&gt;=TODAY()</formula>
    </cfRule>
  </conditionalFormatting>
  <conditionalFormatting sqref="F45">
    <cfRule type="expression" dxfId="0" priority="522">
      <formula>F$1&gt;=TODAY()</formula>
    </cfRule>
  </conditionalFormatting>
  <conditionalFormatting sqref="F45">
    <cfRule type="expression" dxfId="0" priority="523">
      <formula>F$1&gt;=TODAY()</formula>
    </cfRule>
  </conditionalFormatting>
  <conditionalFormatting sqref="F45">
    <cfRule type="expression" dxfId="0" priority="524">
      <formula>F$1&gt;=TODAY()</formula>
    </cfRule>
  </conditionalFormatting>
  <conditionalFormatting sqref="F45">
    <cfRule type="expression" dxfId="0" priority="525">
      <formula>F$1&gt;=TODAY()</formula>
    </cfRule>
  </conditionalFormatting>
  <conditionalFormatting sqref="F45">
    <cfRule type="expression" dxfId="0" priority="526">
      <formula>F$1&gt;=TODAY()</formula>
    </cfRule>
  </conditionalFormatting>
  <conditionalFormatting sqref="F45">
    <cfRule type="expression" dxfId="0" priority="527">
      <formula>F$1&gt;=TODAY()</formula>
    </cfRule>
  </conditionalFormatting>
  <conditionalFormatting sqref="F45">
    <cfRule type="expression" dxfId="0" priority="528">
      <formula>F$1&gt;=TODAY()</formula>
    </cfRule>
  </conditionalFormatting>
  <conditionalFormatting sqref="F45">
    <cfRule type="expression" dxfId="0" priority="529">
      <formula>F$1&gt;=TODAY()</formula>
    </cfRule>
  </conditionalFormatting>
  <conditionalFormatting sqref="F45">
    <cfRule type="expression" dxfId="0" priority="530">
      <formula>F$1&gt;=TODAY()</formula>
    </cfRule>
  </conditionalFormatting>
  <conditionalFormatting sqref="F45">
    <cfRule type="expression" dxfId="0" priority="531">
      <formula>F$1&gt;=TODAY()</formula>
    </cfRule>
  </conditionalFormatting>
  <conditionalFormatting sqref="F45">
    <cfRule type="expression" dxfId="0" priority="532">
      <formula>F$1&gt;=TODAY()</formula>
    </cfRule>
  </conditionalFormatting>
  <conditionalFormatting sqref="F45">
    <cfRule type="expression" dxfId="0" priority="533">
      <formula>F$1&gt;=TODAY()</formula>
    </cfRule>
  </conditionalFormatting>
  <conditionalFormatting sqref="F45">
    <cfRule type="expression" dxfId="0" priority="534">
      <formula>F$1&gt;=TODAY()</formula>
    </cfRule>
  </conditionalFormatting>
  <conditionalFormatting sqref="F45">
    <cfRule type="expression" dxfId="0" priority="535">
      <formula>F$1&gt;=TODAY()</formula>
    </cfRule>
  </conditionalFormatting>
  <conditionalFormatting sqref="F45">
    <cfRule type="expression" dxfId="0" priority="536">
      <formula>F$1&gt;=TODAY()</formula>
    </cfRule>
  </conditionalFormatting>
  <conditionalFormatting sqref="F45">
    <cfRule type="expression" dxfId="0" priority="537">
      <formula>F$1&gt;=TODAY()</formula>
    </cfRule>
  </conditionalFormatting>
  <conditionalFormatting sqref="F45">
    <cfRule type="expression" dxfId="0" priority="538">
      <formula>F$1&gt;=TODAY()</formula>
    </cfRule>
  </conditionalFormatting>
  <conditionalFormatting sqref="F45">
    <cfRule type="expression" dxfId="0" priority="539">
      <formula>F$1&gt;=TODAY()</formula>
    </cfRule>
  </conditionalFormatting>
  <conditionalFormatting sqref="F45">
    <cfRule type="expression" dxfId="0" priority="540">
      <formula>F$1&gt;=TODAY()</formula>
    </cfRule>
  </conditionalFormatting>
  <conditionalFormatting sqref="F45">
    <cfRule type="expression" dxfId="0" priority="541">
      <formula>F$1&gt;=TODAY()</formula>
    </cfRule>
  </conditionalFormatting>
  <conditionalFormatting sqref="F45">
    <cfRule type="expression" dxfId="0" priority="542">
      <formula>F$1&gt;=TODAY()</formula>
    </cfRule>
  </conditionalFormatting>
  <conditionalFormatting sqref="F45">
    <cfRule type="expression" dxfId="0" priority="543">
      <formula>F$1&gt;=TODAY()</formula>
    </cfRule>
  </conditionalFormatting>
  <conditionalFormatting sqref="F45">
    <cfRule type="expression" dxfId="0" priority="544">
      <formula>F$1&gt;=TODAY()</formula>
    </cfRule>
  </conditionalFormatting>
  <conditionalFormatting sqref="F45">
    <cfRule type="expression" dxfId="0" priority="545">
      <formula>F$1&gt;=TODAY()</formula>
    </cfRule>
  </conditionalFormatting>
  <conditionalFormatting sqref="F45">
    <cfRule type="expression" dxfId="0" priority="546">
      <formula>F$1&gt;=TODAY()</formula>
    </cfRule>
  </conditionalFormatting>
  <conditionalFormatting sqref="F5 N11">
    <cfRule type="expression" dxfId="0" priority="547">
      <formula>F$1&gt;=TODAY()</formula>
    </cfRule>
  </conditionalFormatting>
  <conditionalFormatting sqref="F5 N11">
    <cfRule type="expression" dxfId="0" priority="548">
      <formula>F$1&gt;=TODAY()</formula>
    </cfRule>
  </conditionalFormatting>
  <conditionalFormatting sqref="F5 N11">
    <cfRule type="expression" dxfId="0" priority="549">
      <formula>F$1&gt;=TODAY()</formula>
    </cfRule>
  </conditionalFormatting>
  <conditionalFormatting sqref="F5 N11">
    <cfRule type="expression" dxfId="0" priority="550">
      <formula>F$1&gt;=TODAY()</formula>
    </cfRule>
  </conditionalFormatting>
  <conditionalFormatting sqref="F5 N11">
    <cfRule type="expression" dxfId="0" priority="551">
      <formula>F$1&gt;=TODAY()</formula>
    </cfRule>
  </conditionalFormatting>
  <conditionalFormatting sqref="F5 N11">
    <cfRule type="expression" dxfId="0" priority="552">
      <formula>F$1&gt;=TODAY()</formula>
    </cfRule>
  </conditionalFormatting>
  <conditionalFormatting sqref="F5 N11">
    <cfRule type="expression" dxfId="0" priority="553">
      <formula>F$1&gt;=TODAY()</formula>
    </cfRule>
  </conditionalFormatting>
  <conditionalFormatting sqref="F5 N11">
    <cfRule type="expression" dxfId="0" priority="554">
      <formula>F$1&gt;=TODAY()</formula>
    </cfRule>
  </conditionalFormatting>
  <conditionalFormatting sqref="F6">
    <cfRule type="expression" dxfId="0" priority="555">
      <formula>F$1&gt;=TODAY()</formula>
    </cfRule>
  </conditionalFormatting>
  <conditionalFormatting sqref="F6">
    <cfRule type="expression" dxfId="0" priority="556">
      <formula>F$1&gt;=TODAY()</formula>
    </cfRule>
  </conditionalFormatting>
  <conditionalFormatting sqref="F6">
    <cfRule type="expression" dxfId="0" priority="557">
      <formula>F$1&gt;=TODAY()</formula>
    </cfRule>
  </conditionalFormatting>
  <conditionalFormatting sqref="F6">
    <cfRule type="expression" dxfId="0" priority="558">
      <formula>F$1&gt;=TODAY()</formula>
    </cfRule>
  </conditionalFormatting>
  <conditionalFormatting sqref="F6">
    <cfRule type="expression" dxfId="0" priority="559">
      <formula>F$1&gt;=TODAY()</formula>
    </cfRule>
  </conditionalFormatting>
  <conditionalFormatting sqref="F6">
    <cfRule type="expression" dxfId="0" priority="560">
      <formula>F$1&gt;=TODAY()</formula>
    </cfRule>
  </conditionalFormatting>
  <conditionalFormatting sqref="F6">
    <cfRule type="expression" dxfId="0" priority="561">
      <formula>F$1&gt;=TODAY()</formula>
    </cfRule>
  </conditionalFormatting>
  <conditionalFormatting sqref="F6">
    <cfRule type="expression" dxfId="0" priority="562">
      <formula>F$1&gt;=TODAY()</formula>
    </cfRule>
  </conditionalFormatting>
  <conditionalFormatting sqref="F36">
    <cfRule type="expression" dxfId="0" priority="563">
      <formula>F$1&gt;=TODAY()</formula>
    </cfRule>
  </conditionalFormatting>
  <conditionalFormatting sqref="F36">
    <cfRule type="expression" dxfId="0" priority="564">
      <formula>F$1&gt;=TODAY()</formula>
    </cfRule>
  </conditionalFormatting>
  <conditionalFormatting sqref="F36">
    <cfRule type="expression" dxfId="0" priority="565">
      <formula>F$1&gt;=TODAY()</formula>
    </cfRule>
  </conditionalFormatting>
  <conditionalFormatting sqref="F36">
    <cfRule type="expression" dxfId="0" priority="566">
      <formula>F$1&gt;=TODAY()</formula>
    </cfRule>
  </conditionalFormatting>
  <conditionalFormatting sqref="F36">
    <cfRule type="expression" dxfId="0" priority="567">
      <formula>F$1&gt;=TODAY()</formula>
    </cfRule>
  </conditionalFormatting>
  <conditionalFormatting sqref="F36">
    <cfRule type="expression" dxfId="0" priority="568">
      <formula>F$1&gt;=TODAY()</formula>
    </cfRule>
  </conditionalFormatting>
  <conditionalFormatting sqref="F36">
    <cfRule type="expression" dxfId="0" priority="569">
      <formula>F$1&gt;=TODAY()</formula>
    </cfRule>
  </conditionalFormatting>
  <conditionalFormatting sqref="F36">
    <cfRule type="expression" dxfId="0" priority="570">
      <formula>F$1&gt;=TODAY()</formula>
    </cfRule>
  </conditionalFormatting>
  <conditionalFormatting sqref="F36">
    <cfRule type="expression" dxfId="0" priority="571">
      <formula>F$1&gt;=TODAY()</formula>
    </cfRule>
  </conditionalFormatting>
  <conditionalFormatting sqref="F36">
    <cfRule type="expression" dxfId="0" priority="572">
      <formula>F$1&gt;=TODAY()</formula>
    </cfRule>
  </conditionalFormatting>
  <conditionalFormatting sqref="F36">
    <cfRule type="expression" dxfId="0" priority="573">
      <formula>F$1&gt;=TODAY()</formula>
    </cfRule>
  </conditionalFormatting>
  <conditionalFormatting sqref="F36">
    <cfRule type="expression" dxfId="0" priority="574">
      <formula>F$1&gt;=TODAY()</formula>
    </cfRule>
  </conditionalFormatting>
  <conditionalFormatting sqref="F36">
    <cfRule type="expression" dxfId="0" priority="575">
      <formula>F$1&gt;=TODAY()</formula>
    </cfRule>
  </conditionalFormatting>
  <conditionalFormatting sqref="F36">
    <cfRule type="expression" dxfId="0" priority="576">
      <formula>F$1&gt;=TODAY()</formula>
    </cfRule>
  </conditionalFormatting>
  <conditionalFormatting sqref="F36">
    <cfRule type="expression" dxfId="0" priority="577">
      <formula>F$1&gt;=TODAY()</formula>
    </cfRule>
  </conditionalFormatting>
  <conditionalFormatting sqref="F36">
    <cfRule type="expression" dxfId="0" priority="578">
      <formula>F$1&gt;=TODAY()</formula>
    </cfRule>
  </conditionalFormatting>
  <conditionalFormatting sqref="F40">
    <cfRule type="expression" dxfId="0" priority="579">
      <formula>F$1&gt;=TODAY()</formula>
    </cfRule>
  </conditionalFormatting>
  <conditionalFormatting sqref="F40">
    <cfRule type="expression" dxfId="0" priority="580">
      <formula>F$1&gt;=TODAY()</formula>
    </cfRule>
  </conditionalFormatting>
  <conditionalFormatting sqref="F40">
    <cfRule type="expression" dxfId="0" priority="581">
      <formula>F$1&gt;=TODAY()</formula>
    </cfRule>
  </conditionalFormatting>
  <conditionalFormatting sqref="F40">
    <cfRule type="expression" dxfId="0" priority="582">
      <formula>F$1&gt;=TODAY()</formula>
    </cfRule>
  </conditionalFormatting>
  <conditionalFormatting sqref="F40">
    <cfRule type="expression" dxfId="0" priority="583">
      <formula>F$1&gt;=TODAY()</formula>
    </cfRule>
  </conditionalFormatting>
  <conditionalFormatting sqref="F40">
    <cfRule type="expression" dxfId="0" priority="584">
      <formula>F$1&gt;=TODAY()</formula>
    </cfRule>
  </conditionalFormatting>
  <conditionalFormatting sqref="F40">
    <cfRule type="expression" dxfId="0" priority="585">
      <formula>F$1&gt;=TODAY()</formula>
    </cfRule>
  </conditionalFormatting>
  <conditionalFormatting sqref="F40">
    <cfRule type="expression" dxfId="0" priority="586">
      <formula>F$1&gt;=TODAY()</formula>
    </cfRule>
  </conditionalFormatting>
  <conditionalFormatting sqref="F40">
    <cfRule type="expression" dxfId="0" priority="587">
      <formula>F$1&gt;=TODAY()</formula>
    </cfRule>
  </conditionalFormatting>
  <conditionalFormatting sqref="F40">
    <cfRule type="expression" dxfId="0" priority="588">
      <formula>F$1&gt;=TODAY()</formula>
    </cfRule>
  </conditionalFormatting>
  <conditionalFormatting sqref="F6">
    <cfRule type="expression" dxfId="0" priority="589">
      <formula>F$1&gt;=TODAY()</formula>
    </cfRule>
  </conditionalFormatting>
  <conditionalFormatting sqref="F6">
    <cfRule type="expression" dxfId="0" priority="590">
      <formula>F$1&gt;=TODAY()</formula>
    </cfRule>
  </conditionalFormatting>
  <conditionalFormatting sqref="F6">
    <cfRule type="expression" dxfId="0" priority="591">
      <formula>F$1&gt;=TODAY()</formula>
    </cfRule>
  </conditionalFormatting>
  <conditionalFormatting sqref="F6">
    <cfRule type="expression" dxfId="0" priority="592">
      <formula>F$1&gt;=TODAY()</formula>
    </cfRule>
  </conditionalFormatting>
  <conditionalFormatting sqref="F36">
    <cfRule type="expression" dxfId="0" priority="593">
      <formula>F$1&gt;=TODAY()</formula>
    </cfRule>
  </conditionalFormatting>
  <conditionalFormatting sqref="F36">
    <cfRule type="expression" dxfId="0" priority="594">
      <formula>F$1&gt;=TODAY()</formula>
    </cfRule>
  </conditionalFormatting>
  <conditionalFormatting sqref="F36">
    <cfRule type="expression" dxfId="0" priority="595">
      <formula>F$1&gt;=TODAY()</formula>
    </cfRule>
  </conditionalFormatting>
  <conditionalFormatting sqref="F36">
    <cfRule type="expression" dxfId="0" priority="596">
      <formula>F$1&gt;=TODAY()</formula>
    </cfRule>
  </conditionalFormatting>
  <conditionalFormatting sqref="F36">
    <cfRule type="expression" dxfId="0" priority="597">
      <formula>F$1&gt;=TODAY()</formula>
    </cfRule>
  </conditionalFormatting>
  <conditionalFormatting sqref="F36">
    <cfRule type="expression" dxfId="0" priority="598">
      <formula>F$1&gt;=TODAY()</formula>
    </cfRule>
  </conditionalFormatting>
  <conditionalFormatting sqref="F40">
    <cfRule type="expression" dxfId="0" priority="599">
      <formula>F$1&gt;=TODAY()</formula>
    </cfRule>
  </conditionalFormatting>
  <conditionalFormatting sqref="F40">
    <cfRule type="expression" dxfId="0" priority="600">
      <formula>F$1&gt;=TODAY()</formula>
    </cfRule>
  </conditionalFormatting>
  <conditionalFormatting sqref="F40">
    <cfRule type="expression" dxfId="0" priority="601">
      <formula>F$1&gt;=TODAY()</formula>
    </cfRule>
  </conditionalFormatting>
  <conditionalFormatting sqref="F40">
    <cfRule type="expression" dxfId="0" priority="602">
      <formula>F$1&gt;=TODAY()</formula>
    </cfRule>
  </conditionalFormatting>
  <conditionalFormatting sqref="F40">
    <cfRule type="expression" dxfId="0" priority="603">
      <formula>F$1&gt;=TODAY()</formula>
    </cfRule>
  </conditionalFormatting>
  <conditionalFormatting sqref="F40">
    <cfRule type="expression" dxfId="0" priority="604">
      <formula>F$1&gt;=TODAY()</formula>
    </cfRule>
  </conditionalFormatting>
  <conditionalFormatting sqref="F40">
    <cfRule type="expression" dxfId="0" priority="605">
      <formula>F$1&gt;=TODAY()</formula>
    </cfRule>
  </conditionalFormatting>
  <conditionalFormatting sqref="F40">
    <cfRule type="expression" dxfId="0" priority="606">
      <formula>F$1&gt;=TODAY()</formula>
    </cfRule>
  </conditionalFormatting>
  <conditionalFormatting sqref="F40">
    <cfRule type="expression" dxfId="0" priority="607">
      <formula>F$1&gt;=TODAY()</formula>
    </cfRule>
  </conditionalFormatting>
  <conditionalFormatting sqref="F40">
    <cfRule type="expression" dxfId="0" priority="608">
      <formula>F$1&gt;=TODAY()</formula>
    </cfRule>
  </conditionalFormatting>
  <conditionalFormatting sqref="F5 N11">
    <cfRule type="expression" dxfId="0" priority="609">
      <formula>F$1&gt;=TODAY()</formula>
    </cfRule>
  </conditionalFormatting>
  <conditionalFormatting sqref="F5 N11">
    <cfRule type="expression" dxfId="0" priority="610">
      <formula>F$1&gt;=TODAY()</formula>
    </cfRule>
  </conditionalFormatting>
  <conditionalFormatting sqref="F5 N11">
    <cfRule type="expression" dxfId="0" priority="611">
      <formula>F$1&gt;=TODAY()</formula>
    </cfRule>
  </conditionalFormatting>
  <conditionalFormatting sqref="F5 N11">
    <cfRule type="expression" dxfId="0" priority="612">
      <formula>F$1&gt;=TODAY()</formula>
    </cfRule>
  </conditionalFormatting>
  <conditionalFormatting sqref="F5 N11">
    <cfRule type="expression" dxfId="0" priority="613">
      <formula>F$1&gt;=TODAY()</formula>
    </cfRule>
  </conditionalFormatting>
  <conditionalFormatting sqref="F5 N11">
    <cfRule type="expression" dxfId="0" priority="614">
      <formula>F$1&gt;=TODAY()</formula>
    </cfRule>
  </conditionalFormatting>
  <conditionalFormatting sqref="F5 N11">
    <cfRule type="expression" dxfId="0" priority="615">
      <formula>F$1&gt;=TODAY()</formula>
    </cfRule>
  </conditionalFormatting>
  <conditionalFormatting sqref="F5 N11">
    <cfRule type="expression" dxfId="0" priority="616">
      <formula>F$1&gt;=TODAY()</formula>
    </cfRule>
  </conditionalFormatting>
  <conditionalFormatting sqref="F5 N11">
    <cfRule type="expression" dxfId="0" priority="617">
      <formula>F$1&gt;=TODAY()</formula>
    </cfRule>
  </conditionalFormatting>
  <conditionalFormatting sqref="F5 N11">
    <cfRule type="expression" dxfId="0" priority="618">
      <formula>F$1&gt;=TODAY()</formula>
    </cfRule>
  </conditionalFormatting>
  <conditionalFormatting sqref="F5 N11">
    <cfRule type="expression" dxfId="0" priority="619">
      <formula>F$1&gt;=TODAY()</formula>
    </cfRule>
  </conditionalFormatting>
  <conditionalFormatting sqref="F5 N11">
    <cfRule type="expression" dxfId="0" priority="620">
      <formula>F$1&gt;=TODAY()</formula>
    </cfRule>
  </conditionalFormatting>
  <conditionalFormatting sqref="F5 N11">
    <cfRule type="expression" dxfId="0" priority="621">
      <formula>F$1&gt;=TODAY()</formula>
    </cfRule>
  </conditionalFormatting>
  <conditionalFormatting sqref="F5 N11">
    <cfRule type="expression" dxfId="0" priority="622">
      <formula>F$1&gt;=TODAY()</formula>
    </cfRule>
  </conditionalFormatting>
  <conditionalFormatting sqref="F5 N11">
    <cfRule type="expression" dxfId="0" priority="623">
      <formula>F$1&gt;=TODAY()</formula>
    </cfRule>
  </conditionalFormatting>
  <conditionalFormatting sqref="F5 N11">
    <cfRule type="expression" dxfId="0" priority="624">
      <formula>F$1&gt;=TODAY()</formula>
    </cfRule>
  </conditionalFormatting>
  <conditionalFormatting sqref="F6">
    <cfRule type="expression" dxfId="0" priority="625">
      <formula>F$1&gt;=TODAY()</formula>
    </cfRule>
  </conditionalFormatting>
  <conditionalFormatting sqref="F6">
    <cfRule type="expression" dxfId="0" priority="626">
      <formula>F$1&gt;=TODAY()</formula>
    </cfRule>
  </conditionalFormatting>
  <conditionalFormatting sqref="F6">
    <cfRule type="expression" dxfId="0" priority="627">
      <formula>F$1&gt;=TODAY()</formula>
    </cfRule>
  </conditionalFormatting>
  <conditionalFormatting sqref="F6">
    <cfRule type="expression" dxfId="0" priority="628">
      <formula>F$1&gt;=TODAY()</formula>
    </cfRule>
  </conditionalFormatting>
  <conditionalFormatting sqref="F6">
    <cfRule type="expression" dxfId="0" priority="629">
      <formula>F$1&gt;=TODAY()</formula>
    </cfRule>
  </conditionalFormatting>
  <conditionalFormatting sqref="F6">
    <cfRule type="expression" dxfId="0" priority="630">
      <formula>F$1&gt;=TODAY()</formula>
    </cfRule>
  </conditionalFormatting>
  <conditionalFormatting sqref="F36">
    <cfRule type="expression" dxfId="0" priority="631">
      <formula>F$1&gt;=TODAY()</formula>
    </cfRule>
  </conditionalFormatting>
  <conditionalFormatting sqref="F36">
    <cfRule type="expression" dxfId="0" priority="632">
      <formula>F$1&gt;=TODAY()</formula>
    </cfRule>
  </conditionalFormatting>
  <conditionalFormatting sqref="F36">
    <cfRule type="expression" dxfId="0" priority="633">
      <formula>F$1&gt;=TODAY()</formula>
    </cfRule>
  </conditionalFormatting>
  <conditionalFormatting sqref="F36">
    <cfRule type="expression" dxfId="0" priority="634">
      <formula>F$1&gt;=TODAY()</formula>
    </cfRule>
  </conditionalFormatting>
  <conditionalFormatting sqref="F36">
    <cfRule type="expression" dxfId="0" priority="635">
      <formula>F$1&gt;=TODAY()</formula>
    </cfRule>
  </conditionalFormatting>
  <conditionalFormatting sqref="F36">
    <cfRule type="expression" dxfId="0" priority="636">
      <formula>F$1&gt;=TODAY()</formula>
    </cfRule>
  </conditionalFormatting>
  <conditionalFormatting sqref="F36">
    <cfRule type="expression" dxfId="0" priority="637">
      <formula>F$1&gt;=TODAY()</formula>
    </cfRule>
  </conditionalFormatting>
  <conditionalFormatting sqref="F36">
    <cfRule type="expression" dxfId="0" priority="638">
      <formula>F$1&gt;=TODAY()</formula>
    </cfRule>
  </conditionalFormatting>
  <conditionalFormatting sqref="F36">
    <cfRule type="expression" dxfId="0" priority="639">
      <formula>F$1&gt;=TODAY()</formula>
    </cfRule>
  </conditionalFormatting>
  <conditionalFormatting sqref="F36">
    <cfRule type="expression" dxfId="0" priority="640">
      <formula>F$1&gt;=TODAY()</formula>
    </cfRule>
  </conditionalFormatting>
  <conditionalFormatting sqref="F36">
    <cfRule type="expression" dxfId="0" priority="641">
      <formula>F$1&gt;=TODAY()</formula>
    </cfRule>
  </conditionalFormatting>
  <conditionalFormatting sqref="F36">
    <cfRule type="expression" dxfId="0" priority="642">
      <formula>F$1&gt;=TODAY()</formula>
    </cfRule>
  </conditionalFormatting>
  <conditionalFormatting sqref="F36">
    <cfRule type="expression" dxfId="0" priority="643">
      <formula>F$1&gt;=TODAY()</formula>
    </cfRule>
  </conditionalFormatting>
  <conditionalFormatting sqref="F36">
    <cfRule type="expression" dxfId="0" priority="644">
      <formula>F$1&gt;=TODAY()</formula>
    </cfRule>
  </conditionalFormatting>
  <conditionalFormatting sqref="F36">
    <cfRule type="expression" dxfId="0" priority="645">
      <formula>F$1&gt;=TODAY()</formula>
    </cfRule>
  </conditionalFormatting>
  <conditionalFormatting sqref="F36">
    <cfRule type="expression" dxfId="0" priority="646">
      <formula>F$1&gt;=TODAY()</formula>
    </cfRule>
  </conditionalFormatting>
  <conditionalFormatting sqref="F36">
    <cfRule type="expression" dxfId="0" priority="647">
      <formula>F$1&gt;=TODAY()</formula>
    </cfRule>
  </conditionalFormatting>
  <conditionalFormatting sqref="F36">
    <cfRule type="expression" dxfId="0" priority="648">
      <formula>F$1&gt;=TODAY()</formula>
    </cfRule>
  </conditionalFormatting>
  <conditionalFormatting sqref="F36">
    <cfRule type="expression" dxfId="0" priority="649">
      <formula>F$1&gt;=TODAY()</formula>
    </cfRule>
  </conditionalFormatting>
  <conditionalFormatting sqref="F36">
    <cfRule type="expression" dxfId="0" priority="650">
      <formula>F$1&gt;=TODAY()</formula>
    </cfRule>
  </conditionalFormatting>
  <conditionalFormatting sqref="F40">
    <cfRule type="expression" dxfId="0" priority="651">
      <formula>F$1&gt;=TODAY()</formula>
    </cfRule>
  </conditionalFormatting>
  <conditionalFormatting sqref="F40">
    <cfRule type="expression" dxfId="0" priority="652">
      <formula>F$1&gt;=TODAY()</formula>
    </cfRule>
  </conditionalFormatting>
  <conditionalFormatting sqref="F40">
    <cfRule type="expression" dxfId="0" priority="653">
      <formula>F$1&gt;=TODAY()</formula>
    </cfRule>
  </conditionalFormatting>
  <conditionalFormatting sqref="F40">
    <cfRule type="expression" dxfId="0" priority="654">
      <formula>F$1&gt;=TODAY()</formula>
    </cfRule>
  </conditionalFormatting>
  <conditionalFormatting sqref="F40">
    <cfRule type="expression" dxfId="0" priority="655">
      <formula>F$1&gt;=TODAY()</formula>
    </cfRule>
  </conditionalFormatting>
  <conditionalFormatting sqref="F40">
    <cfRule type="expression" dxfId="0" priority="656">
      <formula>F$1&gt;=TODAY()</formula>
    </cfRule>
  </conditionalFormatting>
  <conditionalFormatting sqref="F40">
    <cfRule type="expression" dxfId="0" priority="657">
      <formula>F$1&gt;=TODAY()</formula>
    </cfRule>
  </conditionalFormatting>
  <conditionalFormatting sqref="F40">
    <cfRule type="expression" dxfId="0" priority="658">
      <formula>F$1&gt;=TODAY()</formula>
    </cfRule>
  </conditionalFormatting>
  <conditionalFormatting sqref="F40">
    <cfRule type="expression" dxfId="0" priority="659">
      <formula>F$1&gt;=TODAY()</formula>
    </cfRule>
  </conditionalFormatting>
  <conditionalFormatting sqref="F40">
    <cfRule type="expression" dxfId="0" priority="660">
      <formula>F$1&gt;=TODAY()</formula>
    </cfRule>
  </conditionalFormatting>
  <conditionalFormatting sqref="F40">
    <cfRule type="expression" dxfId="0" priority="661">
      <formula>F$1&gt;=TODAY()</formula>
    </cfRule>
  </conditionalFormatting>
  <conditionalFormatting sqref="F40">
    <cfRule type="expression" dxfId="0" priority="662">
      <formula>F$1&gt;=TODAY()</formula>
    </cfRule>
  </conditionalFormatting>
  <conditionalFormatting sqref="F40">
    <cfRule type="expression" dxfId="0" priority="663">
      <formula>F$1&gt;=TODAY()</formula>
    </cfRule>
  </conditionalFormatting>
  <conditionalFormatting sqref="F40">
    <cfRule type="expression" dxfId="0" priority="664">
      <formula>F$1&gt;=TODAY()</formula>
    </cfRule>
  </conditionalFormatting>
  <conditionalFormatting sqref="F40">
    <cfRule type="expression" dxfId="0" priority="665">
      <formula>F$1&gt;=TODAY()</formula>
    </cfRule>
  </conditionalFormatting>
  <conditionalFormatting sqref="F40">
    <cfRule type="expression" dxfId="0" priority="666">
      <formula>F$1&gt;=TODAY()</formula>
    </cfRule>
  </conditionalFormatting>
  <conditionalFormatting sqref="F40">
    <cfRule type="expression" dxfId="0" priority="667">
      <formula>F$1&gt;=TODAY()</formula>
    </cfRule>
  </conditionalFormatting>
  <conditionalFormatting sqref="F40">
    <cfRule type="expression" dxfId="0" priority="668">
      <formula>F$1&gt;=TODAY()</formula>
    </cfRule>
  </conditionalFormatting>
  <conditionalFormatting sqref="F40">
    <cfRule type="expression" dxfId="0" priority="669">
      <formula>F$1&gt;=TODAY()</formula>
    </cfRule>
  </conditionalFormatting>
  <conditionalFormatting sqref="F40">
    <cfRule type="expression" dxfId="0" priority="670">
      <formula>F$1&gt;=TODAY()</formula>
    </cfRule>
  </conditionalFormatting>
  <conditionalFormatting sqref="F40">
    <cfRule type="expression" dxfId="0" priority="671">
      <formula>F$1&gt;=TODAY()</formula>
    </cfRule>
  </conditionalFormatting>
  <conditionalFormatting sqref="F40">
    <cfRule type="expression" dxfId="0" priority="672">
      <formula>F$1&gt;=TODAY()</formula>
    </cfRule>
  </conditionalFormatting>
  <conditionalFormatting sqref="G45">
    <cfRule type="expression" dxfId="0" priority="673">
      <formula>G$1&gt;=TODAY()</formula>
    </cfRule>
  </conditionalFormatting>
  <conditionalFormatting sqref="G45">
    <cfRule type="expression" dxfId="0" priority="674">
      <formula>G$1&gt;=TODAY()</formula>
    </cfRule>
  </conditionalFormatting>
  <conditionalFormatting sqref="G45">
    <cfRule type="expression" dxfId="0" priority="675">
      <formula>G$1&gt;=TODAY()</formula>
    </cfRule>
  </conditionalFormatting>
  <conditionalFormatting sqref="G45">
    <cfRule type="expression" dxfId="0" priority="676">
      <formula>G$1&gt;=TODAY()</formula>
    </cfRule>
  </conditionalFormatting>
  <conditionalFormatting sqref="G45">
    <cfRule type="expression" dxfId="0" priority="677">
      <formula>G$1&gt;=TODAY()</formula>
    </cfRule>
  </conditionalFormatting>
  <conditionalFormatting sqref="G45">
    <cfRule type="expression" dxfId="0" priority="678">
      <formula>G$1&gt;=TODAY()</formula>
    </cfRule>
  </conditionalFormatting>
  <conditionalFormatting sqref="G45">
    <cfRule type="expression" dxfId="0" priority="679">
      <formula>G$1&gt;=TODAY()</formula>
    </cfRule>
  </conditionalFormatting>
  <conditionalFormatting sqref="G45">
    <cfRule type="expression" dxfId="0" priority="680">
      <formula>G$1&gt;=TODAY()</formula>
    </cfRule>
  </conditionalFormatting>
  <conditionalFormatting sqref="G45">
    <cfRule type="expression" dxfId="0" priority="681">
      <formula>G$1&gt;=TODAY()</formula>
    </cfRule>
  </conditionalFormatting>
  <conditionalFormatting sqref="G45">
    <cfRule type="expression" dxfId="0" priority="682">
      <formula>G$1&gt;=TODAY()</formula>
    </cfRule>
  </conditionalFormatting>
  <conditionalFormatting sqref="G45">
    <cfRule type="expression" dxfId="0" priority="683">
      <formula>G$1&gt;=TODAY()</formula>
    </cfRule>
  </conditionalFormatting>
  <conditionalFormatting sqref="G45">
    <cfRule type="expression" dxfId="0" priority="684">
      <formula>G$1&gt;=TODAY()</formula>
    </cfRule>
  </conditionalFormatting>
  <conditionalFormatting sqref="G45">
    <cfRule type="expression" dxfId="0" priority="685">
      <formula>G$1&gt;=TODAY()</formula>
    </cfRule>
  </conditionalFormatting>
  <conditionalFormatting sqref="G45">
    <cfRule type="expression" dxfId="0" priority="686">
      <formula>G$1&gt;=TODAY()</formula>
    </cfRule>
  </conditionalFormatting>
  <conditionalFormatting sqref="G45">
    <cfRule type="expression" dxfId="0" priority="687">
      <formula>G$1&gt;=TODAY()</formula>
    </cfRule>
  </conditionalFormatting>
  <conditionalFormatting sqref="G45">
    <cfRule type="expression" dxfId="0" priority="688">
      <formula>G$1&gt;=TODAY()</formula>
    </cfRule>
  </conditionalFormatting>
  <conditionalFormatting sqref="G45">
    <cfRule type="expression" dxfId="0" priority="689">
      <formula>G$1&gt;=TODAY()</formula>
    </cfRule>
  </conditionalFormatting>
  <conditionalFormatting sqref="G45">
    <cfRule type="expression" dxfId="0" priority="690">
      <formula>G$1&gt;=TODAY()</formula>
    </cfRule>
  </conditionalFormatting>
  <conditionalFormatting sqref="G45">
    <cfRule type="expression" dxfId="0" priority="691">
      <formula>G$1&gt;=TODAY()</formula>
    </cfRule>
  </conditionalFormatting>
  <conditionalFormatting sqref="G45">
    <cfRule type="expression" dxfId="0" priority="692">
      <formula>G$1&gt;=TODAY()</formula>
    </cfRule>
  </conditionalFormatting>
  <conditionalFormatting sqref="G45">
    <cfRule type="expression" dxfId="0" priority="693">
      <formula>G$1&gt;=TODAY()</formula>
    </cfRule>
  </conditionalFormatting>
  <conditionalFormatting sqref="G45">
    <cfRule type="expression" dxfId="0" priority="694">
      <formula>G$1&gt;=TODAY()</formula>
    </cfRule>
  </conditionalFormatting>
  <conditionalFormatting sqref="G45">
    <cfRule type="expression" dxfId="0" priority="695">
      <formula>G$1&gt;=TODAY()</formula>
    </cfRule>
  </conditionalFormatting>
  <conditionalFormatting sqref="G45">
    <cfRule type="expression" dxfId="0" priority="696">
      <formula>G$1&gt;=TODAY()</formula>
    </cfRule>
  </conditionalFormatting>
  <conditionalFormatting sqref="G45">
    <cfRule type="expression" dxfId="0" priority="697">
      <formula>G$1&gt;=TODAY()</formula>
    </cfRule>
  </conditionalFormatting>
  <conditionalFormatting sqref="G45">
    <cfRule type="expression" dxfId="0" priority="698">
      <formula>G$1&gt;=TODAY()</formula>
    </cfRule>
  </conditionalFormatting>
  <conditionalFormatting sqref="G45">
    <cfRule type="expression" dxfId="0" priority="699">
      <formula>G$1&gt;=TODAY()</formula>
    </cfRule>
  </conditionalFormatting>
  <conditionalFormatting sqref="G45">
    <cfRule type="expression" dxfId="0" priority="700">
      <formula>G$1&gt;=TODAY()</formula>
    </cfRule>
  </conditionalFormatting>
  <conditionalFormatting sqref="G45">
    <cfRule type="expression" dxfId="0" priority="701">
      <formula>G$1&gt;=TODAY()</formula>
    </cfRule>
  </conditionalFormatting>
  <conditionalFormatting sqref="G45">
    <cfRule type="expression" dxfId="0" priority="702">
      <formula>G$1&gt;=TODAY()</formula>
    </cfRule>
  </conditionalFormatting>
  <conditionalFormatting sqref="G45">
    <cfRule type="expression" dxfId="0" priority="703">
      <formula>G$1&gt;=TODAY()</formula>
    </cfRule>
  </conditionalFormatting>
  <conditionalFormatting sqref="G45">
    <cfRule type="expression" dxfId="0" priority="704">
      <formula>G$1&gt;=TODAY()</formula>
    </cfRule>
  </conditionalFormatting>
  <conditionalFormatting sqref="G45">
    <cfRule type="expression" dxfId="0" priority="705">
      <formula>G$1&gt;=TODAY()</formula>
    </cfRule>
  </conditionalFormatting>
  <conditionalFormatting sqref="G45">
    <cfRule type="expression" dxfId="0" priority="706">
      <formula>G$1&gt;=TODAY()</formula>
    </cfRule>
  </conditionalFormatting>
  <conditionalFormatting sqref="G45">
    <cfRule type="expression" dxfId="0" priority="707">
      <formula>G$1&gt;=TODAY()</formula>
    </cfRule>
  </conditionalFormatting>
  <conditionalFormatting sqref="G45">
    <cfRule type="expression" dxfId="0" priority="708">
      <formula>G$1&gt;=TODAY()</formula>
    </cfRule>
  </conditionalFormatting>
  <conditionalFormatting sqref="G45">
    <cfRule type="expression" dxfId="0" priority="709">
      <formula>G$1&gt;=TODAY()</formula>
    </cfRule>
  </conditionalFormatting>
  <conditionalFormatting sqref="G45">
    <cfRule type="expression" dxfId="0" priority="710">
      <formula>G$1&gt;=TODAY()</formula>
    </cfRule>
  </conditionalFormatting>
  <conditionalFormatting sqref="G45">
    <cfRule type="expression" dxfId="0" priority="711">
      <formula>G$1&gt;=TODAY()</formula>
    </cfRule>
  </conditionalFormatting>
  <conditionalFormatting sqref="G45">
    <cfRule type="expression" dxfId="0" priority="712">
      <formula>G$1&gt;=TODAY()</formula>
    </cfRule>
  </conditionalFormatting>
  <conditionalFormatting sqref="G45">
    <cfRule type="expression" dxfId="0" priority="713">
      <formula>G$1&gt;=TODAY()</formula>
    </cfRule>
  </conditionalFormatting>
  <conditionalFormatting sqref="G45">
    <cfRule type="expression" dxfId="0" priority="714">
      <formula>G$1&gt;=TODAY()</formula>
    </cfRule>
  </conditionalFormatting>
  <conditionalFormatting sqref="G5 O11">
    <cfRule type="expression" dxfId="0" priority="715">
      <formula>G$1&gt;=TODAY()</formula>
    </cfRule>
  </conditionalFormatting>
  <conditionalFormatting sqref="G5 O11">
    <cfRule type="expression" dxfId="0" priority="716">
      <formula>G$1&gt;=TODAY()</formula>
    </cfRule>
  </conditionalFormatting>
  <conditionalFormatting sqref="G5 O11">
    <cfRule type="expression" dxfId="0" priority="717">
      <formula>G$1&gt;=TODAY()</formula>
    </cfRule>
  </conditionalFormatting>
  <conditionalFormatting sqref="G5 O11">
    <cfRule type="expression" dxfId="0" priority="718">
      <formula>G$1&gt;=TODAY()</formula>
    </cfRule>
  </conditionalFormatting>
  <conditionalFormatting sqref="G5 O11">
    <cfRule type="expression" dxfId="0" priority="719">
      <formula>G$1&gt;=TODAY()</formula>
    </cfRule>
  </conditionalFormatting>
  <conditionalFormatting sqref="G5 O11">
    <cfRule type="expression" dxfId="0" priority="720">
      <formula>G$1&gt;=TODAY()</formula>
    </cfRule>
  </conditionalFormatting>
  <conditionalFormatting sqref="G5 O11">
    <cfRule type="expression" dxfId="0" priority="721">
      <formula>G$1&gt;=TODAY()</formula>
    </cfRule>
  </conditionalFormatting>
  <conditionalFormatting sqref="G5 O11">
    <cfRule type="expression" dxfId="0" priority="722">
      <formula>G$1&gt;=TODAY()</formula>
    </cfRule>
  </conditionalFormatting>
  <conditionalFormatting sqref="G6">
    <cfRule type="expression" dxfId="0" priority="723">
      <formula>G$1&gt;=TODAY()</formula>
    </cfRule>
  </conditionalFormatting>
  <conditionalFormatting sqref="G6">
    <cfRule type="expression" dxfId="0" priority="724">
      <formula>G$1&gt;=TODAY()</formula>
    </cfRule>
  </conditionalFormatting>
  <conditionalFormatting sqref="G6">
    <cfRule type="expression" dxfId="0" priority="725">
      <formula>G$1&gt;=TODAY()</formula>
    </cfRule>
  </conditionalFormatting>
  <conditionalFormatting sqref="G6">
    <cfRule type="expression" dxfId="0" priority="726">
      <formula>G$1&gt;=TODAY()</formula>
    </cfRule>
  </conditionalFormatting>
  <conditionalFormatting sqref="G6">
    <cfRule type="expression" dxfId="0" priority="727">
      <formula>G$1&gt;=TODAY()</formula>
    </cfRule>
  </conditionalFormatting>
  <conditionalFormatting sqref="G6">
    <cfRule type="expression" dxfId="0" priority="728">
      <formula>G$1&gt;=TODAY()</formula>
    </cfRule>
  </conditionalFormatting>
  <conditionalFormatting sqref="G6">
    <cfRule type="expression" dxfId="0" priority="729">
      <formula>G$1&gt;=TODAY()</formula>
    </cfRule>
  </conditionalFormatting>
  <conditionalFormatting sqref="G6">
    <cfRule type="expression" dxfId="0" priority="730">
      <formula>G$1&gt;=TODAY()</formula>
    </cfRule>
  </conditionalFormatting>
  <conditionalFormatting sqref="G36">
    <cfRule type="expression" dxfId="0" priority="731">
      <formula>G$1&gt;=TODAY()</formula>
    </cfRule>
  </conditionalFormatting>
  <conditionalFormatting sqref="G36">
    <cfRule type="expression" dxfId="0" priority="732">
      <formula>G$1&gt;=TODAY()</formula>
    </cfRule>
  </conditionalFormatting>
  <conditionalFormatting sqref="G36">
    <cfRule type="expression" dxfId="0" priority="733">
      <formula>G$1&gt;=TODAY()</formula>
    </cfRule>
  </conditionalFormatting>
  <conditionalFormatting sqref="G36">
    <cfRule type="expression" dxfId="0" priority="734">
      <formula>G$1&gt;=TODAY()</formula>
    </cfRule>
  </conditionalFormatting>
  <conditionalFormatting sqref="G36">
    <cfRule type="expression" dxfId="0" priority="735">
      <formula>G$1&gt;=TODAY()</formula>
    </cfRule>
  </conditionalFormatting>
  <conditionalFormatting sqref="G36">
    <cfRule type="expression" dxfId="0" priority="736">
      <formula>G$1&gt;=TODAY()</formula>
    </cfRule>
  </conditionalFormatting>
  <conditionalFormatting sqref="G36">
    <cfRule type="expression" dxfId="0" priority="737">
      <formula>G$1&gt;=TODAY()</formula>
    </cfRule>
  </conditionalFormatting>
  <conditionalFormatting sqref="G36">
    <cfRule type="expression" dxfId="0" priority="738">
      <formula>G$1&gt;=TODAY()</formula>
    </cfRule>
  </conditionalFormatting>
  <conditionalFormatting sqref="G36">
    <cfRule type="expression" dxfId="0" priority="739">
      <formula>G$1&gt;=TODAY()</formula>
    </cfRule>
  </conditionalFormatting>
  <conditionalFormatting sqref="G36">
    <cfRule type="expression" dxfId="0" priority="740">
      <formula>G$1&gt;=TODAY()</formula>
    </cfRule>
  </conditionalFormatting>
  <conditionalFormatting sqref="G36">
    <cfRule type="expression" dxfId="0" priority="741">
      <formula>G$1&gt;=TODAY()</formula>
    </cfRule>
  </conditionalFormatting>
  <conditionalFormatting sqref="G36">
    <cfRule type="expression" dxfId="0" priority="742">
      <formula>G$1&gt;=TODAY()</formula>
    </cfRule>
  </conditionalFormatting>
  <conditionalFormatting sqref="G36">
    <cfRule type="expression" dxfId="0" priority="743">
      <formula>G$1&gt;=TODAY()</formula>
    </cfRule>
  </conditionalFormatting>
  <conditionalFormatting sqref="G36">
    <cfRule type="expression" dxfId="0" priority="744">
      <formula>G$1&gt;=TODAY()</formula>
    </cfRule>
  </conditionalFormatting>
  <conditionalFormatting sqref="G36">
    <cfRule type="expression" dxfId="0" priority="745">
      <formula>G$1&gt;=TODAY()</formula>
    </cfRule>
  </conditionalFormatting>
  <conditionalFormatting sqref="G36">
    <cfRule type="expression" dxfId="0" priority="746">
      <formula>G$1&gt;=TODAY()</formula>
    </cfRule>
  </conditionalFormatting>
  <conditionalFormatting sqref="G40">
    <cfRule type="expression" dxfId="0" priority="747">
      <formula>G$1&gt;=TODAY()</formula>
    </cfRule>
  </conditionalFormatting>
  <conditionalFormatting sqref="G40">
    <cfRule type="expression" dxfId="0" priority="748">
      <formula>G$1&gt;=TODAY()</formula>
    </cfRule>
  </conditionalFormatting>
  <conditionalFormatting sqref="G40">
    <cfRule type="expression" dxfId="0" priority="749">
      <formula>G$1&gt;=TODAY()</formula>
    </cfRule>
  </conditionalFormatting>
  <conditionalFormatting sqref="G40">
    <cfRule type="expression" dxfId="0" priority="750">
      <formula>G$1&gt;=TODAY()</formula>
    </cfRule>
  </conditionalFormatting>
  <conditionalFormatting sqref="G40">
    <cfRule type="expression" dxfId="0" priority="751">
      <formula>G$1&gt;=TODAY()</formula>
    </cfRule>
  </conditionalFormatting>
  <conditionalFormatting sqref="G40">
    <cfRule type="expression" dxfId="0" priority="752">
      <formula>G$1&gt;=TODAY()</formula>
    </cfRule>
  </conditionalFormatting>
  <conditionalFormatting sqref="G40">
    <cfRule type="expression" dxfId="0" priority="753">
      <formula>G$1&gt;=TODAY()</formula>
    </cfRule>
  </conditionalFormatting>
  <conditionalFormatting sqref="G40">
    <cfRule type="expression" dxfId="0" priority="754">
      <formula>G$1&gt;=TODAY()</formula>
    </cfRule>
  </conditionalFormatting>
  <conditionalFormatting sqref="G40">
    <cfRule type="expression" dxfId="0" priority="755">
      <formula>G$1&gt;=TODAY()</formula>
    </cfRule>
  </conditionalFormatting>
  <conditionalFormatting sqref="G40">
    <cfRule type="expression" dxfId="0" priority="756">
      <formula>G$1&gt;=TODAY()</formula>
    </cfRule>
  </conditionalFormatting>
  <conditionalFormatting sqref="G6">
    <cfRule type="expression" dxfId="0" priority="757">
      <formula>G$1&gt;=TODAY()</formula>
    </cfRule>
  </conditionalFormatting>
  <conditionalFormatting sqref="G6">
    <cfRule type="expression" dxfId="0" priority="758">
      <formula>G$1&gt;=TODAY()</formula>
    </cfRule>
  </conditionalFormatting>
  <conditionalFormatting sqref="G6">
    <cfRule type="expression" dxfId="0" priority="759">
      <formula>G$1&gt;=TODAY()</formula>
    </cfRule>
  </conditionalFormatting>
  <conditionalFormatting sqref="G6">
    <cfRule type="expression" dxfId="0" priority="760">
      <formula>G$1&gt;=TODAY()</formula>
    </cfRule>
  </conditionalFormatting>
  <conditionalFormatting sqref="G36">
    <cfRule type="expression" dxfId="0" priority="761">
      <formula>G$1&gt;=TODAY()</formula>
    </cfRule>
  </conditionalFormatting>
  <conditionalFormatting sqref="G36">
    <cfRule type="expression" dxfId="0" priority="762">
      <formula>G$1&gt;=TODAY()</formula>
    </cfRule>
  </conditionalFormatting>
  <conditionalFormatting sqref="G36">
    <cfRule type="expression" dxfId="0" priority="763">
      <formula>G$1&gt;=TODAY()</formula>
    </cfRule>
  </conditionalFormatting>
  <conditionalFormatting sqref="G36">
    <cfRule type="expression" dxfId="0" priority="764">
      <formula>G$1&gt;=TODAY()</formula>
    </cfRule>
  </conditionalFormatting>
  <conditionalFormatting sqref="G36">
    <cfRule type="expression" dxfId="0" priority="765">
      <formula>G$1&gt;=TODAY()</formula>
    </cfRule>
  </conditionalFormatting>
  <conditionalFormatting sqref="G36">
    <cfRule type="expression" dxfId="0" priority="766">
      <formula>G$1&gt;=TODAY()</formula>
    </cfRule>
  </conditionalFormatting>
  <conditionalFormatting sqref="G40">
    <cfRule type="expression" dxfId="0" priority="767">
      <formula>G$1&gt;=TODAY()</formula>
    </cfRule>
  </conditionalFormatting>
  <conditionalFormatting sqref="G40">
    <cfRule type="expression" dxfId="0" priority="768">
      <formula>G$1&gt;=TODAY()</formula>
    </cfRule>
  </conditionalFormatting>
  <conditionalFormatting sqref="G40">
    <cfRule type="expression" dxfId="0" priority="769">
      <formula>G$1&gt;=TODAY()</formula>
    </cfRule>
  </conditionalFormatting>
  <conditionalFormatting sqref="G40">
    <cfRule type="expression" dxfId="0" priority="770">
      <formula>G$1&gt;=TODAY()</formula>
    </cfRule>
  </conditionalFormatting>
  <conditionalFormatting sqref="G40">
    <cfRule type="expression" dxfId="0" priority="771">
      <formula>G$1&gt;=TODAY()</formula>
    </cfRule>
  </conditionalFormatting>
  <conditionalFormatting sqref="G40">
    <cfRule type="expression" dxfId="0" priority="772">
      <formula>G$1&gt;=TODAY()</formula>
    </cfRule>
  </conditionalFormatting>
  <conditionalFormatting sqref="G40">
    <cfRule type="expression" dxfId="0" priority="773">
      <formula>G$1&gt;=TODAY()</formula>
    </cfRule>
  </conditionalFormatting>
  <conditionalFormatting sqref="G40">
    <cfRule type="expression" dxfId="0" priority="774">
      <formula>G$1&gt;=TODAY()</formula>
    </cfRule>
  </conditionalFormatting>
  <conditionalFormatting sqref="G40">
    <cfRule type="expression" dxfId="0" priority="775">
      <formula>G$1&gt;=TODAY()</formula>
    </cfRule>
  </conditionalFormatting>
  <conditionalFormatting sqref="G40">
    <cfRule type="expression" dxfId="0" priority="776">
      <formula>G$1&gt;=TODAY()</formula>
    </cfRule>
  </conditionalFormatting>
  <conditionalFormatting sqref="G5 O11">
    <cfRule type="expression" dxfId="0" priority="777">
      <formula>G$1&gt;=TODAY()</formula>
    </cfRule>
  </conditionalFormatting>
  <conditionalFormatting sqref="G5 O11">
    <cfRule type="expression" dxfId="0" priority="778">
      <formula>G$1&gt;=TODAY()</formula>
    </cfRule>
  </conditionalFormatting>
  <conditionalFormatting sqref="G5 O11">
    <cfRule type="expression" dxfId="0" priority="779">
      <formula>G$1&gt;=TODAY()</formula>
    </cfRule>
  </conditionalFormatting>
  <conditionalFormatting sqref="G5 O11">
    <cfRule type="expression" dxfId="0" priority="780">
      <formula>G$1&gt;=TODAY()</formula>
    </cfRule>
  </conditionalFormatting>
  <conditionalFormatting sqref="G5 O11">
    <cfRule type="expression" dxfId="0" priority="781">
      <formula>G$1&gt;=TODAY()</formula>
    </cfRule>
  </conditionalFormatting>
  <conditionalFormatting sqref="G5 O11">
    <cfRule type="expression" dxfId="0" priority="782">
      <formula>G$1&gt;=TODAY()</formula>
    </cfRule>
  </conditionalFormatting>
  <conditionalFormatting sqref="G5 O11">
    <cfRule type="expression" dxfId="0" priority="783">
      <formula>G$1&gt;=TODAY()</formula>
    </cfRule>
  </conditionalFormatting>
  <conditionalFormatting sqref="G5 O11">
    <cfRule type="expression" dxfId="0" priority="784">
      <formula>G$1&gt;=TODAY()</formula>
    </cfRule>
  </conditionalFormatting>
  <conditionalFormatting sqref="G5 O11">
    <cfRule type="expression" dxfId="0" priority="785">
      <formula>G$1&gt;=TODAY()</formula>
    </cfRule>
  </conditionalFormatting>
  <conditionalFormatting sqref="G5 O11">
    <cfRule type="expression" dxfId="0" priority="786">
      <formula>G$1&gt;=TODAY()</formula>
    </cfRule>
  </conditionalFormatting>
  <conditionalFormatting sqref="G5 O11">
    <cfRule type="expression" dxfId="0" priority="787">
      <formula>G$1&gt;=TODAY()</formula>
    </cfRule>
  </conditionalFormatting>
  <conditionalFormatting sqref="G5 O11">
    <cfRule type="expression" dxfId="0" priority="788">
      <formula>G$1&gt;=TODAY()</formula>
    </cfRule>
  </conditionalFormatting>
  <conditionalFormatting sqref="G5 O11">
    <cfRule type="expression" dxfId="0" priority="789">
      <formula>G$1&gt;=TODAY()</formula>
    </cfRule>
  </conditionalFormatting>
  <conditionalFormatting sqref="G5 O11">
    <cfRule type="expression" dxfId="0" priority="790">
      <formula>G$1&gt;=TODAY()</formula>
    </cfRule>
  </conditionalFormatting>
  <conditionalFormatting sqref="G5 O11">
    <cfRule type="expression" dxfId="0" priority="791">
      <formula>G$1&gt;=TODAY()</formula>
    </cfRule>
  </conditionalFormatting>
  <conditionalFormatting sqref="G5 O11">
    <cfRule type="expression" dxfId="0" priority="792">
      <formula>G$1&gt;=TODAY()</formula>
    </cfRule>
  </conditionalFormatting>
  <conditionalFormatting sqref="G6">
    <cfRule type="expression" dxfId="0" priority="793">
      <formula>G$1&gt;=TODAY()</formula>
    </cfRule>
  </conditionalFormatting>
  <conditionalFormatting sqref="G6">
    <cfRule type="expression" dxfId="0" priority="794">
      <formula>G$1&gt;=TODAY()</formula>
    </cfRule>
  </conditionalFormatting>
  <conditionalFormatting sqref="G6">
    <cfRule type="expression" dxfId="0" priority="795">
      <formula>G$1&gt;=TODAY()</formula>
    </cfRule>
  </conditionalFormatting>
  <conditionalFormatting sqref="G6">
    <cfRule type="expression" dxfId="0" priority="796">
      <formula>G$1&gt;=TODAY()</formula>
    </cfRule>
  </conditionalFormatting>
  <conditionalFormatting sqref="G6">
    <cfRule type="expression" dxfId="0" priority="797">
      <formula>G$1&gt;=TODAY()</formula>
    </cfRule>
  </conditionalFormatting>
  <conditionalFormatting sqref="G6">
    <cfRule type="expression" dxfId="0" priority="798">
      <formula>G$1&gt;=TODAY()</formula>
    </cfRule>
  </conditionalFormatting>
  <conditionalFormatting sqref="G36">
    <cfRule type="expression" dxfId="0" priority="799">
      <formula>G$1&gt;=TODAY()</formula>
    </cfRule>
  </conditionalFormatting>
  <conditionalFormatting sqref="G36">
    <cfRule type="expression" dxfId="0" priority="800">
      <formula>G$1&gt;=TODAY()</formula>
    </cfRule>
  </conditionalFormatting>
  <conditionalFormatting sqref="G36">
    <cfRule type="expression" dxfId="0" priority="801">
      <formula>G$1&gt;=TODAY()</formula>
    </cfRule>
  </conditionalFormatting>
  <conditionalFormatting sqref="G36">
    <cfRule type="expression" dxfId="0" priority="802">
      <formula>G$1&gt;=TODAY()</formula>
    </cfRule>
  </conditionalFormatting>
  <conditionalFormatting sqref="G36">
    <cfRule type="expression" dxfId="0" priority="803">
      <formula>G$1&gt;=TODAY()</formula>
    </cfRule>
  </conditionalFormatting>
  <conditionalFormatting sqref="G36">
    <cfRule type="expression" dxfId="0" priority="804">
      <formula>G$1&gt;=TODAY()</formula>
    </cfRule>
  </conditionalFormatting>
  <conditionalFormatting sqref="G36">
    <cfRule type="expression" dxfId="0" priority="805">
      <formula>G$1&gt;=TODAY()</formula>
    </cfRule>
  </conditionalFormatting>
  <conditionalFormatting sqref="G36">
    <cfRule type="expression" dxfId="0" priority="806">
      <formula>G$1&gt;=TODAY()</formula>
    </cfRule>
  </conditionalFormatting>
  <conditionalFormatting sqref="G36">
    <cfRule type="expression" dxfId="0" priority="807">
      <formula>G$1&gt;=TODAY()</formula>
    </cfRule>
  </conditionalFormatting>
  <conditionalFormatting sqref="G36">
    <cfRule type="expression" dxfId="0" priority="808">
      <formula>G$1&gt;=TODAY()</formula>
    </cfRule>
  </conditionalFormatting>
  <conditionalFormatting sqref="G36">
    <cfRule type="expression" dxfId="0" priority="809">
      <formula>G$1&gt;=TODAY()</formula>
    </cfRule>
  </conditionalFormatting>
  <conditionalFormatting sqref="G36">
    <cfRule type="expression" dxfId="0" priority="810">
      <formula>G$1&gt;=TODAY()</formula>
    </cfRule>
  </conditionalFormatting>
  <conditionalFormatting sqref="G36">
    <cfRule type="expression" dxfId="0" priority="811">
      <formula>G$1&gt;=TODAY()</formula>
    </cfRule>
  </conditionalFormatting>
  <conditionalFormatting sqref="G36">
    <cfRule type="expression" dxfId="0" priority="812">
      <formula>G$1&gt;=TODAY()</formula>
    </cfRule>
  </conditionalFormatting>
  <conditionalFormatting sqref="G36">
    <cfRule type="expression" dxfId="0" priority="813">
      <formula>G$1&gt;=TODAY()</formula>
    </cfRule>
  </conditionalFormatting>
  <conditionalFormatting sqref="G36">
    <cfRule type="expression" dxfId="0" priority="814">
      <formula>G$1&gt;=TODAY()</formula>
    </cfRule>
  </conditionalFormatting>
  <conditionalFormatting sqref="G36">
    <cfRule type="expression" dxfId="0" priority="815">
      <formula>G$1&gt;=TODAY()</formula>
    </cfRule>
  </conditionalFormatting>
  <conditionalFormatting sqref="G36">
    <cfRule type="expression" dxfId="0" priority="816">
      <formula>G$1&gt;=TODAY()</formula>
    </cfRule>
  </conditionalFormatting>
  <conditionalFormatting sqref="G36">
    <cfRule type="expression" dxfId="0" priority="817">
      <formula>G$1&gt;=TODAY()</formula>
    </cfRule>
  </conditionalFormatting>
  <conditionalFormatting sqref="G36">
    <cfRule type="expression" dxfId="0" priority="818">
      <formula>G$1&gt;=TODAY()</formula>
    </cfRule>
  </conditionalFormatting>
  <conditionalFormatting sqref="G40">
    <cfRule type="expression" dxfId="0" priority="819">
      <formula>G$1&gt;=TODAY()</formula>
    </cfRule>
  </conditionalFormatting>
  <conditionalFormatting sqref="G40">
    <cfRule type="expression" dxfId="0" priority="820">
      <formula>G$1&gt;=TODAY()</formula>
    </cfRule>
  </conditionalFormatting>
  <conditionalFormatting sqref="G40">
    <cfRule type="expression" dxfId="0" priority="821">
      <formula>G$1&gt;=TODAY()</formula>
    </cfRule>
  </conditionalFormatting>
  <conditionalFormatting sqref="G40">
    <cfRule type="expression" dxfId="0" priority="822">
      <formula>G$1&gt;=TODAY()</formula>
    </cfRule>
  </conditionalFormatting>
  <conditionalFormatting sqref="G40">
    <cfRule type="expression" dxfId="0" priority="823">
      <formula>G$1&gt;=TODAY()</formula>
    </cfRule>
  </conditionalFormatting>
  <conditionalFormatting sqref="G40">
    <cfRule type="expression" dxfId="0" priority="824">
      <formula>G$1&gt;=TODAY()</formula>
    </cfRule>
  </conditionalFormatting>
  <conditionalFormatting sqref="G40">
    <cfRule type="expression" dxfId="0" priority="825">
      <formula>G$1&gt;=TODAY()</formula>
    </cfRule>
  </conditionalFormatting>
  <conditionalFormatting sqref="G40">
    <cfRule type="expression" dxfId="0" priority="826">
      <formula>G$1&gt;=TODAY()</formula>
    </cfRule>
  </conditionalFormatting>
  <conditionalFormatting sqref="G40">
    <cfRule type="expression" dxfId="0" priority="827">
      <formula>G$1&gt;=TODAY()</formula>
    </cfRule>
  </conditionalFormatting>
  <conditionalFormatting sqref="G40">
    <cfRule type="expression" dxfId="0" priority="828">
      <formula>G$1&gt;=TODAY()</formula>
    </cfRule>
  </conditionalFormatting>
  <conditionalFormatting sqref="G40">
    <cfRule type="expression" dxfId="0" priority="829">
      <formula>G$1&gt;=TODAY()</formula>
    </cfRule>
  </conditionalFormatting>
  <conditionalFormatting sqref="G40">
    <cfRule type="expression" dxfId="0" priority="830">
      <formula>G$1&gt;=TODAY()</formula>
    </cfRule>
  </conditionalFormatting>
  <conditionalFormatting sqref="G40">
    <cfRule type="expression" dxfId="0" priority="831">
      <formula>G$1&gt;=TODAY()</formula>
    </cfRule>
  </conditionalFormatting>
  <conditionalFormatting sqref="G40">
    <cfRule type="expression" dxfId="0" priority="832">
      <formula>G$1&gt;=TODAY()</formula>
    </cfRule>
  </conditionalFormatting>
  <conditionalFormatting sqref="G40">
    <cfRule type="expression" dxfId="0" priority="833">
      <formula>G$1&gt;=TODAY()</formula>
    </cfRule>
  </conditionalFormatting>
  <conditionalFormatting sqref="G40">
    <cfRule type="expression" dxfId="0" priority="834">
      <formula>G$1&gt;=TODAY()</formula>
    </cfRule>
  </conditionalFormatting>
  <conditionalFormatting sqref="G40">
    <cfRule type="expression" dxfId="0" priority="835">
      <formula>G$1&gt;=TODAY()</formula>
    </cfRule>
  </conditionalFormatting>
  <conditionalFormatting sqref="G40">
    <cfRule type="expression" dxfId="0" priority="836">
      <formula>G$1&gt;=TODAY()</formula>
    </cfRule>
  </conditionalFormatting>
  <conditionalFormatting sqref="G40">
    <cfRule type="expression" dxfId="0" priority="837">
      <formula>G$1&gt;=TODAY()</formula>
    </cfRule>
  </conditionalFormatting>
  <conditionalFormatting sqref="G40">
    <cfRule type="expression" dxfId="0" priority="838">
      <formula>G$1&gt;=TODAY()</formula>
    </cfRule>
  </conditionalFormatting>
  <conditionalFormatting sqref="G40">
    <cfRule type="expression" dxfId="0" priority="839">
      <formula>G$1&gt;=TODAY()</formula>
    </cfRule>
  </conditionalFormatting>
  <conditionalFormatting sqref="G40">
    <cfRule type="expression" dxfId="0" priority="840">
      <formula>G$1&gt;=TODAY()</formula>
    </cfRule>
  </conditionalFormatting>
  <conditionalFormatting sqref="H45">
    <cfRule type="expression" dxfId="0" priority="841">
      <formula>H$1&gt;=TODAY()</formula>
    </cfRule>
  </conditionalFormatting>
  <conditionalFormatting sqref="H45">
    <cfRule type="expression" dxfId="0" priority="842">
      <formula>H$1&gt;=TODAY()</formula>
    </cfRule>
  </conditionalFormatting>
  <conditionalFormatting sqref="H45">
    <cfRule type="expression" dxfId="0" priority="843">
      <formula>H$1&gt;=TODAY()</formula>
    </cfRule>
  </conditionalFormatting>
  <conditionalFormatting sqref="H45">
    <cfRule type="expression" dxfId="0" priority="844">
      <formula>H$1&gt;=TODAY()</formula>
    </cfRule>
  </conditionalFormatting>
  <conditionalFormatting sqref="H45">
    <cfRule type="expression" dxfId="0" priority="845">
      <formula>H$1&gt;=TODAY()</formula>
    </cfRule>
  </conditionalFormatting>
  <conditionalFormatting sqref="H45">
    <cfRule type="expression" dxfId="0" priority="846">
      <formula>H$1&gt;=TODAY()</formula>
    </cfRule>
  </conditionalFormatting>
  <conditionalFormatting sqref="H45">
    <cfRule type="expression" dxfId="0" priority="847">
      <formula>H$1&gt;=TODAY()</formula>
    </cfRule>
  </conditionalFormatting>
  <conditionalFormatting sqref="H45">
    <cfRule type="expression" dxfId="0" priority="848">
      <formula>H$1&gt;=TODAY()</formula>
    </cfRule>
  </conditionalFormatting>
  <conditionalFormatting sqref="H45">
    <cfRule type="expression" dxfId="0" priority="849">
      <formula>H$1&gt;=TODAY()</formula>
    </cfRule>
  </conditionalFormatting>
  <conditionalFormatting sqref="H45">
    <cfRule type="expression" dxfId="0" priority="850">
      <formula>H$1&gt;=TODAY()</formula>
    </cfRule>
  </conditionalFormatting>
  <conditionalFormatting sqref="H45">
    <cfRule type="expression" dxfId="0" priority="851">
      <formula>H$1&gt;=TODAY()</formula>
    </cfRule>
  </conditionalFormatting>
  <conditionalFormatting sqref="H45">
    <cfRule type="expression" dxfId="0" priority="852">
      <formula>H$1&gt;=TODAY()</formula>
    </cfRule>
  </conditionalFormatting>
  <conditionalFormatting sqref="H45">
    <cfRule type="expression" dxfId="0" priority="853">
      <formula>H$1&gt;=TODAY()</formula>
    </cfRule>
  </conditionalFormatting>
  <conditionalFormatting sqref="H45">
    <cfRule type="expression" dxfId="0" priority="854">
      <formula>H$1&gt;=TODAY()</formula>
    </cfRule>
  </conditionalFormatting>
  <conditionalFormatting sqref="H45">
    <cfRule type="expression" dxfId="0" priority="855">
      <formula>H$1&gt;=TODAY()</formula>
    </cfRule>
  </conditionalFormatting>
  <conditionalFormatting sqref="H45">
    <cfRule type="expression" dxfId="0" priority="856">
      <formula>H$1&gt;=TODAY()</formula>
    </cfRule>
  </conditionalFormatting>
  <conditionalFormatting sqref="H45">
    <cfRule type="expression" dxfId="0" priority="857">
      <formula>H$1&gt;=TODAY()</formula>
    </cfRule>
  </conditionalFormatting>
  <conditionalFormatting sqref="H45">
    <cfRule type="expression" dxfId="0" priority="858">
      <formula>H$1&gt;=TODAY()</formula>
    </cfRule>
  </conditionalFormatting>
  <conditionalFormatting sqref="H45">
    <cfRule type="expression" dxfId="0" priority="859">
      <formula>H$1&gt;=TODAY()</formula>
    </cfRule>
  </conditionalFormatting>
  <conditionalFormatting sqref="H45">
    <cfRule type="expression" dxfId="0" priority="860">
      <formula>H$1&gt;=TODAY()</formula>
    </cfRule>
  </conditionalFormatting>
  <conditionalFormatting sqref="H45">
    <cfRule type="expression" dxfId="0" priority="861">
      <formula>H$1&gt;=TODAY()</formula>
    </cfRule>
  </conditionalFormatting>
  <conditionalFormatting sqref="H45">
    <cfRule type="expression" dxfId="0" priority="862">
      <formula>H$1&gt;=TODAY()</formula>
    </cfRule>
  </conditionalFormatting>
  <conditionalFormatting sqref="H45">
    <cfRule type="expression" dxfId="0" priority="863">
      <formula>H$1&gt;=TODAY()</formula>
    </cfRule>
  </conditionalFormatting>
  <conditionalFormatting sqref="H45">
    <cfRule type="expression" dxfId="0" priority="864">
      <formula>H$1&gt;=TODAY()</formula>
    </cfRule>
  </conditionalFormatting>
  <conditionalFormatting sqref="H45">
    <cfRule type="expression" dxfId="0" priority="865">
      <formula>H$1&gt;=TODAY()</formula>
    </cfRule>
  </conditionalFormatting>
  <conditionalFormatting sqref="H45">
    <cfRule type="expression" dxfId="0" priority="866">
      <formula>H$1&gt;=TODAY()</formula>
    </cfRule>
  </conditionalFormatting>
  <conditionalFormatting sqref="H45">
    <cfRule type="expression" dxfId="0" priority="867">
      <formula>H$1&gt;=TODAY()</formula>
    </cfRule>
  </conditionalFormatting>
  <conditionalFormatting sqref="H45">
    <cfRule type="expression" dxfId="0" priority="868">
      <formula>H$1&gt;=TODAY()</formula>
    </cfRule>
  </conditionalFormatting>
  <conditionalFormatting sqref="H45">
    <cfRule type="expression" dxfId="0" priority="869">
      <formula>H$1&gt;=TODAY()</formula>
    </cfRule>
  </conditionalFormatting>
  <conditionalFormatting sqref="H45">
    <cfRule type="expression" dxfId="0" priority="870">
      <formula>H$1&gt;=TODAY()</formula>
    </cfRule>
  </conditionalFormatting>
  <conditionalFormatting sqref="H45">
    <cfRule type="expression" dxfId="0" priority="871">
      <formula>H$1&gt;=TODAY()</formula>
    </cfRule>
  </conditionalFormatting>
  <conditionalFormatting sqref="H45">
    <cfRule type="expression" dxfId="0" priority="872">
      <formula>H$1&gt;=TODAY()</formula>
    </cfRule>
  </conditionalFormatting>
  <conditionalFormatting sqref="H45">
    <cfRule type="expression" dxfId="0" priority="873">
      <formula>H$1&gt;=TODAY()</formula>
    </cfRule>
  </conditionalFormatting>
  <conditionalFormatting sqref="H45">
    <cfRule type="expression" dxfId="0" priority="874">
      <formula>H$1&gt;=TODAY()</formula>
    </cfRule>
  </conditionalFormatting>
  <conditionalFormatting sqref="H45">
    <cfRule type="expression" dxfId="0" priority="875">
      <formula>H$1&gt;=TODAY()</formula>
    </cfRule>
  </conditionalFormatting>
  <conditionalFormatting sqref="H45">
    <cfRule type="expression" dxfId="0" priority="876">
      <formula>H$1&gt;=TODAY()</formula>
    </cfRule>
  </conditionalFormatting>
  <conditionalFormatting sqref="H45">
    <cfRule type="expression" dxfId="0" priority="877">
      <formula>H$1&gt;=TODAY()</formula>
    </cfRule>
  </conditionalFormatting>
  <conditionalFormatting sqref="H45">
    <cfRule type="expression" dxfId="0" priority="878">
      <formula>H$1&gt;=TODAY()</formula>
    </cfRule>
  </conditionalFormatting>
  <conditionalFormatting sqref="H45">
    <cfRule type="expression" dxfId="0" priority="879">
      <formula>H$1&gt;=TODAY()</formula>
    </cfRule>
  </conditionalFormatting>
  <conditionalFormatting sqref="H45">
    <cfRule type="expression" dxfId="0" priority="880">
      <formula>H$1&gt;=TODAY()</formula>
    </cfRule>
  </conditionalFormatting>
  <conditionalFormatting sqref="H45">
    <cfRule type="expression" dxfId="0" priority="881">
      <formula>H$1&gt;=TODAY()</formula>
    </cfRule>
  </conditionalFormatting>
  <conditionalFormatting sqref="H45">
    <cfRule type="expression" dxfId="0" priority="882">
      <formula>H$1&gt;=TODAY()</formula>
    </cfRule>
  </conditionalFormatting>
  <conditionalFormatting sqref="H5 P11">
    <cfRule type="expression" dxfId="0" priority="883">
      <formula>H$1&gt;=TODAY()</formula>
    </cfRule>
  </conditionalFormatting>
  <conditionalFormatting sqref="H5 P11">
    <cfRule type="expression" dxfId="0" priority="884">
      <formula>H$1&gt;=TODAY()</formula>
    </cfRule>
  </conditionalFormatting>
  <conditionalFormatting sqref="H5 P11">
    <cfRule type="expression" dxfId="0" priority="885">
      <formula>H$1&gt;=TODAY()</formula>
    </cfRule>
  </conditionalFormatting>
  <conditionalFormatting sqref="H5 P11">
    <cfRule type="expression" dxfId="0" priority="886">
      <formula>H$1&gt;=TODAY()</formula>
    </cfRule>
  </conditionalFormatting>
  <conditionalFormatting sqref="H5 P11">
    <cfRule type="expression" dxfId="0" priority="887">
      <formula>H$1&gt;=TODAY()</formula>
    </cfRule>
  </conditionalFormatting>
  <conditionalFormatting sqref="H5 P11">
    <cfRule type="expression" dxfId="0" priority="888">
      <formula>H$1&gt;=TODAY()</formula>
    </cfRule>
  </conditionalFormatting>
  <conditionalFormatting sqref="H5 P11">
    <cfRule type="expression" dxfId="0" priority="889">
      <formula>H$1&gt;=TODAY()</formula>
    </cfRule>
  </conditionalFormatting>
  <conditionalFormatting sqref="H5 P11">
    <cfRule type="expression" dxfId="0" priority="890">
      <formula>H$1&gt;=TODAY()</formula>
    </cfRule>
  </conditionalFormatting>
  <conditionalFormatting sqref="H6">
    <cfRule type="expression" dxfId="0" priority="891">
      <formula>H$1&gt;=TODAY()</formula>
    </cfRule>
  </conditionalFormatting>
  <conditionalFormatting sqref="H6">
    <cfRule type="expression" dxfId="0" priority="892">
      <formula>H$1&gt;=TODAY()</formula>
    </cfRule>
  </conditionalFormatting>
  <conditionalFormatting sqref="H6">
    <cfRule type="expression" dxfId="0" priority="893">
      <formula>H$1&gt;=TODAY()</formula>
    </cfRule>
  </conditionalFormatting>
  <conditionalFormatting sqref="H6">
    <cfRule type="expression" dxfId="0" priority="894">
      <formula>H$1&gt;=TODAY()</formula>
    </cfRule>
  </conditionalFormatting>
  <conditionalFormatting sqref="H6">
    <cfRule type="expression" dxfId="0" priority="895">
      <formula>H$1&gt;=TODAY()</formula>
    </cfRule>
  </conditionalFormatting>
  <conditionalFormatting sqref="H6">
    <cfRule type="expression" dxfId="0" priority="896">
      <formula>H$1&gt;=TODAY()</formula>
    </cfRule>
  </conditionalFormatting>
  <conditionalFormatting sqref="H6">
    <cfRule type="expression" dxfId="0" priority="897">
      <formula>H$1&gt;=TODAY()</formula>
    </cfRule>
  </conditionalFormatting>
  <conditionalFormatting sqref="H6">
    <cfRule type="expression" dxfId="0" priority="898">
      <formula>H$1&gt;=TODAY()</formula>
    </cfRule>
  </conditionalFormatting>
  <conditionalFormatting sqref="H36">
    <cfRule type="expression" dxfId="0" priority="899">
      <formula>H$1&gt;=TODAY()</formula>
    </cfRule>
  </conditionalFormatting>
  <conditionalFormatting sqref="H36">
    <cfRule type="expression" dxfId="0" priority="900">
      <formula>H$1&gt;=TODAY()</formula>
    </cfRule>
  </conditionalFormatting>
  <conditionalFormatting sqref="H36">
    <cfRule type="expression" dxfId="0" priority="901">
      <formula>H$1&gt;=TODAY()</formula>
    </cfRule>
  </conditionalFormatting>
  <conditionalFormatting sqref="H36">
    <cfRule type="expression" dxfId="0" priority="902">
      <formula>H$1&gt;=TODAY()</formula>
    </cfRule>
  </conditionalFormatting>
  <conditionalFormatting sqref="H36">
    <cfRule type="expression" dxfId="0" priority="903">
      <formula>H$1&gt;=TODAY()</formula>
    </cfRule>
  </conditionalFormatting>
  <conditionalFormatting sqref="H36">
    <cfRule type="expression" dxfId="0" priority="904">
      <formula>H$1&gt;=TODAY()</formula>
    </cfRule>
  </conditionalFormatting>
  <conditionalFormatting sqref="H36">
    <cfRule type="expression" dxfId="0" priority="905">
      <formula>H$1&gt;=TODAY()</formula>
    </cfRule>
  </conditionalFormatting>
  <conditionalFormatting sqref="H36">
    <cfRule type="expression" dxfId="0" priority="906">
      <formula>H$1&gt;=TODAY()</formula>
    </cfRule>
  </conditionalFormatting>
  <conditionalFormatting sqref="H36">
    <cfRule type="expression" dxfId="0" priority="907">
      <formula>H$1&gt;=TODAY()</formula>
    </cfRule>
  </conditionalFormatting>
  <conditionalFormatting sqref="H36">
    <cfRule type="expression" dxfId="0" priority="908">
      <formula>H$1&gt;=TODAY()</formula>
    </cfRule>
  </conditionalFormatting>
  <conditionalFormatting sqref="H36">
    <cfRule type="expression" dxfId="0" priority="909">
      <formula>H$1&gt;=TODAY()</formula>
    </cfRule>
  </conditionalFormatting>
  <conditionalFormatting sqref="H36">
    <cfRule type="expression" dxfId="0" priority="910">
      <formula>H$1&gt;=TODAY()</formula>
    </cfRule>
  </conditionalFormatting>
  <conditionalFormatting sqref="H36">
    <cfRule type="expression" dxfId="0" priority="911">
      <formula>H$1&gt;=TODAY()</formula>
    </cfRule>
  </conditionalFormatting>
  <conditionalFormatting sqref="H36">
    <cfRule type="expression" dxfId="0" priority="912">
      <formula>H$1&gt;=TODAY()</formula>
    </cfRule>
  </conditionalFormatting>
  <conditionalFormatting sqref="H36">
    <cfRule type="expression" dxfId="0" priority="913">
      <formula>H$1&gt;=TODAY()</formula>
    </cfRule>
  </conditionalFormatting>
  <conditionalFormatting sqref="H36">
    <cfRule type="expression" dxfId="0" priority="914">
      <formula>H$1&gt;=TODAY()</formula>
    </cfRule>
  </conditionalFormatting>
  <conditionalFormatting sqref="H40">
    <cfRule type="expression" dxfId="0" priority="915">
      <formula>H$1&gt;=TODAY()</formula>
    </cfRule>
  </conditionalFormatting>
  <conditionalFormatting sqref="H40">
    <cfRule type="expression" dxfId="0" priority="916">
      <formula>H$1&gt;=TODAY()</formula>
    </cfRule>
  </conditionalFormatting>
  <conditionalFormatting sqref="H40">
    <cfRule type="expression" dxfId="0" priority="917">
      <formula>H$1&gt;=TODAY()</formula>
    </cfRule>
  </conditionalFormatting>
  <conditionalFormatting sqref="H40">
    <cfRule type="expression" dxfId="0" priority="918">
      <formula>H$1&gt;=TODAY()</formula>
    </cfRule>
  </conditionalFormatting>
  <conditionalFormatting sqref="H40">
    <cfRule type="expression" dxfId="0" priority="919">
      <formula>H$1&gt;=TODAY()</formula>
    </cfRule>
  </conditionalFormatting>
  <conditionalFormatting sqref="H40">
    <cfRule type="expression" dxfId="0" priority="920">
      <formula>H$1&gt;=TODAY()</formula>
    </cfRule>
  </conditionalFormatting>
  <conditionalFormatting sqref="H40">
    <cfRule type="expression" dxfId="0" priority="921">
      <formula>H$1&gt;=TODAY()</formula>
    </cfRule>
  </conditionalFormatting>
  <conditionalFormatting sqref="H40">
    <cfRule type="expression" dxfId="0" priority="922">
      <formula>H$1&gt;=TODAY()</formula>
    </cfRule>
  </conditionalFormatting>
  <conditionalFormatting sqref="H40">
    <cfRule type="expression" dxfId="0" priority="923">
      <formula>H$1&gt;=TODAY()</formula>
    </cfRule>
  </conditionalFormatting>
  <conditionalFormatting sqref="H40">
    <cfRule type="expression" dxfId="0" priority="924">
      <formula>H$1&gt;=TODAY()</formula>
    </cfRule>
  </conditionalFormatting>
  <conditionalFormatting sqref="H6">
    <cfRule type="expression" dxfId="0" priority="925">
      <formula>H$1&gt;=TODAY()</formula>
    </cfRule>
  </conditionalFormatting>
  <conditionalFormatting sqref="H6">
    <cfRule type="expression" dxfId="0" priority="926">
      <formula>H$1&gt;=TODAY()</formula>
    </cfRule>
  </conditionalFormatting>
  <conditionalFormatting sqref="H6">
    <cfRule type="expression" dxfId="0" priority="927">
      <formula>H$1&gt;=TODAY()</formula>
    </cfRule>
  </conditionalFormatting>
  <conditionalFormatting sqref="H6">
    <cfRule type="expression" dxfId="0" priority="928">
      <formula>H$1&gt;=TODAY()</formula>
    </cfRule>
  </conditionalFormatting>
  <conditionalFormatting sqref="H36">
    <cfRule type="expression" dxfId="0" priority="929">
      <formula>H$1&gt;=TODAY()</formula>
    </cfRule>
  </conditionalFormatting>
  <conditionalFormatting sqref="H36">
    <cfRule type="expression" dxfId="0" priority="930">
      <formula>H$1&gt;=TODAY()</formula>
    </cfRule>
  </conditionalFormatting>
  <conditionalFormatting sqref="H36">
    <cfRule type="expression" dxfId="0" priority="931">
      <formula>H$1&gt;=TODAY()</formula>
    </cfRule>
  </conditionalFormatting>
  <conditionalFormatting sqref="H36">
    <cfRule type="expression" dxfId="0" priority="932">
      <formula>H$1&gt;=TODAY()</formula>
    </cfRule>
  </conditionalFormatting>
  <conditionalFormatting sqref="H36">
    <cfRule type="expression" dxfId="0" priority="933">
      <formula>H$1&gt;=TODAY()</formula>
    </cfRule>
  </conditionalFormatting>
  <conditionalFormatting sqref="H36">
    <cfRule type="expression" dxfId="0" priority="934">
      <formula>H$1&gt;=TODAY()</formula>
    </cfRule>
  </conditionalFormatting>
  <conditionalFormatting sqref="H40">
    <cfRule type="expression" dxfId="0" priority="935">
      <formula>H$1&gt;=TODAY()</formula>
    </cfRule>
  </conditionalFormatting>
  <conditionalFormatting sqref="H40">
    <cfRule type="expression" dxfId="0" priority="936">
      <formula>H$1&gt;=TODAY()</formula>
    </cfRule>
  </conditionalFormatting>
  <conditionalFormatting sqref="H40">
    <cfRule type="expression" dxfId="0" priority="937">
      <formula>H$1&gt;=TODAY()</formula>
    </cfRule>
  </conditionalFormatting>
  <conditionalFormatting sqref="H40">
    <cfRule type="expression" dxfId="0" priority="938">
      <formula>H$1&gt;=TODAY()</formula>
    </cfRule>
  </conditionalFormatting>
  <conditionalFormatting sqref="H40">
    <cfRule type="expression" dxfId="0" priority="939">
      <formula>H$1&gt;=TODAY()</formula>
    </cfRule>
  </conditionalFormatting>
  <conditionalFormatting sqref="H40">
    <cfRule type="expression" dxfId="0" priority="940">
      <formula>H$1&gt;=TODAY()</formula>
    </cfRule>
  </conditionalFormatting>
  <conditionalFormatting sqref="H40">
    <cfRule type="expression" dxfId="0" priority="941">
      <formula>H$1&gt;=TODAY()</formula>
    </cfRule>
  </conditionalFormatting>
  <conditionalFormatting sqref="H40">
    <cfRule type="expression" dxfId="0" priority="942">
      <formula>H$1&gt;=TODAY()</formula>
    </cfRule>
  </conditionalFormatting>
  <conditionalFormatting sqref="H40">
    <cfRule type="expression" dxfId="0" priority="943">
      <formula>H$1&gt;=TODAY()</formula>
    </cfRule>
  </conditionalFormatting>
  <conditionalFormatting sqref="H40">
    <cfRule type="expression" dxfId="0" priority="944">
      <formula>H$1&gt;=TODAY()</formula>
    </cfRule>
  </conditionalFormatting>
  <conditionalFormatting sqref="H5 P11">
    <cfRule type="expression" dxfId="0" priority="945">
      <formula>H$1&gt;=TODAY()</formula>
    </cfRule>
  </conditionalFormatting>
  <conditionalFormatting sqref="H5 P11">
    <cfRule type="expression" dxfId="0" priority="946">
      <formula>H$1&gt;=TODAY()</formula>
    </cfRule>
  </conditionalFormatting>
  <conditionalFormatting sqref="H5 P11">
    <cfRule type="expression" dxfId="0" priority="947">
      <formula>H$1&gt;=TODAY()</formula>
    </cfRule>
  </conditionalFormatting>
  <conditionalFormatting sqref="H5 P11">
    <cfRule type="expression" dxfId="0" priority="948">
      <formula>H$1&gt;=TODAY()</formula>
    </cfRule>
  </conditionalFormatting>
  <conditionalFormatting sqref="H5 P11">
    <cfRule type="expression" dxfId="0" priority="949">
      <formula>H$1&gt;=TODAY()</formula>
    </cfRule>
  </conditionalFormatting>
  <conditionalFormatting sqref="H5 P11">
    <cfRule type="expression" dxfId="0" priority="950">
      <formula>H$1&gt;=TODAY()</formula>
    </cfRule>
  </conditionalFormatting>
  <conditionalFormatting sqref="H5 P11">
    <cfRule type="expression" dxfId="0" priority="951">
      <formula>H$1&gt;=TODAY()</formula>
    </cfRule>
  </conditionalFormatting>
  <conditionalFormatting sqref="H5 P11">
    <cfRule type="expression" dxfId="0" priority="952">
      <formula>H$1&gt;=TODAY()</formula>
    </cfRule>
  </conditionalFormatting>
  <conditionalFormatting sqref="H5 P11">
    <cfRule type="expression" dxfId="0" priority="953">
      <formula>H$1&gt;=TODAY()</formula>
    </cfRule>
  </conditionalFormatting>
  <conditionalFormatting sqref="H5 P11">
    <cfRule type="expression" dxfId="0" priority="954">
      <formula>H$1&gt;=TODAY()</formula>
    </cfRule>
  </conditionalFormatting>
  <conditionalFormatting sqref="H5 P11">
    <cfRule type="expression" dxfId="0" priority="955">
      <formula>H$1&gt;=TODAY()</formula>
    </cfRule>
  </conditionalFormatting>
  <conditionalFormatting sqref="H5 P11">
    <cfRule type="expression" dxfId="0" priority="956">
      <formula>H$1&gt;=TODAY()</formula>
    </cfRule>
  </conditionalFormatting>
  <conditionalFormatting sqref="H5 P11">
    <cfRule type="expression" dxfId="0" priority="957">
      <formula>H$1&gt;=TODAY()</formula>
    </cfRule>
  </conditionalFormatting>
  <conditionalFormatting sqref="H5 P11">
    <cfRule type="expression" dxfId="0" priority="958">
      <formula>H$1&gt;=TODAY()</formula>
    </cfRule>
  </conditionalFormatting>
  <conditionalFormatting sqref="H5 P11">
    <cfRule type="expression" dxfId="0" priority="959">
      <formula>H$1&gt;=TODAY()</formula>
    </cfRule>
  </conditionalFormatting>
  <conditionalFormatting sqref="H5 P11">
    <cfRule type="expression" dxfId="0" priority="960">
      <formula>H$1&gt;=TODAY()</formula>
    </cfRule>
  </conditionalFormatting>
  <conditionalFormatting sqref="H6">
    <cfRule type="expression" dxfId="0" priority="961">
      <formula>H$1&gt;=TODAY()</formula>
    </cfRule>
  </conditionalFormatting>
  <conditionalFormatting sqref="H6">
    <cfRule type="expression" dxfId="0" priority="962">
      <formula>H$1&gt;=TODAY()</formula>
    </cfRule>
  </conditionalFormatting>
  <conditionalFormatting sqref="H6">
    <cfRule type="expression" dxfId="0" priority="963">
      <formula>H$1&gt;=TODAY()</formula>
    </cfRule>
  </conditionalFormatting>
  <conditionalFormatting sqref="H6">
    <cfRule type="expression" dxfId="0" priority="964">
      <formula>H$1&gt;=TODAY()</formula>
    </cfRule>
  </conditionalFormatting>
  <conditionalFormatting sqref="H6">
    <cfRule type="expression" dxfId="0" priority="965">
      <formula>H$1&gt;=TODAY()</formula>
    </cfRule>
  </conditionalFormatting>
  <conditionalFormatting sqref="H6">
    <cfRule type="expression" dxfId="0" priority="966">
      <formula>H$1&gt;=TODAY()</formula>
    </cfRule>
  </conditionalFormatting>
  <conditionalFormatting sqref="H36">
    <cfRule type="expression" dxfId="0" priority="967">
      <formula>H$1&gt;=TODAY()</formula>
    </cfRule>
  </conditionalFormatting>
  <conditionalFormatting sqref="H36">
    <cfRule type="expression" dxfId="0" priority="968">
      <formula>H$1&gt;=TODAY()</formula>
    </cfRule>
  </conditionalFormatting>
  <conditionalFormatting sqref="H36">
    <cfRule type="expression" dxfId="0" priority="969">
      <formula>H$1&gt;=TODAY()</formula>
    </cfRule>
  </conditionalFormatting>
  <conditionalFormatting sqref="H36">
    <cfRule type="expression" dxfId="0" priority="970">
      <formula>H$1&gt;=TODAY()</formula>
    </cfRule>
  </conditionalFormatting>
  <conditionalFormatting sqref="H36">
    <cfRule type="expression" dxfId="0" priority="971">
      <formula>H$1&gt;=TODAY()</formula>
    </cfRule>
  </conditionalFormatting>
  <conditionalFormatting sqref="H36">
    <cfRule type="expression" dxfId="0" priority="972">
      <formula>H$1&gt;=TODAY()</formula>
    </cfRule>
  </conditionalFormatting>
  <conditionalFormatting sqref="H36">
    <cfRule type="expression" dxfId="0" priority="973">
      <formula>H$1&gt;=TODAY()</formula>
    </cfRule>
  </conditionalFormatting>
  <conditionalFormatting sqref="H36">
    <cfRule type="expression" dxfId="0" priority="974">
      <formula>H$1&gt;=TODAY()</formula>
    </cfRule>
  </conditionalFormatting>
  <conditionalFormatting sqref="H36">
    <cfRule type="expression" dxfId="0" priority="975">
      <formula>H$1&gt;=TODAY()</formula>
    </cfRule>
  </conditionalFormatting>
  <conditionalFormatting sqref="H36">
    <cfRule type="expression" dxfId="0" priority="976">
      <formula>H$1&gt;=TODAY()</formula>
    </cfRule>
  </conditionalFormatting>
  <conditionalFormatting sqref="H36">
    <cfRule type="expression" dxfId="0" priority="977">
      <formula>H$1&gt;=TODAY()</formula>
    </cfRule>
  </conditionalFormatting>
  <conditionalFormatting sqref="H36">
    <cfRule type="expression" dxfId="0" priority="978">
      <formula>H$1&gt;=TODAY()</formula>
    </cfRule>
  </conditionalFormatting>
  <conditionalFormatting sqref="H36">
    <cfRule type="expression" dxfId="0" priority="979">
      <formula>H$1&gt;=TODAY()</formula>
    </cfRule>
  </conditionalFormatting>
  <conditionalFormatting sqref="H36">
    <cfRule type="expression" dxfId="0" priority="980">
      <formula>H$1&gt;=TODAY()</formula>
    </cfRule>
  </conditionalFormatting>
  <conditionalFormatting sqref="H36">
    <cfRule type="expression" dxfId="0" priority="981">
      <formula>H$1&gt;=TODAY()</formula>
    </cfRule>
  </conditionalFormatting>
  <conditionalFormatting sqref="H36">
    <cfRule type="expression" dxfId="0" priority="982">
      <formula>H$1&gt;=TODAY()</formula>
    </cfRule>
  </conditionalFormatting>
  <conditionalFormatting sqref="H36">
    <cfRule type="expression" dxfId="0" priority="983">
      <formula>H$1&gt;=TODAY()</formula>
    </cfRule>
  </conditionalFormatting>
  <conditionalFormatting sqref="H36">
    <cfRule type="expression" dxfId="0" priority="984">
      <formula>H$1&gt;=TODAY()</formula>
    </cfRule>
  </conditionalFormatting>
  <conditionalFormatting sqref="H36">
    <cfRule type="expression" dxfId="0" priority="985">
      <formula>H$1&gt;=TODAY()</formula>
    </cfRule>
  </conditionalFormatting>
  <conditionalFormatting sqref="H36">
    <cfRule type="expression" dxfId="0" priority="986">
      <formula>H$1&gt;=TODAY()</formula>
    </cfRule>
  </conditionalFormatting>
  <conditionalFormatting sqref="H40">
    <cfRule type="expression" dxfId="0" priority="987">
      <formula>H$1&gt;=TODAY()</formula>
    </cfRule>
  </conditionalFormatting>
  <conditionalFormatting sqref="H40">
    <cfRule type="expression" dxfId="0" priority="988">
      <formula>H$1&gt;=TODAY()</formula>
    </cfRule>
  </conditionalFormatting>
  <conditionalFormatting sqref="H40">
    <cfRule type="expression" dxfId="0" priority="989">
      <formula>H$1&gt;=TODAY()</formula>
    </cfRule>
  </conditionalFormatting>
  <conditionalFormatting sqref="H40">
    <cfRule type="expression" dxfId="0" priority="990">
      <formula>H$1&gt;=TODAY()</formula>
    </cfRule>
  </conditionalFormatting>
  <conditionalFormatting sqref="H40">
    <cfRule type="expression" dxfId="0" priority="991">
      <formula>H$1&gt;=TODAY()</formula>
    </cfRule>
  </conditionalFormatting>
  <conditionalFormatting sqref="H40">
    <cfRule type="expression" dxfId="0" priority="992">
      <formula>H$1&gt;=TODAY()</formula>
    </cfRule>
  </conditionalFormatting>
  <conditionalFormatting sqref="H40">
    <cfRule type="expression" dxfId="0" priority="993">
      <formula>H$1&gt;=TODAY()</formula>
    </cfRule>
  </conditionalFormatting>
  <conditionalFormatting sqref="H40">
    <cfRule type="expression" dxfId="0" priority="994">
      <formula>H$1&gt;=TODAY()</formula>
    </cfRule>
  </conditionalFormatting>
  <conditionalFormatting sqref="H40">
    <cfRule type="expression" dxfId="0" priority="995">
      <formula>H$1&gt;=TODAY()</formula>
    </cfRule>
  </conditionalFormatting>
  <conditionalFormatting sqref="H40">
    <cfRule type="expression" dxfId="0" priority="996">
      <formula>H$1&gt;=TODAY()</formula>
    </cfRule>
  </conditionalFormatting>
  <conditionalFormatting sqref="H40">
    <cfRule type="expression" dxfId="0" priority="997">
      <formula>H$1&gt;=TODAY()</formula>
    </cfRule>
  </conditionalFormatting>
  <conditionalFormatting sqref="H40">
    <cfRule type="expression" dxfId="0" priority="998">
      <formula>H$1&gt;=TODAY()</formula>
    </cfRule>
  </conditionalFormatting>
  <conditionalFormatting sqref="H40">
    <cfRule type="expression" dxfId="0" priority="999">
      <formula>H$1&gt;=TODAY()</formula>
    </cfRule>
  </conditionalFormatting>
  <conditionalFormatting sqref="H40">
    <cfRule type="expression" dxfId="0" priority="1000">
      <formula>H$1&gt;=TODAY()</formula>
    </cfRule>
  </conditionalFormatting>
  <conditionalFormatting sqref="H40">
    <cfRule type="expression" dxfId="0" priority="1001">
      <formula>H$1&gt;=TODAY()</formula>
    </cfRule>
  </conditionalFormatting>
  <conditionalFormatting sqref="H40">
    <cfRule type="expression" dxfId="0" priority="1002">
      <formula>H$1&gt;=TODAY()</formula>
    </cfRule>
  </conditionalFormatting>
  <conditionalFormatting sqref="H40">
    <cfRule type="expression" dxfId="0" priority="1003">
      <formula>H$1&gt;=TODAY()</formula>
    </cfRule>
  </conditionalFormatting>
  <conditionalFormatting sqref="H40">
    <cfRule type="expression" dxfId="0" priority="1004">
      <formula>H$1&gt;=TODAY()</formula>
    </cfRule>
  </conditionalFormatting>
  <conditionalFormatting sqref="H40">
    <cfRule type="expression" dxfId="0" priority="1005">
      <formula>H$1&gt;=TODAY()</formula>
    </cfRule>
  </conditionalFormatting>
  <conditionalFormatting sqref="H40">
    <cfRule type="expression" dxfId="0" priority="1006">
      <formula>H$1&gt;=TODAY()</formula>
    </cfRule>
  </conditionalFormatting>
  <conditionalFormatting sqref="H40">
    <cfRule type="expression" dxfId="0" priority="1007">
      <formula>H$1&gt;=TODAY()</formula>
    </cfRule>
  </conditionalFormatting>
  <conditionalFormatting sqref="H40">
    <cfRule type="expression" dxfId="0" priority="1008">
      <formula>H$1&gt;=TODAY()</formula>
    </cfRule>
  </conditionalFormatting>
  <dataValidations>
    <dataValidation type="list" allowBlank="1" showErrorMessage="1" sqref="K6">
      <formula1>"1.0,2.0,3.0,4.0,5.0,6.0,7.0,8.0,9.0,10.0,11.0,12.0"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40.43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26" width="17.29"/>
  </cols>
  <sheetData>
    <row r="1" ht="13.5" customHeight="1">
      <c r="A1" s="129"/>
      <c r="B1" s="167"/>
      <c r="C1" s="168"/>
      <c r="D1" s="168"/>
      <c r="E1" s="168"/>
      <c r="F1" s="168"/>
      <c r="G1" s="168"/>
      <c r="H1" s="169"/>
      <c r="I1" s="131"/>
      <c r="J1" s="131"/>
      <c r="K1" s="131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15.0" customHeight="1">
      <c r="A2" s="132"/>
      <c r="B2" s="133" t="s">
        <v>0</v>
      </c>
      <c r="C2" s="134"/>
      <c r="D2" s="134"/>
      <c r="E2" s="134"/>
      <c r="F2" s="134"/>
      <c r="G2" s="134"/>
      <c r="H2" s="135"/>
      <c r="I2" s="136"/>
      <c r="J2" s="136"/>
      <c r="K2" s="136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ht="15.0" customHeight="1">
      <c r="A3" s="129"/>
      <c r="B3" s="137"/>
      <c r="H3" s="138"/>
      <c r="I3" s="129"/>
      <c r="J3" s="129"/>
      <c r="K3" s="12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7"/>
      <c r="X3" s="17"/>
      <c r="Y3" s="17"/>
      <c r="Z3" s="17"/>
    </row>
    <row r="4" ht="15.0" customHeight="1">
      <c r="A4" s="129"/>
      <c r="B4" s="140"/>
      <c r="C4" s="141"/>
      <c r="D4" s="141"/>
      <c r="E4" s="141"/>
      <c r="F4" s="141"/>
      <c r="G4" s="141"/>
      <c r="H4" s="142"/>
      <c r="I4" s="129"/>
      <c r="J4" s="129"/>
      <c r="K4" s="129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15.75" customHeight="1">
      <c r="A5" s="129"/>
      <c r="B5" s="31" t="s">
        <v>9</v>
      </c>
      <c r="C5" s="32" t="str">
        <f>CONCATENATE(ROUNDUP(MONTH(DATE($K$5,$K$6,1))/3,0),"T",RIGHT($K$5,2))</f>
        <v>3T21</v>
      </c>
      <c r="D5" s="32" t="str">
        <f>CONCATENATE(ROUNDUP(MONTH(DATE($K$5,$K$6,1))/3,0),"T",RIGHT($K$5-1,2))</f>
        <v>3T20</v>
      </c>
      <c r="E5" s="32" t="s">
        <v>120</v>
      </c>
      <c r="F5" s="32" t="str">
        <f>CONCATENATE($K$6,"M",RIGHT($K$5,2))</f>
        <v>9M21</v>
      </c>
      <c r="G5" s="32" t="str">
        <f>CONCATENATE($K$6,"M",RIGHT($K$5,2)-1)</f>
        <v>9M20</v>
      </c>
      <c r="H5" s="32" t="s">
        <v>120</v>
      </c>
      <c r="I5" s="129"/>
      <c r="J5" s="143" t="s">
        <v>121</v>
      </c>
      <c r="K5" s="144">
        <v>2021.0</v>
      </c>
      <c r="L5" s="145" t="s">
        <v>122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15.75" customHeight="1">
      <c r="A6" s="129"/>
      <c r="B6" s="34" t="s">
        <v>10</v>
      </c>
      <c r="C6" s="35"/>
      <c r="D6" s="35"/>
      <c r="E6" s="35"/>
      <c r="F6" s="35"/>
      <c r="G6" s="35"/>
      <c r="H6" s="35"/>
      <c r="I6" s="129"/>
      <c r="J6" s="143" t="s">
        <v>123</v>
      </c>
      <c r="K6" s="144">
        <v>9.0</v>
      </c>
      <c r="L6" s="145" t="s">
        <v>124</v>
      </c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15.75" customHeight="1">
      <c r="A7" s="129"/>
      <c r="B7" s="39" t="s">
        <v>11</v>
      </c>
      <c r="C7" s="40" t="str">
        <f>SUBSTITUTE(TEXT(HLOOKUP(C$5,Trimestre!$5:$50,Trimestre!$A7,FALSE),"0.0"),".",",")</f>
        <v>79,2</v>
      </c>
      <c r="D7" s="40" t="str">
        <f>SUBSTITUTE(TEXT(HLOOKUP(D$5,Trimestre!$5:$50,Trimestre!$A7,FALSE),"0.0"),".",",")</f>
        <v>92,6</v>
      </c>
      <c r="E7" s="40" t="str">
        <f>SUBSTITUTE(TEXT((((HLOOKUP(C$5,Trimestre!$5:$50,Trimestre!$A7,FALSE))-(HLOOKUP(D$5,Trimestre!$5:$50,Trimestre!$A7,FALSE)))/(HLOOKUP(D$5,Trimestre!$5:$50,Trimestre!$A7,FALSE))*100),"0.0"),".",",")</f>
        <v>-14,4</v>
      </c>
      <c r="F7" s="40" t="str">
        <f>SUBSTITUTE(TEXT(HLOOKUP(F$5,YTD!$5:$50,YTD!$A7,FALSE),"0.0"),".",",")</f>
        <v>254,4</v>
      </c>
      <c r="G7" s="40" t="str">
        <f>SUBSTITUTE(TEXT(HLOOKUP(G$5,YTD!$5:$50,YTD!$A7,FALSE),"0.0"),".",",")</f>
        <v>257,8</v>
      </c>
      <c r="H7" s="40" t="str">
        <f>SUBSTITUTE(TEXT((((HLOOKUP(F$5,YTD!$5:$50,YTD!$A7,FALSE))-(HLOOKUP(G$5,YTD!$5:$50,YTD!$A7,FALSE)))/(HLOOKUP(G$5,YTD!$5:$50,YTD!$A7,FALSE))*100),"0.0"),".",",")</f>
        <v>-1,3</v>
      </c>
      <c r="I7" s="129"/>
      <c r="J7" s="129"/>
      <c r="K7" s="129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15.75" customHeight="1">
      <c r="A8" s="129"/>
      <c r="B8" s="43" t="s">
        <v>12</v>
      </c>
      <c r="C8" s="44" t="str">
        <f>SUBSTITUTE(TEXT(HLOOKUP(C$5,Trimestre!$5:$50,Trimestre!$A8,FALSE),"0.0"),".",",")</f>
        <v>51,9</v>
      </c>
      <c r="D8" s="44" t="str">
        <f>SUBSTITUTE(TEXT(HLOOKUP(D$5,Trimestre!$5:$50,Trimestre!$A8,FALSE),"0.0"),".",",")</f>
        <v>63,5</v>
      </c>
      <c r="E8" s="44" t="str">
        <f>SUBSTITUTE(TEXT((((HLOOKUP(C$5,Trimestre!$5:$50,Trimestre!$A8,FALSE))-(HLOOKUP(D$5,Trimestre!$5:$50,Trimestre!$A8,FALSE)))/(HLOOKUP(D$5,Trimestre!$5:$50,Trimestre!$A8,FALSE))*100),"0.0"),".",",")</f>
        <v>-18,3</v>
      </c>
      <c r="F8" s="44" t="str">
        <f>SUBSTITUTE(TEXT(HLOOKUP(F$5,YTD!$5:$50,YTD!$A8,FALSE),"0.0"),".",",")</f>
        <v>163,3</v>
      </c>
      <c r="G8" s="44" t="str">
        <f>SUBSTITUTE(TEXT(HLOOKUP(G$5,YTD!$5:$50,YTD!$A8,FALSE),"0.0"),".",",")</f>
        <v>171,1</v>
      </c>
      <c r="H8" s="44" t="str">
        <f>SUBSTITUTE(TEXT((((HLOOKUP(F$5,YTD!$5:$50,YTD!$A8,FALSE))-(HLOOKUP(G$5,YTD!$5:$50,YTD!$A8,FALSE)))/(HLOOKUP(G$5,YTD!$5:$50,YTD!$A8,FALSE))*100),"0.0"),".",",")</f>
        <v>-4,6</v>
      </c>
      <c r="I8" s="129"/>
      <c r="J8" s="129"/>
      <c r="K8" s="129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15.75" customHeight="1">
      <c r="A9" s="129"/>
      <c r="B9" s="43" t="s">
        <v>13</v>
      </c>
      <c r="C9" s="44" t="str">
        <f>SUBSTITUTE(TEXT(HLOOKUP(C$5,Trimestre!$5:$50,Trimestre!$A9,FALSE),"0.0"),".",",")</f>
        <v>15,4</v>
      </c>
      <c r="D9" s="44" t="str">
        <f>SUBSTITUTE(TEXT(HLOOKUP(D$5,Trimestre!$5:$50,Trimestre!$A9,FALSE),"0.0"),".",",")</f>
        <v>14,4</v>
      </c>
      <c r="E9" s="44" t="str">
        <f>SUBSTITUTE(TEXT((((HLOOKUP(C$5,Trimestre!$5:$50,Trimestre!$A9,FALSE))-(HLOOKUP(D$5,Trimestre!$5:$50,Trimestre!$A9,FALSE)))/(HLOOKUP(D$5,Trimestre!$5:$50,Trimestre!$A9,FALSE))*100),"0.0"),".",",")</f>
        <v>6,5</v>
      </c>
      <c r="F9" s="44" t="str">
        <f>SUBSTITUTE(TEXT(HLOOKUP(F$5,YTD!$5:$50,YTD!$A9,FALSE),"0.0"),".",",")</f>
        <v>56,5</v>
      </c>
      <c r="G9" s="44" t="str">
        <f>SUBSTITUTE(TEXT(HLOOKUP(G$5,YTD!$5:$50,YTD!$A9,FALSE),"0.0"),".",",")</f>
        <v>48,1</v>
      </c>
      <c r="H9" s="44" t="str">
        <f>SUBSTITUTE(TEXT((((HLOOKUP(F$5,YTD!$5:$50,YTD!$A9,FALSE))-(HLOOKUP(G$5,YTD!$5:$50,YTD!$A9,FALSE)))/(HLOOKUP(G$5,YTD!$5:$50,YTD!$A9,FALSE))*100),"0.0"),".",",")</f>
        <v>17,3</v>
      </c>
      <c r="I9" s="129"/>
      <c r="J9" s="150"/>
      <c r="K9" s="129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15.75" customHeight="1">
      <c r="A10" s="129"/>
      <c r="B10" s="43" t="s">
        <v>14</v>
      </c>
      <c r="C10" s="44" t="str">
        <f>SUBSTITUTE(TEXT(HLOOKUP(C$5,Trimestre!$5:$50,Trimestre!$A10,FALSE),"0.0"),".",",")</f>
        <v>11,9</v>
      </c>
      <c r="D10" s="44" t="str">
        <f>SUBSTITUTE(TEXT(HLOOKUP(D$5,Trimestre!$5:$50,Trimestre!$A10,FALSE),"0.0"),".",",")</f>
        <v>14,6</v>
      </c>
      <c r="E10" s="44" t="str">
        <f>SUBSTITUTE(TEXT((((HLOOKUP(C$5,Trimestre!$5:$50,Trimestre!$A10,FALSE))-(HLOOKUP(D$5,Trimestre!$5:$50,Trimestre!$A10,FALSE)))/(HLOOKUP(D$5,Trimestre!$5:$50,Trimestre!$A10,FALSE))*100),"0.0"),".",",")</f>
        <v>-18,5</v>
      </c>
      <c r="F10" s="44" t="str">
        <f>SUBSTITUTE(TEXT(HLOOKUP(F$5,YTD!$5:$50,YTD!$A10,FALSE),"0.0"),".",",")</f>
        <v>34,6</v>
      </c>
      <c r="G10" s="44" t="str">
        <f>SUBSTITUTE(TEXT(HLOOKUP(G$5,YTD!$5:$50,YTD!$A10,FALSE),"0.0"),".",",")</f>
        <v>38,5</v>
      </c>
      <c r="H10" s="44" t="str">
        <f>SUBSTITUTE(TEXT((((HLOOKUP(F$5,YTD!$5:$50,YTD!$A10,FALSE))-(HLOOKUP(G$5,YTD!$5:$50,YTD!$A10,FALSE)))/(HLOOKUP(G$5,YTD!$5:$50,YTD!$A10,FALSE))*100),"0.0"),".",",")</f>
        <v>-10,3</v>
      </c>
      <c r="I10" s="129"/>
      <c r="J10" s="129"/>
      <c r="K10" s="129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15.75" customHeight="1">
      <c r="A11" s="129"/>
      <c r="B11" s="39" t="s">
        <v>15</v>
      </c>
      <c r="C11" s="40" t="str">
        <f>SUBSTITUTE(TEXT(HLOOKUP(C$5,Trimestre!$5:$50,Trimestre!$A11,FALSE),"0.0"),".",",")</f>
        <v>5,4</v>
      </c>
      <c r="D11" s="40" t="str">
        <f>SUBSTITUTE(TEXT(HLOOKUP(D$5,Trimestre!$5:$50,Trimestre!$A11,FALSE),"0.0"),".",",")</f>
        <v>6,8</v>
      </c>
      <c r="E11" s="40" t="str">
        <f>SUBSTITUTE(TEXT((((HLOOKUP(C$5,Trimestre!$5:$50,Trimestre!$A11,FALSE))-(HLOOKUP(D$5,Trimestre!$5:$50,Trimestre!$A11,FALSE)))/(HLOOKUP(D$5,Trimestre!$5:$50,Trimestre!$A11,FALSE))*100),"0.0"),".",",")</f>
        <v>-20,4</v>
      </c>
      <c r="F11" s="40" t="str">
        <f>SUBSTITUTE(TEXT(HLOOKUP(F$5,YTD!$5:$50,YTD!$A11,FALSE),"0.0"),".",",")</f>
        <v>17,4</v>
      </c>
      <c r="G11" s="40" t="str">
        <f>SUBSTITUTE(TEXT(HLOOKUP(G$5,YTD!$5:$50,YTD!$A11,FALSE),"0.0"),".",",")</f>
        <v>20,2</v>
      </c>
      <c r="H11" s="40" t="str">
        <f>SUBSTITUTE(TEXT((((HLOOKUP(F$5,YTD!$5:$50,YTD!$A11,FALSE))-(HLOOKUP(G$5,YTD!$5:$50,YTD!$A11,FALSE)))/(HLOOKUP(G$5,YTD!$5:$50,YTD!$A11,FALSE))*100),"0.0"),".",",")</f>
        <v>-13,9</v>
      </c>
      <c r="I11" s="129"/>
      <c r="J11" s="129"/>
      <c r="K11" s="129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15.75" customHeight="1">
      <c r="A12" s="129"/>
      <c r="B12" s="39" t="s">
        <v>16</v>
      </c>
      <c r="C12" s="40" t="str">
        <f>SUBSTITUTE(TEXT(HLOOKUP(C$5,Trimestre!$5:$50,Trimestre!$A12,FALSE),"0.0"),".",",")</f>
        <v>20,9</v>
      </c>
      <c r="D12" s="40" t="str">
        <f>SUBSTITUTE(TEXT(HLOOKUP(D$5,Trimestre!$5:$50,Trimestre!$A12,FALSE),"0.0"),".",",")</f>
        <v>20,1</v>
      </c>
      <c r="E12" s="40" t="str">
        <f>SUBSTITUTE(TEXT((((HLOOKUP(C$5,Trimestre!$5:$50,Trimestre!$A12,FALSE))-(HLOOKUP(D$5,Trimestre!$5:$50,Trimestre!$A12,FALSE)))/(HLOOKUP(D$5,Trimestre!$5:$50,Trimestre!$A12,FALSE))*100),"0.0"),".",",")</f>
        <v>3,8</v>
      </c>
      <c r="F12" s="40" t="str">
        <f>SUBSTITUTE(TEXT(HLOOKUP(F$5,YTD!$5:$50,YTD!$A12,FALSE),"0.0"),".",",")</f>
        <v>73,3</v>
      </c>
      <c r="G12" s="40" t="str">
        <f>SUBSTITUTE(TEXT(HLOOKUP(G$5,YTD!$5:$50,YTD!$A12,FALSE),"0.0"),".",",")</f>
        <v>50,5</v>
      </c>
      <c r="H12" s="40" t="str">
        <f>SUBSTITUTE(TEXT((((HLOOKUP(F$5,YTD!$5:$50,YTD!$A12,FALSE))-(HLOOKUP(G$5,YTD!$5:$50,YTD!$A12,FALSE)))/(HLOOKUP(G$5,YTD!$5:$50,YTD!$A12,FALSE))*100),"0.0"),".",",")</f>
        <v>45,2</v>
      </c>
      <c r="I12" s="129"/>
      <c r="J12" s="129"/>
      <c r="K12" s="129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15.75" customHeight="1">
      <c r="A13" s="129"/>
      <c r="B13" s="39" t="s">
        <v>17</v>
      </c>
      <c r="C13" s="40" t="str">
        <f>SUBSTITUTE(TEXT(HLOOKUP(C$5,Trimestre!$5:$50,Trimestre!$A13,FALSE),"0.0"),".",",")</f>
        <v>59,3</v>
      </c>
      <c r="D13" s="40" t="str">
        <f>SUBSTITUTE(TEXT(HLOOKUP(D$5,Trimestre!$5:$50,Trimestre!$A13,FALSE),"0.0"),".",",")</f>
        <v>68,5</v>
      </c>
      <c r="E13" s="40" t="str">
        <f>SUBSTITUTE(TEXT((((HLOOKUP(C$5,Trimestre!$5:$50,Trimestre!$A13,FALSE))-(HLOOKUP(D$5,Trimestre!$5:$50,Trimestre!$A13,FALSE)))/(HLOOKUP(D$5,Trimestre!$5:$50,Trimestre!$A13,FALSE))*100),"0.0"),".",",")</f>
        <v>-13,4</v>
      </c>
      <c r="F13" s="40" t="str">
        <f>SUBSTITUTE(TEXT(HLOOKUP(F$5,YTD!$5:$50,YTD!$A13,FALSE),"0.0"),".",",")</f>
        <v>173,8</v>
      </c>
      <c r="G13" s="40" t="str">
        <f>SUBSTITUTE(TEXT(HLOOKUP(G$5,YTD!$5:$50,YTD!$A13,FALSE),"0.0"),".",",")</f>
        <v>184,0</v>
      </c>
      <c r="H13" s="40" t="str">
        <f>SUBSTITUTE(TEXT((((HLOOKUP(F$5,YTD!$5:$50,YTD!$A13,FALSE))-(HLOOKUP(G$5,YTD!$5:$50,YTD!$A13,FALSE)))/(HLOOKUP(G$5,YTD!$5:$50,YTD!$A13,FALSE))*100),"0.0"),".",",")</f>
        <v>-5,5</v>
      </c>
      <c r="I13" s="129"/>
      <c r="J13" s="129"/>
      <c r="K13" s="129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15.75" customHeight="1">
      <c r="A14" s="129"/>
      <c r="B14" s="151" t="s">
        <v>18</v>
      </c>
      <c r="C14" s="54" t="str">
        <f>SUBSTITUTE(TEXT(HLOOKUP(C$5,Trimestre!$5:$50,Trimestre!$A14,FALSE),"0.0"),".",",")</f>
        <v>164,8</v>
      </c>
      <c r="D14" s="54" t="str">
        <f>SUBSTITUTE(TEXT(HLOOKUP(D$5,Trimestre!$5:$50,Trimestre!$A14,FALSE),"0.0"),".",",")</f>
        <v>187,9</v>
      </c>
      <c r="E14" s="54" t="str">
        <f>SUBSTITUTE(TEXT((((HLOOKUP(C$5,Trimestre!$5:$50,Trimestre!$A14,FALSE))-(HLOOKUP(D$5,Trimestre!$5:$50,Trimestre!$A14,FALSE)))/(HLOOKUP(D$5,Trimestre!$5:$50,Trimestre!$A14,FALSE))*100),"0.0"),".",",")</f>
        <v>-12,3</v>
      </c>
      <c r="F14" s="54" t="str">
        <f>SUBSTITUTE(TEXT(HLOOKUP(F$5,YTD!$5:$50,YTD!$A14,FALSE),"0.0"),".",",")</f>
        <v>518,9</v>
      </c>
      <c r="G14" s="54" t="str">
        <f>SUBSTITUTE(TEXT(HLOOKUP(G$5,YTD!$5:$50,YTD!$A14,FALSE),"0.0"),".",",")</f>
        <v>512,5</v>
      </c>
      <c r="H14" s="54" t="str">
        <f>SUBSTITUTE(TEXT((((HLOOKUP(F$5,YTD!$5:$50,YTD!$A14,FALSE))-(HLOOKUP(G$5,YTD!$5:$50,YTD!$A14,FALSE)))/(HLOOKUP(G$5,YTD!$5:$50,YTD!$A14,FALSE))*100),"0.0"),".",",")</f>
        <v>1,2</v>
      </c>
      <c r="I14" s="129"/>
      <c r="J14" s="129"/>
      <c r="K14" s="129"/>
      <c r="L14" s="170"/>
      <c r="M14" s="171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4.5" customHeight="1">
      <c r="A15" s="129"/>
      <c r="B15" s="56"/>
      <c r="C15" s="57"/>
      <c r="D15" s="57"/>
      <c r="E15" s="57"/>
      <c r="F15" s="57"/>
      <c r="G15" s="57"/>
      <c r="H15" s="57"/>
      <c r="I15" s="129"/>
      <c r="J15" s="129"/>
      <c r="K15" s="129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15.75" customHeight="1">
      <c r="A16" s="129"/>
      <c r="B16" s="60" t="s">
        <v>19</v>
      </c>
      <c r="C16" s="61"/>
      <c r="D16" s="61"/>
      <c r="E16" s="61"/>
      <c r="F16" s="61"/>
      <c r="G16" s="61"/>
      <c r="H16" s="61"/>
      <c r="I16" s="129"/>
      <c r="J16" s="129"/>
      <c r="K16" s="17"/>
      <c r="L16" s="171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15.75" customHeight="1">
      <c r="A17" s="129"/>
      <c r="B17" s="39" t="s">
        <v>11</v>
      </c>
      <c r="C17" s="40" t="str">
        <f>SUBSTITUTE(TEXT(HLOOKUP(C$5,Trimestre!$5:$50,Trimestre!$A17,FALSE),"0.0"),".",",")</f>
        <v>57,5</v>
      </c>
      <c r="D17" s="40" t="str">
        <f>SUBSTITUTE(TEXT(HLOOKUP(D$5,Trimestre!$5:$50,Trimestre!$A17,FALSE),"0.0"),".",",")</f>
        <v>60,5</v>
      </c>
      <c r="E17" s="40" t="str">
        <f>SUBSTITUTE(TEXT((((HLOOKUP(C$5,Trimestre!$5:$50,Trimestre!$A17,FALSE))-(HLOOKUP(D$5,Trimestre!$5:$50,Trimestre!$A17,FALSE)))/(HLOOKUP(D$5,Trimestre!$5:$50,Trimestre!$A17,FALSE))*100),"0.0"),".",",")</f>
        <v>-4,9</v>
      </c>
      <c r="F17" s="40" t="str">
        <f>SUBSTITUTE(TEXT(HLOOKUP(F$5,YTD!$5:$50,YTD!$A17,FALSE),"0.0"),".",",")</f>
        <v>180,4</v>
      </c>
      <c r="G17" s="40" t="str">
        <f>SUBSTITUTE(TEXT(HLOOKUP(G$5,YTD!$5:$50,YTD!$A17,FALSE),"0.0"),".",",")</f>
        <v>169,8</v>
      </c>
      <c r="H17" s="40" t="str">
        <f>SUBSTITUTE(TEXT((((HLOOKUP(F$5,YTD!$5:$50,YTD!$A17,FALSE))-(HLOOKUP(G$5,YTD!$5:$50,YTD!$A17,FALSE)))/(HLOOKUP(G$5,YTD!$5:$50,YTD!$A17,FALSE))*100),"0.0"),".",",")</f>
        <v>6,2</v>
      </c>
      <c r="I17" s="129"/>
      <c r="J17" s="129"/>
      <c r="K17" s="17"/>
      <c r="L17" s="171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15.75" customHeight="1">
      <c r="A18" s="129"/>
      <c r="B18" s="43" t="s">
        <v>12</v>
      </c>
      <c r="C18" s="44" t="str">
        <f>SUBSTITUTE(TEXT(HLOOKUP(C$5,Trimestre!$5:$50,Trimestre!$A18,FALSE),"0.0"),".",",")</f>
        <v>21,5</v>
      </c>
      <c r="D18" s="44" t="str">
        <f>SUBSTITUTE(TEXT(HLOOKUP(D$5,Trimestre!$5:$50,Trimestre!$A18,FALSE),"0.0"),".",",")</f>
        <v>25,0</v>
      </c>
      <c r="E18" s="44" t="str">
        <f>SUBSTITUTE(TEXT((((HLOOKUP(C$5,Trimestre!$5:$50,Trimestre!$A18,FALSE))-(HLOOKUP(D$5,Trimestre!$5:$50,Trimestre!$A18,FALSE)))/(HLOOKUP(D$5,Trimestre!$5:$50,Trimestre!$A18,FALSE))*100),"0.0"),".",",")</f>
        <v>-14,1</v>
      </c>
      <c r="F18" s="44" t="str">
        <f>SUBSTITUTE(TEXT(HLOOKUP(F$5,YTD!$5:$50,YTD!$A18,FALSE),"0.0"),".",",")</f>
        <v>63,5</v>
      </c>
      <c r="G18" s="44" t="str">
        <f>SUBSTITUTE(TEXT(HLOOKUP(G$5,YTD!$5:$50,YTD!$A18,FALSE),"0.0"),".",",")</f>
        <v>70,2</v>
      </c>
      <c r="H18" s="44" t="str">
        <f>SUBSTITUTE(TEXT((((HLOOKUP(F$5,YTD!$5:$50,YTD!$A18,FALSE))-(HLOOKUP(G$5,YTD!$5:$50,YTD!$A18,FALSE)))/(HLOOKUP(G$5,YTD!$5:$50,YTD!$A18,FALSE))*100),"0.0"),".",",")</f>
        <v>-9,6</v>
      </c>
      <c r="I18" s="157"/>
      <c r="J18" s="129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15.75" customHeight="1">
      <c r="A19" s="129"/>
      <c r="B19" s="43" t="s">
        <v>13</v>
      </c>
      <c r="C19" s="44" t="str">
        <f>SUBSTITUTE(TEXT(HLOOKUP(C$5,Trimestre!$5:$50,Trimestre!$A19,FALSE),"0.0"),".",",")</f>
        <v>17,1</v>
      </c>
      <c r="D19" s="44" t="str">
        <f>SUBSTITUTE(TEXT(HLOOKUP(D$5,Trimestre!$5:$50,Trimestre!$A19,FALSE),"0.0"),".",",")</f>
        <v>16,2</v>
      </c>
      <c r="E19" s="44" t="str">
        <f>SUBSTITUTE(TEXT((((HLOOKUP(C$5,Trimestre!$5:$50,Trimestre!$A19,FALSE))-(HLOOKUP(D$5,Trimestre!$5:$50,Trimestre!$A19,FALSE)))/(HLOOKUP(D$5,Trimestre!$5:$50,Trimestre!$A19,FALSE))*100),"0.0"),".",",")</f>
        <v>5,6</v>
      </c>
      <c r="F19" s="44" t="str">
        <f>SUBSTITUTE(TEXT(HLOOKUP(F$5,YTD!$5:$50,YTD!$A19,FALSE),"0.0"),".",",")</f>
        <v>59,5</v>
      </c>
      <c r="G19" s="44" t="str">
        <f>SUBSTITUTE(TEXT(HLOOKUP(G$5,YTD!$5:$50,YTD!$A19,FALSE),"0.0"),".",",")</f>
        <v>48,2</v>
      </c>
      <c r="H19" s="44" t="str">
        <f>SUBSTITUTE(TEXT((((HLOOKUP(F$5,YTD!$5:$50,YTD!$A19,FALSE))-(HLOOKUP(G$5,YTD!$5:$50,YTD!$A19,FALSE)))/(HLOOKUP(G$5,YTD!$5:$50,YTD!$A19,FALSE))*100),"0.0"),".",",")</f>
        <v>23,3</v>
      </c>
      <c r="I19" s="157"/>
      <c r="J19" s="129"/>
      <c r="K19" s="17"/>
      <c r="L19" s="172"/>
      <c r="M19" s="17"/>
      <c r="N19" s="173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15.75" customHeight="1">
      <c r="A20" s="129"/>
      <c r="B20" s="43" t="s">
        <v>14</v>
      </c>
      <c r="C20" s="44" t="str">
        <f>SUBSTITUTE(TEXT(HLOOKUP(C$5,Trimestre!$5:$50,Trimestre!$A20,FALSE),"0.0"),".",",")</f>
        <v>18,9</v>
      </c>
      <c r="D20" s="44" t="str">
        <f>SUBSTITUTE(TEXT(HLOOKUP(D$5,Trimestre!$5:$50,Trimestre!$A20,FALSE),"0.0"),".",",")</f>
        <v>19,3</v>
      </c>
      <c r="E20" s="44" t="str">
        <f>SUBSTITUTE(TEXT((((HLOOKUP(C$5,Trimestre!$5:$50,Trimestre!$A20,FALSE))-(HLOOKUP(D$5,Trimestre!$5:$50,Trimestre!$A20,FALSE)))/(HLOOKUP(D$5,Trimestre!$5:$50,Trimestre!$A20,FALSE))*100),"0.0"),".",",")</f>
        <v>-1,9</v>
      </c>
      <c r="F20" s="44" t="str">
        <f>SUBSTITUTE(TEXT(HLOOKUP(F$5,YTD!$5:$50,YTD!$A20,FALSE),"0.0"),".",",")</f>
        <v>57,5</v>
      </c>
      <c r="G20" s="44" t="str">
        <f>SUBSTITUTE(TEXT(HLOOKUP(G$5,YTD!$5:$50,YTD!$A20,FALSE),"0.0"),".",",")</f>
        <v>51,4</v>
      </c>
      <c r="H20" s="44" t="str">
        <f>SUBSTITUTE(TEXT((((HLOOKUP(F$5,YTD!$5:$50,YTD!$A20,FALSE))-(HLOOKUP(G$5,YTD!$5:$50,YTD!$A20,FALSE)))/(HLOOKUP(G$5,YTD!$5:$50,YTD!$A20,FALSE))*100),"0.0"),".",",")</f>
        <v>11,8</v>
      </c>
      <c r="I20" s="157"/>
      <c r="J20" s="129"/>
      <c r="K20" s="129"/>
      <c r="N20" s="173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15.75" customHeight="1">
      <c r="A21" s="129"/>
      <c r="B21" s="39" t="s">
        <v>16</v>
      </c>
      <c r="C21" s="40" t="str">
        <f>SUBSTITUTE(TEXT(HLOOKUP(C$5,Trimestre!$5:$50,Trimestre!$A21,FALSE),"0.0"),".",",")</f>
        <v>22,8</v>
      </c>
      <c r="D21" s="40" t="str">
        <f>SUBSTITUTE(TEXT(HLOOKUP(D$5,Trimestre!$5:$50,Trimestre!$A21,FALSE),"0.0"),".",",")</f>
        <v>12,8</v>
      </c>
      <c r="E21" s="40" t="str">
        <f>SUBSTITUTE(TEXT((((HLOOKUP(C$5,Trimestre!$5:$50,Trimestre!$A21,FALSE))-(HLOOKUP(D$5,Trimestre!$5:$50,Trimestre!$A21,FALSE)))/(HLOOKUP(D$5,Trimestre!$5:$50,Trimestre!$A21,FALSE))*100),"0.0"),".",",")</f>
        <v>77,8</v>
      </c>
      <c r="F21" s="40" t="str">
        <f>SUBSTITUTE(TEXT(HLOOKUP(F$5,YTD!$5:$50,YTD!$A21,FALSE),"0.0"),".",",")</f>
        <v>55,9</v>
      </c>
      <c r="G21" s="40" t="str">
        <f>SUBSTITUTE(TEXT(HLOOKUP(G$5,YTD!$5:$50,YTD!$A21,FALSE),"0.0"),".",",")</f>
        <v>33,8</v>
      </c>
      <c r="H21" s="40" t="str">
        <f>SUBSTITUTE(TEXT((((HLOOKUP(F$5,YTD!$5:$50,YTD!$A21,FALSE))-(HLOOKUP(G$5,YTD!$5:$50,YTD!$A21,FALSE)))/(HLOOKUP(G$5,YTD!$5:$50,YTD!$A21,FALSE))*100),"0.0"),".",",")</f>
        <v>65,5</v>
      </c>
      <c r="I21" s="157"/>
      <c r="J21" s="129"/>
      <c r="K21" s="129"/>
      <c r="L21" s="17"/>
      <c r="M21" s="17"/>
      <c r="N21" s="173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15.75" customHeight="1">
      <c r="A22" s="129"/>
      <c r="B22" s="39" t="s">
        <v>17</v>
      </c>
      <c r="C22" s="40" t="str">
        <f>SUBSTITUTE(TEXT(HLOOKUP(C$5,Trimestre!$5:$50,Trimestre!$A22,FALSE),"0.0"),".",",")</f>
        <v>13,3</v>
      </c>
      <c r="D22" s="40" t="str">
        <f>SUBSTITUTE(TEXT(HLOOKUP(D$5,Trimestre!$5:$50,Trimestre!$A22,FALSE),"0.0"),".",",")</f>
        <v>17,8</v>
      </c>
      <c r="E22" s="40" t="str">
        <f>SUBSTITUTE(TEXT((((HLOOKUP(C$5,Trimestre!$5:$50,Trimestre!$A22,FALSE))-(HLOOKUP(D$5,Trimestre!$5:$50,Trimestre!$A22,FALSE)))/(HLOOKUP(D$5,Trimestre!$5:$50,Trimestre!$A22,FALSE))*100),"0.0"),".",",")</f>
        <v>-25,6</v>
      </c>
      <c r="F22" s="40" t="str">
        <f>SUBSTITUTE(TEXT(HLOOKUP(F$5,YTD!$5:$50,YTD!$A22,FALSE),"0.0"),".",",")</f>
        <v>41,8</v>
      </c>
      <c r="G22" s="40" t="str">
        <f>SUBSTITUTE(TEXT(HLOOKUP(G$5,YTD!$5:$50,YTD!$A22,FALSE),"0.0"),".",",")</f>
        <v>47,0</v>
      </c>
      <c r="H22" s="40" t="str">
        <f>SUBSTITUTE(TEXT((((HLOOKUP(F$5,YTD!$5:$50,YTD!$A22,FALSE))-(HLOOKUP(G$5,YTD!$5:$50,YTD!$A22,FALSE)))/(HLOOKUP(G$5,YTD!$5:$50,YTD!$A22,FALSE))*100),"0.0"),".",",")</f>
        <v>-11,2</v>
      </c>
      <c r="I22" s="157"/>
      <c r="J22" s="129"/>
      <c r="K22" s="129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15.75" customHeight="1">
      <c r="A23" s="129"/>
      <c r="B23" s="151" t="s">
        <v>20</v>
      </c>
      <c r="C23" s="54" t="str">
        <f>SUBSTITUTE(TEXT(HLOOKUP(C$5,Trimestre!$5:$50,Trimestre!$A23,FALSE),"0.0"),".",",")</f>
        <v>93,6</v>
      </c>
      <c r="D23" s="54" t="str">
        <f>SUBSTITUTE(TEXT(HLOOKUP(D$5,Trimestre!$5:$50,Trimestre!$A23,FALSE),"0.0"),".",",")</f>
        <v>91,2</v>
      </c>
      <c r="E23" s="54" t="str">
        <f>SUBSTITUTE(TEXT((((HLOOKUP(C$5,Trimestre!$5:$50,Trimestre!$A23,FALSE))-(HLOOKUP(D$5,Trimestre!$5:$50,Trimestre!$A23,FALSE)))/(HLOOKUP(D$5,Trimestre!$5:$50,Trimestre!$A23,FALSE))*100),"0.0"),".",",")</f>
        <v>2,6</v>
      </c>
      <c r="F23" s="54" t="str">
        <f>SUBSTITUTE(TEXT(HLOOKUP(F$5,YTD!$5:$50,YTD!$A23,FALSE),"0.0"),".",",")</f>
        <v>278,1</v>
      </c>
      <c r="G23" s="54" t="str">
        <f>SUBSTITUTE(TEXT(HLOOKUP(G$5,YTD!$5:$50,YTD!$A23,FALSE),"0.0"),".",",")</f>
        <v>250,6</v>
      </c>
      <c r="H23" s="54" t="str">
        <f>SUBSTITUTE(TEXT((((HLOOKUP(F$5,YTD!$5:$50,YTD!$A23,FALSE))-(HLOOKUP(G$5,YTD!$5:$50,YTD!$A23,FALSE)))/(HLOOKUP(G$5,YTD!$5:$50,YTD!$A23,FALSE))*100),"0.0"),".",",")</f>
        <v>10,9</v>
      </c>
      <c r="I23" s="157"/>
      <c r="J23" s="129"/>
      <c r="K23" s="129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4.5" customHeight="1">
      <c r="A24" s="129"/>
      <c r="B24" s="56"/>
      <c r="C24" s="57"/>
      <c r="D24" s="57"/>
      <c r="E24" s="57"/>
      <c r="F24" s="57"/>
      <c r="G24" s="57"/>
      <c r="H24" s="57"/>
      <c r="I24" s="157"/>
      <c r="J24" s="129"/>
      <c r="K24" s="129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15.75" customHeight="1">
      <c r="A25" s="129"/>
      <c r="B25" s="67" t="s">
        <v>21</v>
      </c>
      <c r="C25" s="68" t="str">
        <f>SUBSTITUTE(TEXT(HLOOKUP(C$5,Trimestre!$5:$50,Trimestre!$A25,FALSE),"0.0"),".",",")</f>
        <v>136,7</v>
      </c>
      <c r="D25" s="68" t="str">
        <f>SUBSTITUTE(TEXT(HLOOKUP(D$5,Trimestre!$5:$50,Trimestre!$A25,FALSE),"0.0"),".",",")</f>
        <v>153,1</v>
      </c>
      <c r="E25" s="68" t="str">
        <f>SUBSTITUTE(TEXT((((HLOOKUP(C$5,Trimestre!$5:$50,Trimestre!$A25,FALSE))-(HLOOKUP(D$5,Trimestre!$5:$50,Trimestre!$A25,FALSE)))/(HLOOKUP(D$5,Trimestre!$5:$50,Trimestre!$A25,FALSE))*100),"0.0"),".",",")</f>
        <v>-10,7</v>
      </c>
      <c r="F25" s="68" t="str">
        <f>SUBSTITUTE(TEXT(HLOOKUP(F$5,YTD!$5:$50,YTD!$A25,FALSE),"0.0"),".",",")</f>
        <v>434,8</v>
      </c>
      <c r="G25" s="68" t="str">
        <f>SUBSTITUTE(TEXT(HLOOKUP(G$5,YTD!$5:$50,YTD!$A25,FALSE),"0.0"),".",",")</f>
        <v>427,6</v>
      </c>
      <c r="H25" s="68" t="str">
        <f>SUBSTITUTE(TEXT((((HLOOKUP(F$5,YTD!$5:$50,YTD!$A25,FALSE))-(HLOOKUP(G$5,YTD!$5:$50,YTD!$A25,FALSE)))/(HLOOKUP(G$5,YTD!$5:$50,YTD!$A25,FALSE))*100),"0.0"),".",",")</f>
        <v>1,7</v>
      </c>
      <c r="I25" s="157"/>
      <c r="J25" s="129"/>
      <c r="K25" s="129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15.75" customHeight="1">
      <c r="A26" s="129"/>
      <c r="B26" s="43" t="s">
        <v>22</v>
      </c>
      <c r="C26" s="44" t="str">
        <f>SUBSTITUTE(TEXT(HLOOKUP(C$5,Trimestre!$5:$50,Trimestre!$A26,FALSE),"0.0"),".",",")</f>
        <v>73,4</v>
      </c>
      <c r="D26" s="44" t="str">
        <f>SUBSTITUTE(TEXT(HLOOKUP(D$5,Trimestre!$5:$50,Trimestre!$A26,FALSE),"0.0"),".",",")</f>
        <v>88,5</v>
      </c>
      <c r="E26" s="44" t="str">
        <f>SUBSTITUTE(TEXT((((HLOOKUP(C$5,Trimestre!$5:$50,Trimestre!$A26,FALSE))-(HLOOKUP(D$5,Trimestre!$5:$50,Trimestre!$A26,FALSE)))/(HLOOKUP(D$5,Trimestre!$5:$50,Trimestre!$A26,FALSE))*100),"0.0"),".",",")</f>
        <v>-17,1</v>
      </c>
      <c r="F26" s="44" t="str">
        <f>SUBSTITUTE(TEXT(HLOOKUP(F$5,YTD!$5:$50,YTD!$A26,FALSE),"0.0"),".",",")</f>
        <v>226,8</v>
      </c>
      <c r="G26" s="44" t="str">
        <f>SUBSTITUTE(TEXT(HLOOKUP(G$5,YTD!$5:$50,YTD!$A26,FALSE),"0.0"),".",",")</f>
        <v>241,3</v>
      </c>
      <c r="H26" s="44" t="str">
        <f>SUBSTITUTE(TEXT((((HLOOKUP(F$5,YTD!$5:$50,YTD!$A26,FALSE))-(HLOOKUP(G$5,YTD!$5:$50,YTD!$A26,FALSE)))/(HLOOKUP(G$5,YTD!$5:$50,YTD!$A26,FALSE))*100),"0.0"),".",",")</f>
        <v>-6,0</v>
      </c>
      <c r="I26" s="157"/>
      <c r="J26" s="129"/>
      <c r="K26" s="129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15.75" customHeight="1">
      <c r="A27" s="129"/>
      <c r="B27" s="43" t="s">
        <v>23</v>
      </c>
      <c r="C27" s="44" t="str">
        <f>SUBSTITUTE(TEXT(HLOOKUP(C$5,Trimestre!$5:$50,Trimestre!$A27,FALSE),"0.0"),".",",")</f>
        <v>32,5</v>
      </c>
      <c r="D27" s="44" t="str">
        <f>SUBSTITUTE(TEXT(HLOOKUP(D$5,Trimestre!$5:$50,Trimestre!$A27,FALSE),"0.0"),".",",")</f>
        <v>30,6</v>
      </c>
      <c r="E27" s="44" t="str">
        <f>SUBSTITUTE(TEXT((((HLOOKUP(C$5,Trimestre!$5:$50,Trimestre!$A27,FALSE))-(HLOOKUP(D$5,Trimestre!$5:$50,Trimestre!$A27,FALSE)))/(HLOOKUP(D$5,Trimestre!$5:$50,Trimestre!$A27,FALSE))*100),"0.0"),".",",")</f>
        <v>6,0</v>
      </c>
      <c r="F27" s="44" t="str">
        <f>SUBSTITUTE(TEXT(HLOOKUP(F$5,YTD!$5:$50,YTD!$A27,FALSE),"0.0"),".",",")</f>
        <v>116,0</v>
      </c>
      <c r="G27" s="44" t="str">
        <f>SUBSTITUTE(TEXT(HLOOKUP(G$5,YTD!$5:$50,YTD!$A27,FALSE),"0.0"),".",",")</f>
        <v>96,4</v>
      </c>
      <c r="H27" s="44" t="str">
        <f>SUBSTITUTE(TEXT((((HLOOKUP(F$5,YTD!$5:$50,YTD!$A27,FALSE))-(HLOOKUP(G$5,YTD!$5:$50,YTD!$A27,FALSE)))/(HLOOKUP(G$5,YTD!$5:$50,YTD!$A27,FALSE))*100),"0.0"),".",",")</f>
        <v>20,3</v>
      </c>
      <c r="I27" s="157"/>
      <c r="J27" s="129"/>
      <c r="K27" s="129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15.75" customHeight="1">
      <c r="A28" s="129"/>
      <c r="B28" s="43" t="s">
        <v>24</v>
      </c>
      <c r="C28" s="44" t="str">
        <f>SUBSTITUTE(TEXT(HLOOKUP(C$5,Trimestre!$5:$50,Trimestre!$A28,FALSE),"0.0"),".",",")</f>
        <v>30,9</v>
      </c>
      <c r="D28" s="44" t="str">
        <f>SUBSTITUTE(TEXT(HLOOKUP(D$5,Trimestre!$5:$50,Trimestre!$A28,FALSE),"0.0"),".",",")</f>
        <v>33,9</v>
      </c>
      <c r="E28" s="44" t="str">
        <f>SUBSTITUTE(TEXT((((HLOOKUP(C$5,Trimestre!$5:$50,Trimestre!$A28,FALSE))-(HLOOKUP(D$5,Trimestre!$5:$50,Trimestre!$A28,FALSE)))/(HLOOKUP(D$5,Trimestre!$5:$50,Trimestre!$A28,FALSE))*100),"0.0"),".",",")</f>
        <v>-9,1</v>
      </c>
      <c r="F28" s="44" t="str">
        <f>SUBSTITUTE(TEXT(HLOOKUP(F$5,YTD!$5:$50,YTD!$A28,FALSE),"0.0"),".",",")</f>
        <v>92,0</v>
      </c>
      <c r="G28" s="44" t="str">
        <f>SUBSTITUTE(TEXT(HLOOKUP(G$5,YTD!$5:$50,YTD!$A28,FALSE),"0.0"),".",",")</f>
        <v>89,9</v>
      </c>
      <c r="H28" s="44" t="str">
        <f>SUBSTITUTE(TEXT((((HLOOKUP(F$5,YTD!$5:$50,YTD!$A28,FALSE))-(HLOOKUP(G$5,YTD!$5:$50,YTD!$A28,FALSE)))/(HLOOKUP(G$5,YTD!$5:$50,YTD!$A28,FALSE))*100),"0.0"),".",",")</f>
        <v>2,3</v>
      </c>
      <c r="I28" s="157"/>
      <c r="J28" s="129"/>
      <c r="K28" s="129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15.75" customHeight="1">
      <c r="A29" s="129"/>
      <c r="B29" s="67" t="s">
        <v>25</v>
      </c>
      <c r="C29" s="68" t="str">
        <f>SUBSTITUTE(TEXT(HLOOKUP(C$5,Trimestre!$5:$50,Trimestre!$A29,FALSE),"0.0"),".",",")</f>
        <v>43,7</v>
      </c>
      <c r="D29" s="68" t="str">
        <f>SUBSTITUTE(TEXT(HLOOKUP(D$5,Trimestre!$5:$50,Trimestre!$A29,FALSE),"0.0"),".",",")</f>
        <v>32,9</v>
      </c>
      <c r="E29" s="68" t="str">
        <f>SUBSTITUTE(TEXT((((HLOOKUP(C$5,Trimestre!$5:$50,Trimestre!$A29,FALSE))-(HLOOKUP(D$5,Trimestre!$5:$50,Trimestre!$A29,FALSE)))/(HLOOKUP(D$5,Trimestre!$5:$50,Trimestre!$A29,FALSE))*100),"0.0"),".",",")</f>
        <v>32,6</v>
      </c>
      <c r="F29" s="68" t="str">
        <f>SUBSTITUTE(TEXT(HLOOKUP(F$5,YTD!$5:$50,YTD!$A29,FALSE),"0.0"),".",",")</f>
        <v>129,2</v>
      </c>
      <c r="G29" s="68" t="str">
        <f>SUBSTITUTE(TEXT(HLOOKUP(G$5,YTD!$5:$50,YTD!$A29,FALSE),"0.0"),".",",")</f>
        <v>84,2</v>
      </c>
      <c r="H29" s="68" t="str">
        <f>SUBSTITUTE(TEXT((((HLOOKUP(F$5,YTD!$5:$50,YTD!$A29,FALSE))-(HLOOKUP(G$5,YTD!$5:$50,YTD!$A29,FALSE)))/(HLOOKUP(G$5,YTD!$5:$50,YTD!$A29,FALSE))*100),"0.0"),".",",")</f>
        <v>53,3</v>
      </c>
      <c r="I29" s="157"/>
      <c r="J29" s="129"/>
      <c r="K29" s="129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15.75" customHeight="1">
      <c r="A30" s="129"/>
      <c r="B30" s="67" t="s">
        <v>26</v>
      </c>
      <c r="C30" s="68" t="str">
        <f>SUBSTITUTE(TEXT(HLOOKUP(C$5,Trimestre!$5:$50,Trimestre!$A30,FALSE),"0.0"),".",",")</f>
        <v>185,8</v>
      </c>
      <c r="D30" s="68" t="str">
        <f>SUBSTITUTE(TEXT(HLOOKUP(D$5,Trimestre!$5:$50,Trimestre!$A30,FALSE),"0.0"),".",",")</f>
        <v>192,8</v>
      </c>
      <c r="E30" s="68" t="str">
        <f>SUBSTITUTE(TEXT((((HLOOKUP(C$5,Trimestre!$5:$50,Trimestre!$A30,FALSE))-(HLOOKUP(D$5,Trimestre!$5:$50,Trimestre!$A30,FALSE)))/(HLOOKUP(D$5,Trimestre!$5:$50,Trimestre!$A30,FALSE))*100),"0.0"),".",",")</f>
        <v>-3,6</v>
      </c>
      <c r="F30" s="68" t="str">
        <f>SUBSTITUTE(TEXT(HLOOKUP(F$5,YTD!$5:$50,YTD!$A30,FALSE),"0.0"),".",",")</f>
        <v>581,3</v>
      </c>
      <c r="G30" s="68" t="str">
        <f>SUBSTITUTE(TEXT(HLOOKUP(G$5,YTD!$5:$50,YTD!$A30,FALSE),"0.0"),".",",")</f>
        <v>532,0</v>
      </c>
      <c r="H30" s="68" t="str">
        <f>SUBSTITUTE(TEXT((((HLOOKUP(F$5,YTD!$5:$50,YTD!$A30,FALSE))-(HLOOKUP(G$5,YTD!$5:$50,YTD!$A30,FALSE)))/(HLOOKUP(G$5,YTD!$5:$50,YTD!$A30,FALSE))*100),"0.0"),".",",")</f>
        <v>9,3</v>
      </c>
      <c r="I30" s="129"/>
      <c r="J30" s="129"/>
      <c r="K30" s="129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15.75" customHeight="1">
      <c r="A31" s="129"/>
      <c r="B31" s="67" t="s">
        <v>27</v>
      </c>
      <c r="C31" s="68" t="str">
        <f>SUBSTITUTE(TEXT(HLOOKUP(C$5,Trimestre!$5:$50,Trimestre!$A31,FALSE),"0.0"),".",",")</f>
        <v>72,6</v>
      </c>
      <c r="D31" s="68" t="str">
        <f>SUBSTITUTE(TEXT(HLOOKUP(D$5,Trimestre!$5:$50,Trimestre!$A31,FALSE),"0.0"),".",",")</f>
        <v>86,3</v>
      </c>
      <c r="E31" s="68" t="str">
        <f>SUBSTITUTE(TEXT((((HLOOKUP(C$5,Trimestre!$5:$50,Trimestre!$A31,FALSE))-(HLOOKUP(D$5,Trimestre!$5:$50,Trimestre!$A31,FALSE)))/(HLOOKUP(D$5,Trimestre!$5:$50,Trimestre!$A31,FALSE))*100),"0.0"),".",",")</f>
        <v>-15,9</v>
      </c>
      <c r="F31" s="68" t="str">
        <f>SUBSTITUTE(TEXT(HLOOKUP(F$5,YTD!$5:$50,YTD!$A31,FALSE),"0.0"),".",",")</f>
        <v>215,6</v>
      </c>
      <c r="G31" s="68" t="str">
        <f>SUBSTITUTE(TEXT(HLOOKUP(G$5,YTD!$5:$50,YTD!$A31,FALSE),"0.0"),".",",")</f>
        <v>231,1</v>
      </c>
      <c r="H31" s="68" t="str">
        <f>SUBSTITUTE(TEXT((((HLOOKUP(F$5,YTD!$5:$50,YTD!$A31,FALSE))-(HLOOKUP(G$5,YTD!$5:$50,YTD!$A31,FALSE)))/(HLOOKUP(G$5,YTD!$5:$50,YTD!$A31,FALSE))*100),"0.0"),".",",")</f>
        <v>-6,7</v>
      </c>
      <c r="I31" s="129"/>
      <c r="J31" s="129"/>
      <c r="K31" s="129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4.5" customHeight="1">
      <c r="A32" s="129"/>
      <c r="B32" s="56"/>
      <c r="C32" s="57"/>
      <c r="D32" s="57"/>
      <c r="E32" s="57"/>
      <c r="F32" s="57"/>
      <c r="G32" s="57"/>
      <c r="H32" s="57"/>
      <c r="I32" s="129"/>
      <c r="J32" s="129"/>
      <c r="K32" s="129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15.75" customHeight="1">
      <c r="A33" s="129"/>
      <c r="B33" s="60" t="s">
        <v>28</v>
      </c>
      <c r="C33" s="61" t="str">
        <f>SUBSTITUTE(TEXT(HLOOKUP(C$5,Trimestre!$5:$50,Trimestre!$A33,FALSE),"0.0"),".",",")</f>
        <v>258,4</v>
      </c>
      <c r="D33" s="61" t="str">
        <f>SUBSTITUTE(TEXT(HLOOKUP(D$5,Trimestre!$5:$50,Trimestre!$A33,FALSE),"0.0"),".",",")</f>
        <v>279,1</v>
      </c>
      <c r="E33" s="61" t="str">
        <f>SUBSTITUTE(TEXT((((HLOOKUP(C$5,Trimestre!$5:$50,Trimestre!$A33,FALSE))-(HLOOKUP(D$5,Trimestre!$5:$50,Trimestre!$A33,FALSE)))/(HLOOKUP(D$5,Trimestre!$5:$50,Trimestre!$A33,FALSE))*100),"0.0"),".",",")</f>
        <v>-7,4</v>
      </c>
      <c r="F33" s="61" t="str">
        <f>SUBSTITUTE(TEXT(HLOOKUP(F$5,YTD!$5:$50,YTD!$A33,FALSE),"0.0"),".",",")</f>
        <v>797,0</v>
      </c>
      <c r="G33" s="61" t="str">
        <f>SUBSTITUTE(TEXT(HLOOKUP(G$5,YTD!$5:$50,YTD!$A33,FALSE),"0.0"),".",",")</f>
        <v>763,1</v>
      </c>
      <c r="H33" s="61" t="str">
        <f>SUBSTITUTE(TEXT((((HLOOKUP(F$5,YTD!$5:$50,YTD!$A33,FALSE))-(HLOOKUP(G$5,YTD!$5:$50,YTD!$A33,FALSE)))/(HLOOKUP(G$5,YTD!$5:$50,YTD!$A33,FALSE))*100),"0.0"),".",",")</f>
        <v>4,4</v>
      </c>
      <c r="I33" s="129"/>
      <c r="J33" s="129"/>
      <c r="K33" s="129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15.75" customHeight="1">
      <c r="A34" s="129"/>
      <c r="B34" s="71" t="s">
        <v>29</v>
      </c>
      <c r="C34" s="72"/>
      <c r="D34" s="72"/>
      <c r="E34" s="72"/>
      <c r="F34" s="72"/>
      <c r="G34" s="72"/>
      <c r="H34" s="72"/>
      <c r="I34" s="129"/>
      <c r="J34" s="129"/>
      <c r="K34" s="129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15.75" customHeight="1">
      <c r="A35" s="129"/>
      <c r="B35" s="86"/>
      <c r="C35" s="71"/>
      <c r="D35" s="71"/>
      <c r="E35" s="71"/>
      <c r="F35" s="71"/>
      <c r="G35" s="71"/>
      <c r="H35" s="71"/>
      <c r="I35" s="129"/>
      <c r="J35" s="129"/>
      <c r="K35" s="129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15.75" customHeight="1">
      <c r="A36" s="129"/>
      <c r="B36" s="77" t="s">
        <v>30</v>
      </c>
      <c r="C36" s="32" t="str">
        <f>$C$5</f>
        <v>3T21</v>
      </c>
      <c r="D36" s="32" t="str">
        <f>$D$5</f>
        <v>3T20</v>
      </c>
      <c r="E36" s="32" t="s">
        <v>120</v>
      </c>
      <c r="F36" s="32" t="str">
        <f>$F$5</f>
        <v>9M21</v>
      </c>
      <c r="G36" s="32" t="str">
        <f>$G$5</f>
        <v>9M20</v>
      </c>
      <c r="H36" s="32" t="s">
        <v>120</v>
      </c>
      <c r="I36" s="129"/>
      <c r="J36" s="129"/>
      <c r="K36" s="129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15.75" customHeight="1">
      <c r="A37" s="129"/>
      <c r="B37" s="78" t="s">
        <v>31</v>
      </c>
      <c r="C37" s="79" t="str">
        <f>SUBSTITUTE(TEXT(HLOOKUP(C$5,Trimestre!$5:$50,Trimestre!$A37,FALSE),"0.0"),".",",")</f>
        <v>13746,0</v>
      </c>
      <c r="D37" s="79" t="str">
        <f>SUBSTITUTE(TEXT(HLOOKUP(D$5,Trimestre!$5:$50,Trimestre!$A37,FALSE),"0.0"),".",",")</f>
        <v>13973,0</v>
      </c>
      <c r="E37" s="79" t="str">
        <f>SUBSTITUTE(TEXT((((HLOOKUP(C$5,Trimestre!$5:$50,Trimestre!$A37,FALSE))-(HLOOKUP(D$5,Trimestre!$5:$50,Trimestre!$A37,FALSE)))/(HLOOKUP(D$5,Trimestre!$5:$50,Trimestre!$A37,FALSE))*100),"0.0"),".",",")</f>
        <v>-1,6</v>
      </c>
      <c r="F37" s="79" t="str">
        <f>SUBSTITUTE(TEXT(HLOOKUP(F$5,YTD!$5:$50,YTD!$A37,FALSE),"0.0"),".",",")</f>
        <v>40703,0</v>
      </c>
      <c r="G37" s="79" t="str">
        <f>SUBSTITUTE(TEXT(HLOOKUP(G$5,YTD!$5:$50,YTD!$A37,FALSE),"0.0"),".",",")</f>
        <v>39148,0</v>
      </c>
      <c r="H37" s="79" t="str">
        <f>SUBSTITUTE(TEXT((((HLOOKUP(F$5,YTD!$5:$50,YTD!$A37,FALSE))-(HLOOKUP(G$5,YTD!$5:$50,YTD!$A37,FALSE)))/(HLOOKUP(G$5,YTD!$5:$50,YTD!$A37,FALSE))*100),"0.0"),".",",")</f>
        <v>4,0</v>
      </c>
      <c r="I37" s="129"/>
      <c r="J37" s="129"/>
      <c r="K37" s="129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15.75" customHeight="1">
      <c r="A38" s="129"/>
      <c r="B38" s="83" t="s">
        <v>32</v>
      </c>
      <c r="C38" s="44" t="str">
        <f>SUBSTITUTE(TEXT(HLOOKUP(C$5,Trimestre!$5:$50,Trimestre!$A38,FALSE),"0.0"),".",",")</f>
        <v>89,8</v>
      </c>
      <c r="D38" s="44" t="str">
        <f>SUBSTITUTE(TEXT(HLOOKUP(D$5,Trimestre!$5:$50,Trimestre!$A38,FALSE),"0.0"),".",",")</f>
        <v>88,7</v>
      </c>
      <c r="E38" s="44" t="str">
        <f>SUBSTITUTE(TEXT((((HLOOKUP(C$5,Trimestre!$5:$50,Trimestre!$A38,FALSE))-(HLOOKUP(D$5,Trimestre!$5:$50,Trimestre!$A38,FALSE)))/(HLOOKUP(D$5,Trimestre!$5:$50,Trimestre!$A38,FALSE))*100),"0.0"),".",",")</f>
        <v>1,3</v>
      </c>
      <c r="F38" s="44" t="str">
        <f>SUBSTITUTE(TEXT(HLOOKUP(F$5,YTD!$5:$50,YTD!$A38,FALSE),"0.0"),".",",")</f>
        <v>87,6</v>
      </c>
      <c r="G38" s="44" t="str">
        <f>SUBSTITUTE(TEXT(HLOOKUP(G$5,YTD!$5:$50,YTD!$A38,FALSE),"0.0"),".",",")</f>
        <v>82,6</v>
      </c>
      <c r="H38" s="44" t="str">
        <f>SUBSTITUTE(TEXT((((HLOOKUP(F$5,YTD!$5:$50,YTD!$A38,FALSE))-(HLOOKUP(G$5,YTD!$5:$50,YTD!$A38,FALSE)))/(HLOOKUP(G$5,YTD!$5:$50,YTD!$A38,FALSE))*100),"0.0"),".",",")</f>
        <v>6,1</v>
      </c>
      <c r="I38" s="129"/>
      <c r="J38" s="129"/>
      <c r="K38" s="129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15.75" customHeight="1">
      <c r="A39" s="129"/>
      <c r="B39" s="86"/>
      <c r="C39" s="71"/>
      <c r="D39" s="71"/>
      <c r="E39" s="71"/>
      <c r="F39" s="71"/>
      <c r="G39" s="71"/>
      <c r="H39" s="71"/>
      <c r="I39" s="129"/>
      <c r="J39" s="129"/>
      <c r="K39" s="129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15.75" customHeight="1">
      <c r="A40" s="129"/>
      <c r="B40" s="89" t="s">
        <v>33</v>
      </c>
      <c r="C40" s="32" t="str">
        <f>$C$5</f>
        <v>3T21</v>
      </c>
      <c r="D40" s="32" t="str">
        <f>$D$5</f>
        <v>3T20</v>
      </c>
      <c r="E40" s="32" t="s">
        <v>120</v>
      </c>
      <c r="F40" s="32" t="str">
        <f>$F$5</f>
        <v>9M21</v>
      </c>
      <c r="G40" s="32" t="str">
        <f>$G$5</f>
        <v>9M20</v>
      </c>
      <c r="H40" s="32" t="s">
        <v>120</v>
      </c>
      <c r="I40" s="129"/>
      <c r="J40" s="129"/>
      <c r="K40" s="129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15.75" customHeight="1">
      <c r="A41" s="129"/>
      <c r="B41" s="39" t="s">
        <v>34</v>
      </c>
      <c r="C41" s="79" t="str">
        <f>SUBSTITUTE(TEXT(HLOOKUP(C$5,Trimestre!$5:$50,Trimestre!$A41,FALSE),"0.0"),".",",")</f>
        <v>23,0</v>
      </c>
      <c r="D41" s="79" t="str">
        <f>SUBSTITUTE(TEXT(HLOOKUP(D$5,Trimestre!$5:$50,Trimestre!$A41,FALSE),"0.0"),".",",")</f>
        <v>23,0</v>
      </c>
      <c r="E41" s="79" t="str">
        <f>SUBSTITUTE(TEXT((((HLOOKUP(C$5,Trimestre!$5:$50,Trimestre!$A41,FALSE))-(HLOOKUP(D$5,Trimestre!$5:$50,Trimestre!$A41,FALSE)))/(HLOOKUP(D$5,Trimestre!$5:$50,Trimestre!$A41,FALSE))*100),"0.0"),".",",")</f>
        <v>0,0</v>
      </c>
      <c r="F41" s="79" t="str">
        <f>SUBSTITUTE(TEXT(HLOOKUP(F$5,YTD!$5:$50,YTD!$A41,FALSE),"0.0"),".",",")</f>
        <v>23,0</v>
      </c>
      <c r="G41" s="79" t="str">
        <f>SUBSTITUTE(TEXT(HLOOKUP(G$5,YTD!$5:$50,YTD!$A41,FALSE),"0.0"),".",",")</f>
        <v>23,0</v>
      </c>
      <c r="H41" s="79" t="str">
        <f>SUBSTITUTE(TEXT((((HLOOKUP(F$5,YTD!$5:$50,YTD!$A41,FALSE))-(HLOOKUP(G$5,YTD!$5:$50,YTD!$A41,FALSE)))/(HLOOKUP(G$5,YTD!$5:$50,YTD!$A41,FALSE))*100),"0.0"),".",",")</f>
        <v>0,0</v>
      </c>
      <c r="I41" s="129"/>
      <c r="J41" s="129"/>
      <c r="K41" s="129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15.75" customHeight="1">
      <c r="A42" s="129"/>
      <c r="B42" s="90" t="s">
        <v>35</v>
      </c>
      <c r="C42" s="91" t="str">
        <f>SUBSTITUTE(TEXT(HLOOKUP(C$5,Trimestre!$5:$50,Trimestre!$A42,FALSE),"0.0"),".",",")</f>
        <v>1351,8</v>
      </c>
      <c r="D42" s="91" t="str">
        <f>SUBSTITUTE(TEXT(HLOOKUP(D$5,Trimestre!$5:$50,Trimestre!$A42,FALSE),"0.0"),".",",")</f>
        <v>1377,3</v>
      </c>
      <c r="E42" s="91" t="str">
        <f>SUBSTITUTE(TEXT((((HLOOKUP(C$5,Trimestre!$5:$50,Trimestre!$A42,FALSE))-(HLOOKUP(D$5,Trimestre!$5:$50,Trimestre!$A42,FALSE)))/(HLOOKUP(D$5,Trimestre!$5:$50,Trimestre!$A42,FALSE))*100),"0.0"),".",",")</f>
        <v>-1,9</v>
      </c>
      <c r="F42" s="91" t="str">
        <f>SUBSTITUTE(TEXT(HLOOKUP(F$5,YTD!$5:$50,YTD!$A42,FALSE),"0.0"),".",",")</f>
        <v>3924,9</v>
      </c>
      <c r="G42" s="91" t="str">
        <f>SUBSTITUTE(TEXT(HLOOKUP(G$5,YTD!$5:$50,YTD!$A42,FALSE),"0.0"),".",",")</f>
        <v>3930,2</v>
      </c>
      <c r="H42" s="91" t="str">
        <f>SUBSTITUTE(TEXT((((HLOOKUP(F$5,YTD!$5:$50,YTD!$A42,FALSE))-(HLOOKUP(G$5,YTD!$5:$50,YTD!$A42,FALSE)))/(HLOOKUP(G$5,YTD!$5:$50,YTD!$A42,FALSE))*100),"0.0"),".",",")</f>
        <v>-0,1</v>
      </c>
      <c r="I42" s="129"/>
      <c r="J42" s="129"/>
      <c r="K42" s="129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ht="15.75" customHeight="1">
      <c r="A43" s="129"/>
      <c r="B43" s="86" t="s">
        <v>36</v>
      </c>
      <c r="C43" s="71"/>
      <c r="D43" s="71"/>
      <c r="E43" s="71"/>
      <c r="F43" s="71"/>
      <c r="G43" s="71"/>
      <c r="H43" s="71"/>
      <c r="I43" s="129"/>
      <c r="J43" s="17"/>
      <c r="K43" s="129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ht="15.75" customHeight="1">
      <c r="A44" s="129"/>
      <c r="B44" s="71"/>
      <c r="C44" s="96"/>
      <c r="D44" s="96"/>
      <c r="E44" s="96"/>
      <c r="F44" s="96"/>
      <c r="G44" s="96"/>
      <c r="H44" s="96"/>
      <c r="I44" s="129"/>
      <c r="J44" s="17"/>
      <c r="K44" s="129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ht="15.75" customHeight="1">
      <c r="A45" s="129"/>
      <c r="B45" s="89" t="s">
        <v>37</v>
      </c>
      <c r="C45" s="32" t="str">
        <f>$C$5</f>
        <v>3T21</v>
      </c>
      <c r="D45" s="32" t="str">
        <f>$D$5</f>
        <v>3T20</v>
      </c>
      <c r="E45" s="32" t="s">
        <v>120</v>
      </c>
      <c r="F45" s="32" t="str">
        <f>$F$5</f>
        <v>9M21</v>
      </c>
      <c r="G45" s="32" t="str">
        <f>$G$5</f>
        <v>9M20</v>
      </c>
      <c r="H45" s="32" t="s">
        <v>120</v>
      </c>
      <c r="I45" s="129"/>
      <c r="J45" s="17"/>
      <c r="K45" s="129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ht="15.75" customHeight="1">
      <c r="A46" s="129"/>
      <c r="B46" s="78" t="s">
        <v>38</v>
      </c>
      <c r="C46" s="79" t="str">
        <f>SUBSTITUTE(TEXT(HLOOKUP(C$5,Trimestre!$5:$50,Trimestre!$A46,FALSE),"0.0"),".",",")</f>
        <v>156,0</v>
      </c>
      <c r="D46" s="79" t="str">
        <f>SUBSTITUTE(TEXT(HLOOKUP(D$5,Trimestre!$5:$50,Trimestre!$A46,FALSE),"0.0"),".",",")</f>
        <v>138,0</v>
      </c>
      <c r="E46" s="79" t="str">
        <f>SUBSTITUTE(TEXT((((HLOOKUP(C$5,Trimestre!$5:$50,Trimestre!$A46,FALSE))-(HLOOKUP(D$5,Trimestre!$5:$50,Trimestre!$A46,FALSE)))/(HLOOKUP(D$5,Trimestre!$5:$50,Trimestre!$A46,FALSE))*100),"0.0"),".",",")</f>
        <v>13,0</v>
      </c>
      <c r="F46" s="79" t="str">
        <f>SUBSTITUTE(TEXT(HLOOKUP(F$5,YTD!$5:$50,YTD!$A46,FALSE),"0.0"),".",",")</f>
        <v>411,0</v>
      </c>
      <c r="G46" s="79" t="str">
        <f>SUBSTITUTE(TEXT(HLOOKUP(G$5,YTD!$5:$50,YTD!$A46,FALSE),"0.0"),".",",")</f>
        <v>461,0</v>
      </c>
      <c r="H46" s="79" t="str">
        <f>SUBSTITUTE(TEXT((((HLOOKUP(F$5,YTD!$5:$50,YTD!$A46,FALSE))-(HLOOKUP(G$5,YTD!$5:$50,YTD!$A46,FALSE)))/(HLOOKUP(G$5,YTD!$5:$50,YTD!$A46,FALSE))*100),"0.0"),".",",")</f>
        <v>-10,8</v>
      </c>
      <c r="I46" s="129"/>
      <c r="J46" s="17"/>
      <c r="K46" s="129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ht="12.75" customHeight="1">
      <c r="A47" s="17"/>
      <c r="B47" s="17"/>
      <c r="C47" s="100"/>
      <c r="D47" s="100"/>
      <c r="E47" s="100"/>
      <c r="F47" s="100"/>
      <c r="G47" s="100"/>
      <c r="H47" s="100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ht="12.75" customHeight="1">
      <c r="A48" s="17"/>
      <c r="B48" s="17"/>
      <c r="C48" s="100"/>
      <c r="D48" s="100"/>
      <c r="E48" s="100"/>
      <c r="F48" s="100"/>
      <c r="G48" s="100"/>
      <c r="H48" s="100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ht="12.75" customHeight="1">
      <c r="A49" s="17"/>
      <c r="B49" s="17"/>
      <c r="C49" s="100"/>
      <c r="D49" s="100"/>
      <c r="E49" s="100"/>
      <c r="F49" s="100"/>
      <c r="G49" s="100"/>
      <c r="H49" s="100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ht="12.75" customHeight="1">
      <c r="A50" s="17"/>
      <c r="B50" s="17"/>
      <c r="C50" s="100"/>
      <c r="D50" s="100"/>
      <c r="E50" s="100"/>
      <c r="F50" s="100"/>
      <c r="G50" s="100"/>
      <c r="H50" s="100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ht="12.75" customHeight="1">
      <c r="A51" s="17"/>
      <c r="B51" s="17"/>
      <c r="C51" s="100"/>
      <c r="D51" s="100"/>
      <c r="E51" s="100"/>
      <c r="F51" s="100"/>
      <c r="G51" s="100"/>
      <c r="H51" s="100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ht="12.75" customHeight="1">
      <c r="A52" s="17"/>
      <c r="B52" s="17"/>
      <c r="C52" s="100"/>
      <c r="D52" s="100"/>
      <c r="E52" s="100"/>
      <c r="F52" s="100"/>
      <c r="G52" s="100"/>
      <c r="H52" s="100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ht="12.75" customHeight="1">
      <c r="A53" s="17"/>
      <c r="B53" s="17"/>
      <c r="C53" s="100"/>
      <c r="D53" s="100"/>
      <c r="E53" s="100"/>
      <c r="F53" s="100"/>
      <c r="G53" s="100"/>
      <c r="H53" s="100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ht="12.75" customHeight="1">
      <c r="A54" s="17"/>
      <c r="B54" s="17"/>
      <c r="C54" s="100"/>
      <c r="D54" s="100"/>
      <c r="E54" s="100"/>
      <c r="F54" s="100"/>
      <c r="G54" s="100"/>
      <c r="H54" s="100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ht="12.75" customHeight="1">
      <c r="A55" s="17"/>
      <c r="B55" s="17"/>
      <c r="C55" s="100"/>
      <c r="D55" s="100"/>
      <c r="E55" s="100"/>
      <c r="F55" s="100"/>
      <c r="G55" s="100"/>
      <c r="H55" s="100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ht="12.75" customHeight="1">
      <c r="A56" s="17"/>
      <c r="B56" s="17"/>
      <c r="C56" s="100"/>
      <c r="D56" s="100"/>
      <c r="E56" s="100"/>
      <c r="F56" s="100"/>
      <c r="G56" s="100"/>
      <c r="H56" s="100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ht="12.75" customHeight="1">
      <c r="A57" s="17"/>
      <c r="B57" s="17"/>
      <c r="C57" s="100"/>
      <c r="D57" s="100"/>
      <c r="E57" s="100"/>
      <c r="F57" s="100"/>
      <c r="G57" s="100"/>
      <c r="H57" s="100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ht="12.75" customHeight="1">
      <c r="A58" s="17"/>
      <c r="B58" s="17"/>
      <c r="C58" s="100"/>
      <c r="D58" s="100"/>
      <c r="E58" s="100"/>
      <c r="F58" s="100"/>
      <c r="G58" s="100"/>
      <c r="H58" s="100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ht="12.75" customHeight="1">
      <c r="A59" s="17"/>
      <c r="B59" s="17"/>
      <c r="C59" s="100"/>
      <c r="D59" s="100"/>
      <c r="E59" s="100"/>
      <c r="F59" s="100"/>
      <c r="G59" s="100"/>
      <c r="H59" s="100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ht="12.75" customHeight="1">
      <c r="A60" s="17"/>
      <c r="B60" s="17"/>
      <c r="C60" s="100"/>
      <c r="D60" s="100"/>
      <c r="E60" s="100"/>
      <c r="F60" s="100"/>
      <c r="G60" s="100"/>
      <c r="H60" s="100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ht="12.75" customHeight="1">
      <c r="A61" s="17"/>
      <c r="B61" s="17"/>
      <c r="C61" s="100"/>
      <c r="D61" s="100"/>
      <c r="E61" s="100"/>
      <c r="F61" s="100"/>
      <c r="G61" s="100"/>
      <c r="H61" s="100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ht="12.75" customHeight="1">
      <c r="A62" s="17"/>
      <c r="B62" s="17"/>
      <c r="C62" s="100"/>
      <c r="D62" s="100"/>
      <c r="E62" s="100"/>
      <c r="F62" s="100"/>
      <c r="G62" s="100"/>
      <c r="H62" s="100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ht="12.75" customHeight="1">
      <c r="A63" s="17"/>
      <c r="B63" s="17"/>
      <c r="C63" s="100"/>
      <c r="D63" s="100"/>
      <c r="E63" s="100"/>
      <c r="F63" s="100"/>
      <c r="G63" s="100"/>
      <c r="H63" s="100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ht="12.75" customHeight="1">
      <c r="A64" s="17"/>
      <c r="B64" s="17"/>
      <c r="C64" s="100"/>
      <c r="D64" s="100"/>
      <c r="E64" s="100"/>
      <c r="F64" s="100"/>
      <c r="G64" s="100"/>
      <c r="H64" s="100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ht="12.75" customHeight="1">
      <c r="A65" s="17"/>
      <c r="B65" s="17"/>
      <c r="C65" s="100"/>
      <c r="D65" s="100"/>
      <c r="E65" s="100"/>
      <c r="F65" s="100"/>
      <c r="G65" s="100"/>
      <c r="H65" s="100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ht="12.75" customHeight="1">
      <c r="A66" s="17"/>
      <c r="B66" s="17"/>
      <c r="C66" s="100"/>
      <c r="D66" s="100"/>
      <c r="E66" s="100"/>
      <c r="F66" s="100"/>
      <c r="G66" s="100"/>
      <c r="H66" s="100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ht="12.75" customHeight="1">
      <c r="A67" s="17"/>
      <c r="B67" s="17"/>
      <c r="C67" s="100"/>
      <c r="D67" s="100"/>
      <c r="E67" s="100"/>
      <c r="F67" s="100"/>
      <c r="G67" s="100"/>
      <c r="H67" s="100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ht="12.75" customHeight="1">
      <c r="A68" s="17"/>
      <c r="B68" s="17"/>
      <c r="C68" s="100"/>
      <c r="D68" s="100"/>
      <c r="E68" s="100"/>
      <c r="F68" s="100"/>
      <c r="G68" s="100"/>
      <c r="H68" s="100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ht="12.75" customHeight="1">
      <c r="A69" s="17"/>
      <c r="B69" s="17"/>
      <c r="C69" s="100"/>
      <c r="D69" s="100"/>
      <c r="E69" s="100"/>
      <c r="F69" s="100"/>
      <c r="G69" s="100"/>
      <c r="H69" s="100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ht="12.75" customHeight="1">
      <c r="A70" s="17"/>
      <c r="B70" s="17"/>
      <c r="C70" s="100"/>
      <c r="D70" s="100"/>
      <c r="E70" s="100"/>
      <c r="F70" s="100"/>
      <c r="G70" s="100"/>
      <c r="H70" s="100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ht="12.75" customHeight="1">
      <c r="A71" s="17"/>
      <c r="B71" s="17"/>
      <c r="C71" s="100"/>
      <c r="D71" s="100"/>
      <c r="E71" s="100"/>
      <c r="F71" s="100"/>
      <c r="G71" s="100"/>
      <c r="H71" s="100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ht="12.75" customHeight="1">
      <c r="A72" s="17"/>
      <c r="B72" s="17"/>
      <c r="C72" s="100"/>
      <c r="D72" s="100"/>
      <c r="E72" s="100"/>
      <c r="F72" s="100"/>
      <c r="G72" s="100"/>
      <c r="H72" s="100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ht="12.75" customHeight="1">
      <c r="A73" s="17"/>
      <c r="B73" s="17"/>
      <c r="C73" s="100"/>
      <c r="D73" s="100"/>
      <c r="E73" s="100"/>
      <c r="F73" s="100"/>
      <c r="G73" s="100"/>
      <c r="H73" s="100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ht="12.75" customHeight="1">
      <c r="A74" s="17"/>
      <c r="B74" s="17"/>
      <c r="C74" s="100"/>
      <c r="D74" s="100"/>
      <c r="E74" s="100"/>
      <c r="F74" s="100"/>
      <c r="G74" s="100"/>
      <c r="H74" s="100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ht="12.75" customHeight="1">
      <c r="A75" s="17"/>
      <c r="B75" s="17"/>
      <c r="C75" s="100"/>
      <c r="D75" s="100"/>
      <c r="E75" s="100"/>
      <c r="F75" s="100"/>
      <c r="G75" s="100"/>
      <c r="H75" s="100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ht="12.75" customHeight="1">
      <c r="A76" s="17"/>
      <c r="B76" s="17"/>
      <c r="C76" s="100"/>
      <c r="D76" s="100"/>
      <c r="E76" s="100"/>
      <c r="F76" s="100"/>
      <c r="G76" s="100"/>
      <c r="H76" s="100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ht="12.75" customHeight="1">
      <c r="A77" s="17"/>
      <c r="B77" s="17"/>
      <c r="C77" s="100"/>
      <c r="D77" s="100"/>
      <c r="E77" s="100"/>
      <c r="F77" s="100"/>
      <c r="G77" s="100"/>
      <c r="H77" s="100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ht="12.75" customHeight="1">
      <c r="A78" s="17"/>
      <c r="B78" s="17"/>
      <c r="C78" s="100"/>
      <c r="D78" s="100"/>
      <c r="E78" s="100"/>
      <c r="F78" s="100"/>
      <c r="G78" s="100"/>
      <c r="H78" s="100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ht="12.75" customHeight="1">
      <c r="A79" s="17"/>
      <c r="B79" s="17"/>
      <c r="C79" s="100"/>
      <c r="D79" s="100"/>
      <c r="E79" s="100"/>
      <c r="F79" s="100"/>
      <c r="G79" s="100"/>
      <c r="H79" s="100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ht="12.75" customHeight="1">
      <c r="A80" s="17"/>
      <c r="B80" s="17"/>
      <c r="C80" s="100"/>
      <c r="D80" s="100"/>
      <c r="E80" s="100"/>
      <c r="F80" s="100"/>
      <c r="G80" s="100"/>
      <c r="H80" s="100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ht="12.75" customHeight="1">
      <c r="A81" s="17"/>
      <c r="B81" s="17"/>
      <c r="C81" s="100"/>
      <c r="D81" s="100"/>
      <c r="E81" s="100"/>
      <c r="F81" s="100"/>
      <c r="G81" s="100"/>
      <c r="H81" s="100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ht="12.75" customHeight="1">
      <c r="A82" s="17"/>
      <c r="B82" s="17"/>
      <c r="C82" s="100"/>
      <c r="D82" s="100"/>
      <c r="E82" s="100"/>
      <c r="F82" s="100"/>
      <c r="G82" s="100"/>
      <c r="H82" s="100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ht="12.75" customHeight="1">
      <c r="A83" s="17"/>
      <c r="B83" s="17"/>
      <c r="C83" s="100"/>
      <c r="D83" s="100"/>
      <c r="E83" s="100"/>
      <c r="F83" s="100"/>
      <c r="G83" s="100"/>
      <c r="H83" s="100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ht="12.75" customHeight="1">
      <c r="A84" s="17"/>
      <c r="B84" s="17"/>
      <c r="C84" s="100"/>
      <c r="D84" s="100"/>
      <c r="E84" s="100"/>
      <c r="F84" s="100"/>
      <c r="G84" s="100"/>
      <c r="H84" s="100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ht="12.75" customHeight="1">
      <c r="A85" s="17"/>
      <c r="B85" s="17"/>
      <c r="C85" s="100"/>
      <c r="D85" s="100"/>
      <c r="E85" s="100"/>
      <c r="F85" s="100"/>
      <c r="G85" s="100"/>
      <c r="H85" s="100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ht="12.75" customHeight="1">
      <c r="A86" s="17"/>
      <c r="B86" s="17"/>
      <c r="C86" s="100"/>
      <c r="D86" s="100"/>
      <c r="E86" s="100"/>
      <c r="F86" s="100"/>
      <c r="G86" s="100"/>
      <c r="H86" s="100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ht="12.75" customHeight="1">
      <c r="A87" s="17"/>
      <c r="B87" s="17"/>
      <c r="C87" s="100"/>
      <c r="D87" s="100"/>
      <c r="E87" s="100"/>
      <c r="F87" s="100"/>
      <c r="G87" s="100"/>
      <c r="H87" s="100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ht="12.75" customHeight="1">
      <c r="A88" s="17"/>
      <c r="B88" s="17"/>
      <c r="C88" s="100"/>
      <c r="D88" s="100"/>
      <c r="E88" s="100"/>
      <c r="F88" s="100"/>
      <c r="G88" s="100"/>
      <c r="H88" s="100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ht="12.75" customHeight="1">
      <c r="A89" s="17"/>
      <c r="B89" s="17"/>
      <c r="C89" s="100"/>
      <c r="D89" s="100"/>
      <c r="E89" s="100"/>
      <c r="F89" s="100"/>
      <c r="G89" s="100"/>
      <c r="H89" s="100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ht="12.75" customHeight="1">
      <c r="A90" s="17"/>
      <c r="B90" s="17"/>
      <c r="C90" s="100"/>
      <c r="D90" s="100"/>
      <c r="E90" s="100"/>
      <c r="F90" s="100"/>
      <c r="G90" s="100"/>
      <c r="H90" s="100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ht="12.75" customHeight="1">
      <c r="A91" s="17"/>
      <c r="B91" s="17"/>
      <c r="C91" s="100"/>
      <c r="D91" s="100"/>
      <c r="E91" s="100"/>
      <c r="F91" s="100"/>
      <c r="G91" s="100"/>
      <c r="H91" s="100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ht="12.75" customHeight="1">
      <c r="A92" s="17"/>
      <c r="B92" s="17"/>
      <c r="C92" s="100"/>
      <c r="D92" s="100"/>
      <c r="E92" s="100"/>
      <c r="F92" s="100"/>
      <c r="G92" s="100"/>
      <c r="H92" s="100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ht="12.75" customHeight="1">
      <c r="A93" s="17"/>
      <c r="B93" s="17"/>
      <c r="C93" s="100"/>
      <c r="D93" s="100"/>
      <c r="E93" s="100"/>
      <c r="F93" s="100"/>
      <c r="G93" s="100"/>
      <c r="H93" s="100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ht="12.75" customHeight="1">
      <c r="A94" s="17"/>
      <c r="B94" s="17"/>
      <c r="C94" s="100"/>
      <c r="D94" s="100"/>
      <c r="E94" s="100"/>
      <c r="F94" s="100"/>
      <c r="G94" s="100"/>
      <c r="H94" s="100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ht="12.75" customHeight="1">
      <c r="A95" s="17"/>
      <c r="B95" s="17"/>
      <c r="C95" s="100"/>
      <c r="D95" s="100"/>
      <c r="E95" s="100"/>
      <c r="F95" s="100"/>
      <c r="G95" s="100"/>
      <c r="H95" s="100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ht="12.75" customHeight="1">
      <c r="A96" s="17"/>
      <c r="B96" s="17"/>
      <c r="C96" s="100"/>
      <c r="D96" s="100"/>
      <c r="E96" s="100"/>
      <c r="F96" s="100"/>
      <c r="G96" s="100"/>
      <c r="H96" s="100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ht="12.75" customHeight="1">
      <c r="A97" s="17"/>
      <c r="B97" s="17"/>
      <c r="C97" s="100"/>
      <c r="D97" s="100"/>
      <c r="E97" s="100"/>
      <c r="F97" s="100"/>
      <c r="G97" s="100"/>
      <c r="H97" s="100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ht="12.75" customHeight="1">
      <c r="A98" s="17"/>
      <c r="B98" s="17"/>
      <c r="C98" s="100"/>
      <c r="D98" s="100"/>
      <c r="E98" s="100"/>
      <c r="F98" s="100"/>
      <c r="G98" s="100"/>
      <c r="H98" s="100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ht="12.75" customHeight="1">
      <c r="A99" s="17"/>
      <c r="B99" s="17"/>
      <c r="C99" s="100"/>
      <c r="D99" s="100"/>
      <c r="E99" s="100"/>
      <c r="F99" s="100"/>
      <c r="G99" s="100"/>
      <c r="H99" s="100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ht="12.75" customHeight="1">
      <c r="A100" s="17"/>
      <c r="B100" s="17"/>
      <c r="C100" s="100"/>
      <c r="D100" s="100"/>
      <c r="E100" s="100"/>
      <c r="F100" s="100"/>
      <c r="G100" s="100"/>
      <c r="H100" s="100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ht="12.75" customHeight="1">
      <c r="A101" s="17"/>
      <c r="B101" s="17"/>
      <c r="C101" s="100"/>
      <c r="D101" s="100"/>
      <c r="E101" s="100"/>
      <c r="F101" s="100"/>
      <c r="G101" s="100"/>
      <c r="H101" s="100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ht="12.75" customHeight="1">
      <c r="A102" s="17"/>
      <c r="B102" s="17"/>
      <c r="C102" s="100"/>
      <c r="D102" s="100"/>
      <c r="E102" s="100"/>
      <c r="F102" s="100"/>
      <c r="G102" s="100"/>
      <c r="H102" s="100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ht="12.75" customHeight="1">
      <c r="A103" s="17"/>
      <c r="B103" s="17"/>
      <c r="C103" s="100"/>
      <c r="D103" s="100"/>
      <c r="E103" s="100"/>
      <c r="F103" s="100"/>
      <c r="G103" s="100"/>
      <c r="H103" s="100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ht="12.75" customHeight="1">
      <c r="A104" s="17"/>
      <c r="B104" s="17"/>
      <c r="C104" s="100"/>
      <c r="D104" s="100"/>
      <c r="E104" s="100"/>
      <c r="F104" s="100"/>
      <c r="G104" s="100"/>
      <c r="H104" s="100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ht="12.75" customHeight="1">
      <c r="A105" s="17"/>
      <c r="B105" s="17"/>
      <c r="C105" s="100"/>
      <c r="D105" s="100"/>
      <c r="E105" s="100"/>
      <c r="F105" s="100"/>
      <c r="G105" s="100"/>
      <c r="H105" s="100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ht="12.75" customHeight="1">
      <c r="A106" s="17"/>
      <c r="B106" s="17"/>
      <c r="C106" s="100"/>
      <c r="D106" s="100"/>
      <c r="E106" s="100"/>
      <c r="F106" s="100"/>
      <c r="G106" s="100"/>
      <c r="H106" s="100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ht="12.75" customHeight="1">
      <c r="A107" s="17"/>
      <c r="B107" s="17"/>
      <c r="C107" s="100"/>
      <c r="D107" s="100"/>
      <c r="E107" s="100"/>
      <c r="F107" s="100"/>
      <c r="G107" s="100"/>
      <c r="H107" s="100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ht="12.75" customHeight="1">
      <c r="A108" s="17"/>
      <c r="B108" s="17"/>
      <c r="C108" s="100"/>
      <c r="D108" s="100"/>
      <c r="E108" s="100"/>
      <c r="F108" s="100"/>
      <c r="G108" s="100"/>
      <c r="H108" s="100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ht="12.75" customHeight="1">
      <c r="A109" s="17"/>
      <c r="B109" s="17"/>
      <c r="C109" s="100"/>
      <c r="D109" s="100"/>
      <c r="E109" s="100"/>
      <c r="F109" s="100"/>
      <c r="G109" s="100"/>
      <c r="H109" s="100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ht="12.75" customHeight="1">
      <c r="A110" s="17"/>
      <c r="B110" s="17"/>
      <c r="C110" s="100"/>
      <c r="D110" s="100"/>
      <c r="E110" s="100"/>
      <c r="F110" s="100"/>
      <c r="G110" s="100"/>
      <c r="H110" s="100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ht="12.75" customHeight="1">
      <c r="A111" s="17"/>
      <c r="B111" s="17"/>
      <c r="C111" s="100"/>
      <c r="D111" s="100"/>
      <c r="E111" s="100"/>
      <c r="F111" s="100"/>
      <c r="G111" s="100"/>
      <c r="H111" s="100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ht="12.75" customHeight="1">
      <c r="A112" s="17"/>
      <c r="B112" s="17"/>
      <c r="C112" s="100"/>
      <c r="D112" s="100"/>
      <c r="E112" s="100"/>
      <c r="F112" s="100"/>
      <c r="G112" s="100"/>
      <c r="H112" s="100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ht="12.75" customHeight="1">
      <c r="A113" s="17"/>
      <c r="B113" s="17"/>
      <c r="C113" s="100"/>
      <c r="D113" s="100"/>
      <c r="E113" s="100"/>
      <c r="F113" s="100"/>
      <c r="G113" s="100"/>
      <c r="H113" s="100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ht="12.75" customHeight="1">
      <c r="A114" s="17"/>
      <c r="B114" s="17"/>
      <c r="C114" s="100"/>
      <c r="D114" s="100"/>
      <c r="E114" s="100"/>
      <c r="F114" s="100"/>
      <c r="G114" s="100"/>
      <c r="H114" s="100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ht="12.75" customHeight="1">
      <c r="A115" s="17"/>
      <c r="B115" s="17"/>
      <c r="C115" s="100"/>
      <c r="D115" s="100"/>
      <c r="E115" s="100"/>
      <c r="F115" s="100"/>
      <c r="G115" s="100"/>
      <c r="H115" s="100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ht="12.75" customHeight="1">
      <c r="A116" s="17"/>
      <c r="B116" s="17"/>
      <c r="C116" s="100"/>
      <c r="D116" s="100"/>
      <c r="E116" s="100"/>
      <c r="F116" s="100"/>
      <c r="G116" s="100"/>
      <c r="H116" s="100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ht="12.75" customHeight="1">
      <c r="A117" s="17"/>
      <c r="B117" s="17"/>
      <c r="C117" s="100"/>
      <c r="D117" s="100"/>
      <c r="E117" s="100"/>
      <c r="F117" s="100"/>
      <c r="G117" s="100"/>
      <c r="H117" s="100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ht="12.75" customHeight="1">
      <c r="A118" s="17"/>
      <c r="B118" s="17"/>
      <c r="C118" s="100"/>
      <c r="D118" s="100"/>
      <c r="E118" s="100"/>
      <c r="F118" s="100"/>
      <c r="G118" s="100"/>
      <c r="H118" s="100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ht="12.75" customHeight="1">
      <c r="A119" s="17"/>
      <c r="B119" s="17"/>
      <c r="C119" s="100"/>
      <c r="D119" s="100"/>
      <c r="E119" s="100"/>
      <c r="F119" s="100"/>
      <c r="G119" s="100"/>
      <c r="H119" s="100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ht="12.75" customHeight="1">
      <c r="A120" s="17"/>
      <c r="B120" s="17"/>
      <c r="C120" s="100"/>
      <c r="D120" s="100"/>
      <c r="E120" s="100"/>
      <c r="F120" s="100"/>
      <c r="G120" s="100"/>
      <c r="H120" s="100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ht="12.75" customHeight="1">
      <c r="A121" s="17"/>
      <c r="B121" s="17"/>
      <c r="C121" s="100"/>
      <c r="D121" s="100"/>
      <c r="E121" s="100"/>
      <c r="F121" s="100"/>
      <c r="G121" s="100"/>
      <c r="H121" s="100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ht="12.75" customHeight="1">
      <c r="A122" s="17"/>
      <c r="B122" s="17"/>
      <c r="C122" s="100"/>
      <c r="D122" s="100"/>
      <c r="E122" s="100"/>
      <c r="F122" s="100"/>
      <c r="G122" s="100"/>
      <c r="H122" s="100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ht="12.75" customHeight="1">
      <c r="A123" s="17"/>
      <c r="B123" s="17"/>
      <c r="C123" s="100"/>
      <c r="D123" s="100"/>
      <c r="E123" s="100"/>
      <c r="F123" s="100"/>
      <c r="G123" s="100"/>
      <c r="H123" s="100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ht="12.75" customHeight="1">
      <c r="A124" s="17"/>
      <c r="B124" s="17"/>
      <c r="C124" s="100"/>
      <c r="D124" s="100"/>
      <c r="E124" s="100"/>
      <c r="F124" s="100"/>
      <c r="G124" s="100"/>
      <c r="H124" s="100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ht="12.75" customHeight="1">
      <c r="A125" s="17"/>
      <c r="B125" s="17"/>
      <c r="C125" s="100"/>
      <c r="D125" s="100"/>
      <c r="E125" s="100"/>
      <c r="F125" s="100"/>
      <c r="G125" s="100"/>
      <c r="H125" s="100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ht="12.75" customHeight="1">
      <c r="A126" s="17"/>
      <c r="B126" s="17"/>
      <c r="C126" s="100"/>
      <c r="D126" s="100"/>
      <c r="E126" s="100"/>
      <c r="F126" s="100"/>
      <c r="G126" s="100"/>
      <c r="H126" s="100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ht="12.75" customHeight="1">
      <c r="A127" s="17"/>
      <c r="B127" s="17"/>
      <c r="C127" s="100"/>
      <c r="D127" s="100"/>
      <c r="E127" s="100"/>
      <c r="F127" s="100"/>
      <c r="G127" s="100"/>
      <c r="H127" s="100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ht="12.75" customHeight="1">
      <c r="A128" s="17"/>
      <c r="B128" s="17"/>
      <c r="C128" s="100"/>
      <c r="D128" s="100"/>
      <c r="E128" s="100"/>
      <c r="F128" s="100"/>
      <c r="G128" s="100"/>
      <c r="H128" s="100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ht="12.75" customHeight="1">
      <c r="A129" s="17"/>
      <c r="B129" s="17"/>
      <c r="C129" s="100"/>
      <c r="D129" s="100"/>
      <c r="E129" s="100"/>
      <c r="F129" s="100"/>
      <c r="G129" s="100"/>
      <c r="H129" s="100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ht="12.75" customHeight="1">
      <c r="A130" s="17"/>
      <c r="B130" s="17"/>
      <c r="C130" s="100"/>
      <c r="D130" s="100"/>
      <c r="E130" s="100"/>
      <c r="F130" s="100"/>
      <c r="G130" s="100"/>
      <c r="H130" s="100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ht="12.75" customHeight="1">
      <c r="A131" s="17"/>
      <c r="B131" s="17"/>
      <c r="C131" s="100"/>
      <c r="D131" s="100"/>
      <c r="E131" s="100"/>
      <c r="F131" s="100"/>
      <c r="G131" s="100"/>
      <c r="H131" s="100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ht="12.75" customHeight="1">
      <c r="A132" s="17"/>
      <c r="B132" s="17"/>
      <c r="C132" s="100"/>
      <c r="D132" s="100"/>
      <c r="E132" s="100"/>
      <c r="F132" s="100"/>
      <c r="G132" s="100"/>
      <c r="H132" s="100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ht="12.75" customHeight="1">
      <c r="A133" s="17"/>
      <c r="B133" s="17"/>
      <c r="C133" s="100"/>
      <c r="D133" s="100"/>
      <c r="E133" s="100"/>
      <c r="F133" s="100"/>
      <c r="G133" s="100"/>
      <c r="H133" s="100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ht="12.75" customHeight="1">
      <c r="A134" s="17"/>
      <c r="B134" s="17"/>
      <c r="C134" s="100"/>
      <c r="D134" s="100"/>
      <c r="E134" s="100"/>
      <c r="F134" s="100"/>
      <c r="G134" s="100"/>
      <c r="H134" s="100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ht="12.75" customHeight="1">
      <c r="A135" s="17"/>
      <c r="B135" s="17"/>
      <c r="C135" s="100"/>
      <c r="D135" s="100"/>
      <c r="E135" s="100"/>
      <c r="F135" s="100"/>
      <c r="G135" s="100"/>
      <c r="H135" s="100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ht="12.75" customHeight="1">
      <c r="A136" s="17"/>
      <c r="B136" s="17"/>
      <c r="C136" s="100"/>
      <c r="D136" s="100"/>
      <c r="E136" s="100"/>
      <c r="F136" s="100"/>
      <c r="G136" s="100"/>
      <c r="H136" s="100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ht="12.75" customHeight="1">
      <c r="A137" s="17"/>
      <c r="B137" s="17"/>
      <c r="C137" s="100"/>
      <c r="D137" s="100"/>
      <c r="E137" s="100"/>
      <c r="F137" s="100"/>
      <c r="G137" s="100"/>
      <c r="H137" s="100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ht="12.75" customHeight="1">
      <c r="A138" s="17"/>
      <c r="B138" s="17"/>
      <c r="C138" s="100"/>
      <c r="D138" s="100"/>
      <c r="E138" s="100"/>
      <c r="F138" s="100"/>
      <c r="G138" s="100"/>
      <c r="H138" s="100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ht="12.75" customHeight="1">
      <c r="A139" s="17"/>
      <c r="B139" s="17"/>
      <c r="C139" s="100"/>
      <c r="D139" s="100"/>
      <c r="E139" s="100"/>
      <c r="F139" s="100"/>
      <c r="G139" s="100"/>
      <c r="H139" s="100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ht="12.75" customHeight="1">
      <c r="A140" s="17"/>
      <c r="B140" s="17"/>
      <c r="C140" s="100"/>
      <c r="D140" s="100"/>
      <c r="E140" s="100"/>
      <c r="F140" s="100"/>
      <c r="G140" s="100"/>
      <c r="H140" s="100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ht="12.75" customHeight="1">
      <c r="A141" s="17"/>
      <c r="B141" s="17"/>
      <c r="C141" s="100"/>
      <c r="D141" s="100"/>
      <c r="E141" s="100"/>
      <c r="F141" s="100"/>
      <c r="G141" s="100"/>
      <c r="H141" s="100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ht="12.75" customHeight="1">
      <c r="A142" s="17"/>
      <c r="B142" s="17"/>
      <c r="C142" s="100"/>
      <c r="D142" s="100"/>
      <c r="E142" s="100"/>
      <c r="F142" s="100"/>
      <c r="G142" s="100"/>
      <c r="H142" s="100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ht="12.75" customHeight="1">
      <c r="A143" s="17"/>
      <c r="B143" s="17"/>
      <c r="C143" s="100"/>
      <c r="D143" s="100"/>
      <c r="E143" s="100"/>
      <c r="F143" s="100"/>
      <c r="G143" s="100"/>
      <c r="H143" s="100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ht="12.75" customHeight="1">
      <c r="A144" s="17"/>
      <c r="B144" s="17"/>
      <c r="C144" s="100"/>
      <c r="D144" s="100"/>
      <c r="E144" s="100"/>
      <c r="F144" s="100"/>
      <c r="G144" s="100"/>
      <c r="H144" s="100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ht="12.75" customHeight="1">
      <c r="A145" s="17"/>
      <c r="B145" s="17"/>
      <c r="C145" s="100"/>
      <c r="D145" s="100"/>
      <c r="E145" s="100"/>
      <c r="F145" s="100"/>
      <c r="G145" s="100"/>
      <c r="H145" s="100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ht="12.75" customHeight="1">
      <c r="A146" s="17"/>
      <c r="B146" s="17"/>
      <c r="C146" s="100"/>
      <c r="D146" s="100"/>
      <c r="E146" s="100"/>
      <c r="F146" s="100"/>
      <c r="G146" s="100"/>
      <c r="H146" s="100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ht="12.75" customHeight="1">
      <c r="A147" s="17"/>
      <c r="B147" s="17"/>
      <c r="C147" s="100"/>
      <c r="D147" s="100"/>
      <c r="E147" s="100"/>
      <c r="F147" s="100"/>
      <c r="G147" s="100"/>
      <c r="H147" s="100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ht="12.75" customHeight="1">
      <c r="A148" s="17"/>
      <c r="B148" s="17"/>
      <c r="C148" s="100"/>
      <c r="D148" s="100"/>
      <c r="E148" s="100"/>
      <c r="F148" s="100"/>
      <c r="G148" s="100"/>
      <c r="H148" s="100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ht="12.75" customHeight="1">
      <c r="A149" s="17"/>
      <c r="B149" s="17"/>
      <c r="C149" s="100"/>
      <c r="D149" s="100"/>
      <c r="E149" s="100"/>
      <c r="F149" s="100"/>
      <c r="G149" s="100"/>
      <c r="H149" s="100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ht="12.75" customHeight="1">
      <c r="A150" s="17"/>
      <c r="B150" s="17"/>
      <c r="C150" s="100"/>
      <c r="D150" s="100"/>
      <c r="E150" s="100"/>
      <c r="F150" s="100"/>
      <c r="G150" s="100"/>
      <c r="H150" s="100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ht="12.75" customHeight="1">
      <c r="A151" s="17"/>
      <c r="B151" s="17"/>
      <c r="C151" s="100"/>
      <c r="D151" s="100"/>
      <c r="E151" s="100"/>
      <c r="F151" s="100"/>
      <c r="G151" s="100"/>
      <c r="H151" s="100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ht="12.75" customHeight="1">
      <c r="A152" s="17"/>
      <c r="B152" s="17"/>
      <c r="C152" s="100"/>
      <c r="D152" s="100"/>
      <c r="E152" s="100"/>
      <c r="F152" s="100"/>
      <c r="G152" s="100"/>
      <c r="H152" s="100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ht="12.75" customHeight="1">
      <c r="A153" s="17"/>
      <c r="B153" s="17"/>
      <c r="C153" s="100"/>
      <c r="D153" s="100"/>
      <c r="E153" s="100"/>
      <c r="F153" s="100"/>
      <c r="G153" s="100"/>
      <c r="H153" s="100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ht="12.75" customHeight="1">
      <c r="A154" s="17"/>
      <c r="B154" s="17"/>
      <c r="C154" s="100"/>
      <c r="D154" s="100"/>
      <c r="E154" s="100"/>
      <c r="F154" s="100"/>
      <c r="G154" s="100"/>
      <c r="H154" s="100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ht="12.75" customHeight="1">
      <c r="A155" s="17"/>
      <c r="B155" s="17"/>
      <c r="C155" s="100"/>
      <c r="D155" s="100"/>
      <c r="E155" s="100"/>
      <c r="F155" s="100"/>
      <c r="G155" s="100"/>
      <c r="H155" s="100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ht="12.75" customHeight="1">
      <c r="A156" s="17"/>
      <c r="B156" s="17"/>
      <c r="C156" s="100"/>
      <c r="D156" s="100"/>
      <c r="E156" s="100"/>
      <c r="F156" s="100"/>
      <c r="G156" s="100"/>
      <c r="H156" s="100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ht="12.75" customHeight="1">
      <c r="A157" s="17"/>
      <c r="B157" s="17"/>
      <c r="C157" s="100"/>
      <c r="D157" s="100"/>
      <c r="E157" s="100"/>
      <c r="F157" s="100"/>
      <c r="G157" s="100"/>
      <c r="H157" s="100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ht="12.75" customHeight="1">
      <c r="A158" s="17"/>
      <c r="B158" s="17"/>
      <c r="C158" s="100"/>
      <c r="D158" s="100"/>
      <c r="E158" s="100"/>
      <c r="F158" s="100"/>
      <c r="G158" s="100"/>
      <c r="H158" s="100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ht="12.75" customHeight="1">
      <c r="A159" s="17"/>
      <c r="B159" s="17"/>
      <c r="C159" s="100"/>
      <c r="D159" s="100"/>
      <c r="E159" s="100"/>
      <c r="F159" s="100"/>
      <c r="G159" s="100"/>
      <c r="H159" s="100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ht="12.75" customHeight="1">
      <c r="A160" s="17"/>
      <c r="B160" s="17"/>
      <c r="C160" s="100"/>
      <c r="D160" s="100"/>
      <c r="E160" s="100"/>
      <c r="F160" s="100"/>
      <c r="G160" s="100"/>
      <c r="H160" s="100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ht="12.75" customHeight="1">
      <c r="A161" s="17"/>
      <c r="B161" s="17"/>
      <c r="C161" s="100"/>
      <c r="D161" s="100"/>
      <c r="E161" s="100"/>
      <c r="F161" s="100"/>
      <c r="G161" s="100"/>
      <c r="H161" s="100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ht="12.75" customHeight="1">
      <c r="A162" s="17"/>
      <c r="B162" s="17"/>
      <c r="C162" s="100"/>
      <c r="D162" s="100"/>
      <c r="E162" s="100"/>
      <c r="F162" s="100"/>
      <c r="G162" s="100"/>
      <c r="H162" s="100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ht="12.75" customHeight="1">
      <c r="A163" s="17"/>
      <c r="B163" s="17"/>
      <c r="C163" s="100"/>
      <c r="D163" s="100"/>
      <c r="E163" s="100"/>
      <c r="F163" s="100"/>
      <c r="G163" s="100"/>
      <c r="H163" s="100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ht="12.75" customHeight="1">
      <c r="A164" s="17"/>
      <c r="B164" s="17"/>
      <c r="C164" s="100"/>
      <c r="D164" s="100"/>
      <c r="E164" s="100"/>
      <c r="F164" s="100"/>
      <c r="G164" s="100"/>
      <c r="H164" s="100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ht="12.75" customHeight="1">
      <c r="A165" s="17"/>
      <c r="B165" s="17"/>
      <c r="C165" s="100"/>
      <c r="D165" s="100"/>
      <c r="E165" s="100"/>
      <c r="F165" s="100"/>
      <c r="G165" s="100"/>
      <c r="H165" s="100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ht="12.75" customHeight="1">
      <c r="A166" s="17"/>
      <c r="B166" s="17"/>
      <c r="C166" s="100"/>
      <c r="D166" s="100"/>
      <c r="E166" s="100"/>
      <c r="F166" s="100"/>
      <c r="G166" s="100"/>
      <c r="H166" s="100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ht="12.75" customHeight="1">
      <c r="A167" s="17"/>
      <c r="B167" s="17"/>
      <c r="C167" s="100"/>
      <c r="D167" s="100"/>
      <c r="E167" s="100"/>
      <c r="F167" s="100"/>
      <c r="G167" s="100"/>
      <c r="H167" s="100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ht="12.75" customHeight="1">
      <c r="A168" s="17"/>
      <c r="B168" s="17"/>
      <c r="C168" s="100"/>
      <c r="D168" s="100"/>
      <c r="E168" s="100"/>
      <c r="F168" s="100"/>
      <c r="G168" s="100"/>
      <c r="H168" s="100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ht="12.75" customHeight="1">
      <c r="A169" s="17"/>
      <c r="B169" s="17"/>
      <c r="C169" s="100"/>
      <c r="D169" s="100"/>
      <c r="E169" s="100"/>
      <c r="F169" s="100"/>
      <c r="G169" s="100"/>
      <c r="H169" s="100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ht="12.75" customHeight="1">
      <c r="A170" s="17"/>
      <c r="B170" s="17"/>
      <c r="C170" s="100"/>
      <c r="D170" s="100"/>
      <c r="E170" s="100"/>
      <c r="F170" s="100"/>
      <c r="G170" s="100"/>
      <c r="H170" s="100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ht="12.75" customHeight="1">
      <c r="A171" s="17"/>
      <c r="B171" s="17"/>
      <c r="C171" s="100"/>
      <c r="D171" s="100"/>
      <c r="E171" s="100"/>
      <c r="F171" s="100"/>
      <c r="G171" s="100"/>
      <c r="H171" s="100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ht="12.75" customHeight="1">
      <c r="A172" s="17"/>
      <c r="B172" s="17"/>
      <c r="C172" s="100"/>
      <c r="D172" s="100"/>
      <c r="E172" s="100"/>
      <c r="F172" s="100"/>
      <c r="G172" s="100"/>
      <c r="H172" s="100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ht="12.75" customHeight="1">
      <c r="A173" s="17"/>
      <c r="B173" s="17"/>
      <c r="C173" s="100"/>
      <c r="D173" s="100"/>
      <c r="E173" s="100"/>
      <c r="F173" s="100"/>
      <c r="G173" s="100"/>
      <c r="H173" s="100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ht="12.75" customHeight="1">
      <c r="A174" s="17"/>
      <c r="B174" s="17"/>
      <c r="C174" s="100"/>
      <c r="D174" s="100"/>
      <c r="E174" s="100"/>
      <c r="F174" s="100"/>
      <c r="G174" s="100"/>
      <c r="H174" s="100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ht="12.75" customHeight="1">
      <c r="A175" s="17"/>
      <c r="B175" s="17"/>
      <c r="C175" s="100"/>
      <c r="D175" s="100"/>
      <c r="E175" s="100"/>
      <c r="F175" s="100"/>
      <c r="G175" s="100"/>
      <c r="H175" s="100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ht="12.75" customHeight="1">
      <c r="A176" s="17"/>
      <c r="B176" s="17"/>
      <c r="C176" s="100"/>
      <c r="D176" s="100"/>
      <c r="E176" s="100"/>
      <c r="F176" s="100"/>
      <c r="G176" s="100"/>
      <c r="H176" s="100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ht="12.75" customHeight="1">
      <c r="A177" s="17"/>
      <c r="B177" s="17"/>
      <c r="C177" s="100"/>
      <c r="D177" s="100"/>
      <c r="E177" s="100"/>
      <c r="F177" s="100"/>
      <c r="G177" s="100"/>
      <c r="H177" s="100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ht="12.75" customHeight="1">
      <c r="A178" s="17"/>
      <c r="B178" s="17"/>
      <c r="C178" s="100"/>
      <c r="D178" s="100"/>
      <c r="E178" s="100"/>
      <c r="F178" s="100"/>
      <c r="G178" s="100"/>
      <c r="H178" s="100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ht="12.75" customHeight="1">
      <c r="A179" s="17"/>
      <c r="B179" s="17"/>
      <c r="C179" s="100"/>
      <c r="D179" s="100"/>
      <c r="E179" s="100"/>
      <c r="F179" s="100"/>
      <c r="G179" s="100"/>
      <c r="H179" s="100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ht="12.75" customHeight="1">
      <c r="A180" s="17"/>
      <c r="B180" s="17"/>
      <c r="C180" s="100"/>
      <c r="D180" s="100"/>
      <c r="E180" s="100"/>
      <c r="F180" s="100"/>
      <c r="G180" s="100"/>
      <c r="H180" s="100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ht="12.75" customHeight="1">
      <c r="A181" s="17"/>
      <c r="B181" s="17"/>
      <c r="C181" s="100"/>
      <c r="D181" s="100"/>
      <c r="E181" s="100"/>
      <c r="F181" s="100"/>
      <c r="G181" s="100"/>
      <c r="H181" s="100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ht="12.75" customHeight="1">
      <c r="A182" s="17"/>
      <c r="B182" s="17"/>
      <c r="C182" s="100"/>
      <c r="D182" s="100"/>
      <c r="E182" s="100"/>
      <c r="F182" s="100"/>
      <c r="G182" s="100"/>
      <c r="H182" s="100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ht="12.75" customHeight="1">
      <c r="A183" s="17"/>
      <c r="B183" s="17"/>
      <c r="C183" s="100"/>
      <c r="D183" s="100"/>
      <c r="E183" s="100"/>
      <c r="F183" s="100"/>
      <c r="G183" s="100"/>
      <c r="H183" s="100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ht="12.75" customHeight="1">
      <c r="A184" s="17"/>
      <c r="B184" s="17"/>
      <c r="C184" s="100"/>
      <c r="D184" s="100"/>
      <c r="E184" s="100"/>
      <c r="F184" s="100"/>
      <c r="G184" s="100"/>
      <c r="H184" s="100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ht="12.75" customHeight="1">
      <c r="A185" s="17"/>
      <c r="B185" s="17"/>
      <c r="C185" s="100"/>
      <c r="D185" s="100"/>
      <c r="E185" s="100"/>
      <c r="F185" s="100"/>
      <c r="G185" s="100"/>
      <c r="H185" s="100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ht="12.75" customHeight="1">
      <c r="A186" s="17"/>
      <c r="B186" s="17"/>
      <c r="C186" s="100"/>
      <c r="D186" s="100"/>
      <c r="E186" s="100"/>
      <c r="F186" s="100"/>
      <c r="G186" s="100"/>
      <c r="H186" s="100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ht="12.75" customHeight="1">
      <c r="A187" s="17"/>
      <c r="B187" s="17"/>
      <c r="C187" s="100"/>
      <c r="D187" s="100"/>
      <c r="E187" s="100"/>
      <c r="F187" s="100"/>
      <c r="G187" s="100"/>
      <c r="H187" s="100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ht="12.75" customHeight="1">
      <c r="A188" s="17"/>
      <c r="B188" s="17"/>
      <c r="C188" s="100"/>
      <c r="D188" s="100"/>
      <c r="E188" s="100"/>
      <c r="F188" s="100"/>
      <c r="G188" s="100"/>
      <c r="H188" s="100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ht="12.75" customHeight="1">
      <c r="A189" s="17"/>
      <c r="B189" s="17"/>
      <c r="C189" s="100"/>
      <c r="D189" s="100"/>
      <c r="E189" s="100"/>
      <c r="F189" s="100"/>
      <c r="G189" s="100"/>
      <c r="H189" s="100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ht="12.75" customHeight="1">
      <c r="A190" s="17"/>
      <c r="B190" s="17"/>
      <c r="C190" s="100"/>
      <c r="D190" s="100"/>
      <c r="E190" s="100"/>
      <c r="F190" s="100"/>
      <c r="G190" s="100"/>
      <c r="H190" s="100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ht="12.75" customHeight="1">
      <c r="A191" s="17"/>
      <c r="B191" s="17"/>
      <c r="C191" s="100"/>
      <c r="D191" s="100"/>
      <c r="E191" s="100"/>
      <c r="F191" s="100"/>
      <c r="G191" s="100"/>
      <c r="H191" s="100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ht="12.75" customHeight="1">
      <c r="A192" s="17"/>
      <c r="B192" s="17"/>
      <c r="C192" s="100"/>
      <c r="D192" s="100"/>
      <c r="E192" s="100"/>
      <c r="F192" s="100"/>
      <c r="G192" s="100"/>
      <c r="H192" s="100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ht="12.75" customHeight="1">
      <c r="A193" s="17"/>
      <c r="B193" s="17"/>
      <c r="C193" s="100"/>
      <c r="D193" s="100"/>
      <c r="E193" s="100"/>
      <c r="F193" s="100"/>
      <c r="G193" s="100"/>
      <c r="H193" s="100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ht="12.75" customHeight="1">
      <c r="A194" s="17"/>
      <c r="B194" s="17"/>
      <c r="C194" s="100"/>
      <c r="D194" s="100"/>
      <c r="E194" s="100"/>
      <c r="F194" s="100"/>
      <c r="G194" s="100"/>
      <c r="H194" s="100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ht="12.75" customHeight="1">
      <c r="A195" s="17"/>
      <c r="B195" s="17"/>
      <c r="C195" s="100"/>
      <c r="D195" s="100"/>
      <c r="E195" s="100"/>
      <c r="F195" s="100"/>
      <c r="G195" s="100"/>
      <c r="H195" s="100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ht="12.75" customHeight="1">
      <c r="A196" s="17"/>
      <c r="B196" s="17"/>
      <c r="C196" s="100"/>
      <c r="D196" s="100"/>
      <c r="E196" s="100"/>
      <c r="F196" s="100"/>
      <c r="G196" s="100"/>
      <c r="H196" s="100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ht="12.75" customHeight="1">
      <c r="A197" s="17"/>
      <c r="B197" s="17"/>
      <c r="C197" s="100"/>
      <c r="D197" s="100"/>
      <c r="E197" s="100"/>
      <c r="F197" s="100"/>
      <c r="G197" s="100"/>
      <c r="H197" s="100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ht="12.75" customHeight="1">
      <c r="A198" s="17"/>
      <c r="B198" s="17"/>
      <c r="C198" s="100"/>
      <c r="D198" s="100"/>
      <c r="E198" s="100"/>
      <c r="F198" s="100"/>
      <c r="G198" s="100"/>
      <c r="H198" s="100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ht="12.75" customHeight="1">
      <c r="A199" s="17"/>
      <c r="B199" s="17"/>
      <c r="C199" s="100"/>
      <c r="D199" s="100"/>
      <c r="E199" s="100"/>
      <c r="F199" s="100"/>
      <c r="G199" s="100"/>
      <c r="H199" s="100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ht="12.75" customHeight="1">
      <c r="A200" s="17"/>
      <c r="B200" s="17"/>
      <c r="C200" s="100"/>
      <c r="D200" s="100"/>
      <c r="E200" s="100"/>
      <c r="F200" s="100"/>
      <c r="G200" s="100"/>
      <c r="H200" s="100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ht="12.75" customHeight="1">
      <c r="A201" s="17"/>
      <c r="B201" s="17"/>
      <c r="C201" s="100"/>
      <c r="D201" s="100"/>
      <c r="E201" s="100"/>
      <c r="F201" s="100"/>
      <c r="G201" s="100"/>
      <c r="H201" s="100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ht="12.75" customHeight="1">
      <c r="A202" s="17"/>
      <c r="B202" s="17"/>
      <c r="C202" s="100"/>
      <c r="D202" s="100"/>
      <c r="E202" s="100"/>
      <c r="F202" s="100"/>
      <c r="G202" s="100"/>
      <c r="H202" s="100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ht="12.75" customHeight="1">
      <c r="A203" s="17"/>
      <c r="B203" s="17"/>
      <c r="C203" s="100"/>
      <c r="D203" s="100"/>
      <c r="E203" s="100"/>
      <c r="F203" s="100"/>
      <c r="G203" s="100"/>
      <c r="H203" s="100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ht="12.75" customHeight="1">
      <c r="A204" s="17"/>
      <c r="B204" s="17"/>
      <c r="C204" s="100"/>
      <c r="D204" s="100"/>
      <c r="E204" s="100"/>
      <c r="F204" s="100"/>
      <c r="G204" s="100"/>
      <c r="H204" s="100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ht="12.75" customHeight="1">
      <c r="A205" s="17"/>
      <c r="B205" s="17"/>
      <c r="C205" s="100"/>
      <c r="D205" s="100"/>
      <c r="E205" s="100"/>
      <c r="F205" s="100"/>
      <c r="G205" s="100"/>
      <c r="H205" s="100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ht="12.75" customHeight="1">
      <c r="A206" s="17"/>
      <c r="B206" s="17"/>
      <c r="C206" s="100"/>
      <c r="D206" s="100"/>
      <c r="E206" s="100"/>
      <c r="F206" s="100"/>
      <c r="G206" s="100"/>
      <c r="H206" s="100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ht="12.75" customHeight="1">
      <c r="A207" s="17"/>
      <c r="B207" s="17"/>
      <c r="C207" s="100"/>
      <c r="D207" s="100"/>
      <c r="E207" s="100"/>
      <c r="F207" s="100"/>
      <c r="G207" s="100"/>
      <c r="H207" s="100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ht="12.75" customHeight="1">
      <c r="A208" s="17"/>
      <c r="B208" s="17"/>
      <c r="C208" s="100"/>
      <c r="D208" s="100"/>
      <c r="E208" s="100"/>
      <c r="F208" s="100"/>
      <c r="G208" s="100"/>
      <c r="H208" s="100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ht="12.75" customHeight="1">
      <c r="A209" s="17"/>
      <c r="B209" s="17"/>
      <c r="C209" s="100"/>
      <c r="D209" s="100"/>
      <c r="E209" s="100"/>
      <c r="F209" s="100"/>
      <c r="G209" s="100"/>
      <c r="H209" s="100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ht="12.75" customHeight="1">
      <c r="A210" s="17"/>
      <c r="B210" s="17"/>
      <c r="C210" s="100"/>
      <c r="D210" s="100"/>
      <c r="E210" s="100"/>
      <c r="F210" s="100"/>
      <c r="G210" s="100"/>
      <c r="H210" s="100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ht="12.75" customHeight="1">
      <c r="A211" s="17"/>
      <c r="B211" s="17"/>
      <c r="C211" s="100"/>
      <c r="D211" s="100"/>
      <c r="E211" s="100"/>
      <c r="F211" s="100"/>
      <c r="G211" s="100"/>
      <c r="H211" s="100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ht="12.75" customHeight="1">
      <c r="A212" s="17"/>
      <c r="B212" s="17"/>
      <c r="C212" s="100"/>
      <c r="D212" s="100"/>
      <c r="E212" s="100"/>
      <c r="F212" s="100"/>
      <c r="G212" s="100"/>
      <c r="H212" s="100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ht="12.75" customHeight="1">
      <c r="A213" s="17"/>
      <c r="B213" s="17"/>
      <c r="C213" s="100"/>
      <c r="D213" s="100"/>
      <c r="E213" s="100"/>
      <c r="F213" s="100"/>
      <c r="G213" s="100"/>
      <c r="H213" s="100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ht="12.75" customHeight="1">
      <c r="A214" s="17"/>
      <c r="B214" s="17"/>
      <c r="C214" s="100"/>
      <c r="D214" s="100"/>
      <c r="E214" s="100"/>
      <c r="F214" s="100"/>
      <c r="G214" s="100"/>
      <c r="H214" s="100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ht="12.75" customHeight="1">
      <c r="A215" s="17"/>
      <c r="B215" s="17"/>
      <c r="C215" s="100"/>
      <c r="D215" s="100"/>
      <c r="E215" s="100"/>
      <c r="F215" s="100"/>
      <c r="G215" s="100"/>
      <c r="H215" s="100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ht="12.75" customHeight="1">
      <c r="A216" s="17"/>
      <c r="B216" s="17"/>
      <c r="C216" s="100"/>
      <c r="D216" s="100"/>
      <c r="E216" s="100"/>
      <c r="F216" s="100"/>
      <c r="G216" s="100"/>
      <c r="H216" s="100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ht="12.75" customHeight="1">
      <c r="A217" s="17"/>
      <c r="B217" s="17"/>
      <c r="C217" s="100"/>
      <c r="D217" s="100"/>
      <c r="E217" s="100"/>
      <c r="F217" s="100"/>
      <c r="G217" s="100"/>
      <c r="H217" s="100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ht="12.75" customHeight="1">
      <c r="A218" s="17"/>
      <c r="B218" s="17"/>
      <c r="C218" s="100"/>
      <c r="D218" s="100"/>
      <c r="E218" s="100"/>
      <c r="F218" s="100"/>
      <c r="G218" s="100"/>
      <c r="H218" s="100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ht="12.75" customHeight="1">
      <c r="A219" s="17"/>
      <c r="B219" s="17"/>
      <c r="C219" s="100"/>
      <c r="D219" s="100"/>
      <c r="E219" s="100"/>
      <c r="F219" s="100"/>
      <c r="G219" s="100"/>
      <c r="H219" s="100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ht="12.75" customHeight="1">
      <c r="A220" s="17"/>
      <c r="B220" s="17"/>
      <c r="C220" s="100"/>
      <c r="D220" s="100"/>
      <c r="E220" s="100"/>
      <c r="F220" s="100"/>
      <c r="G220" s="100"/>
      <c r="H220" s="100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ht="12.75" customHeight="1">
      <c r="A221" s="17"/>
      <c r="B221" s="17"/>
      <c r="C221" s="100"/>
      <c r="D221" s="100"/>
      <c r="E221" s="100"/>
      <c r="F221" s="100"/>
      <c r="G221" s="100"/>
      <c r="H221" s="100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ht="12.75" customHeight="1">
      <c r="A222" s="17"/>
      <c r="B222" s="17"/>
      <c r="C222" s="100"/>
      <c r="D222" s="100"/>
      <c r="E222" s="100"/>
      <c r="F222" s="100"/>
      <c r="G222" s="100"/>
      <c r="H222" s="100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ht="12.75" customHeight="1">
      <c r="A223" s="17"/>
      <c r="B223" s="17"/>
      <c r="C223" s="100"/>
      <c r="D223" s="100"/>
      <c r="E223" s="100"/>
      <c r="F223" s="100"/>
      <c r="G223" s="100"/>
      <c r="H223" s="100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ht="12.75" customHeight="1">
      <c r="A224" s="17"/>
      <c r="B224" s="17"/>
      <c r="C224" s="100"/>
      <c r="D224" s="100"/>
      <c r="E224" s="100"/>
      <c r="F224" s="100"/>
      <c r="G224" s="100"/>
      <c r="H224" s="100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ht="12.75" customHeight="1">
      <c r="A225" s="17"/>
      <c r="B225" s="17"/>
      <c r="C225" s="100"/>
      <c r="D225" s="100"/>
      <c r="E225" s="100"/>
      <c r="F225" s="100"/>
      <c r="G225" s="100"/>
      <c r="H225" s="100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ht="12.75" customHeight="1">
      <c r="A226" s="17"/>
      <c r="B226" s="17"/>
      <c r="C226" s="100"/>
      <c r="D226" s="100"/>
      <c r="E226" s="100"/>
      <c r="F226" s="100"/>
      <c r="G226" s="100"/>
      <c r="H226" s="100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ht="12.75" customHeight="1">
      <c r="A227" s="17"/>
      <c r="B227" s="17"/>
      <c r="C227" s="100"/>
      <c r="D227" s="100"/>
      <c r="E227" s="100"/>
      <c r="F227" s="100"/>
      <c r="G227" s="100"/>
      <c r="H227" s="100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ht="12.75" customHeight="1">
      <c r="A228" s="17"/>
      <c r="B228" s="17"/>
      <c r="C228" s="100"/>
      <c r="D228" s="100"/>
      <c r="E228" s="100"/>
      <c r="F228" s="100"/>
      <c r="G228" s="100"/>
      <c r="H228" s="100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ht="12.75" customHeight="1">
      <c r="A229" s="17"/>
      <c r="B229" s="17"/>
      <c r="C229" s="100"/>
      <c r="D229" s="100"/>
      <c r="E229" s="100"/>
      <c r="F229" s="100"/>
      <c r="G229" s="100"/>
      <c r="H229" s="100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ht="12.75" customHeight="1">
      <c r="A230" s="17"/>
      <c r="B230" s="17"/>
      <c r="C230" s="100"/>
      <c r="D230" s="100"/>
      <c r="E230" s="100"/>
      <c r="F230" s="100"/>
      <c r="G230" s="100"/>
      <c r="H230" s="100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ht="12.75" customHeight="1">
      <c r="A231" s="17"/>
      <c r="B231" s="17"/>
      <c r="C231" s="100"/>
      <c r="D231" s="100"/>
      <c r="E231" s="100"/>
      <c r="F231" s="100"/>
      <c r="G231" s="100"/>
      <c r="H231" s="100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ht="12.75" customHeight="1">
      <c r="A232" s="17"/>
      <c r="B232" s="17"/>
      <c r="C232" s="100"/>
      <c r="D232" s="100"/>
      <c r="E232" s="100"/>
      <c r="F232" s="100"/>
      <c r="G232" s="100"/>
      <c r="H232" s="100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ht="12.75" customHeight="1">
      <c r="A233" s="17"/>
      <c r="B233" s="17"/>
      <c r="C233" s="100"/>
      <c r="D233" s="100"/>
      <c r="E233" s="100"/>
      <c r="F233" s="100"/>
      <c r="G233" s="100"/>
      <c r="H233" s="100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ht="12.75" customHeight="1">
      <c r="A234" s="17"/>
      <c r="B234" s="17"/>
      <c r="C234" s="100"/>
      <c r="D234" s="100"/>
      <c r="E234" s="100"/>
      <c r="F234" s="100"/>
      <c r="G234" s="100"/>
      <c r="H234" s="100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ht="12.75" customHeight="1">
      <c r="A235" s="17"/>
      <c r="B235" s="17"/>
      <c r="C235" s="100"/>
      <c r="D235" s="100"/>
      <c r="E235" s="100"/>
      <c r="F235" s="100"/>
      <c r="G235" s="100"/>
      <c r="H235" s="100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ht="12.75" customHeight="1">
      <c r="A236" s="17"/>
      <c r="B236" s="17"/>
      <c r="C236" s="100"/>
      <c r="D236" s="100"/>
      <c r="E236" s="100"/>
      <c r="F236" s="100"/>
      <c r="G236" s="100"/>
      <c r="H236" s="100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ht="12.75" customHeight="1">
      <c r="A237" s="17"/>
      <c r="B237" s="17"/>
      <c r="C237" s="100"/>
      <c r="D237" s="100"/>
      <c r="E237" s="100"/>
      <c r="F237" s="100"/>
      <c r="G237" s="100"/>
      <c r="H237" s="100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ht="12.75" customHeight="1">
      <c r="A238" s="17"/>
      <c r="B238" s="17"/>
      <c r="C238" s="100"/>
      <c r="D238" s="100"/>
      <c r="E238" s="100"/>
      <c r="F238" s="100"/>
      <c r="G238" s="100"/>
      <c r="H238" s="100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ht="12.75" customHeight="1">
      <c r="A239" s="17"/>
      <c r="B239" s="17"/>
      <c r="C239" s="100"/>
      <c r="D239" s="100"/>
      <c r="E239" s="100"/>
      <c r="F239" s="100"/>
      <c r="G239" s="100"/>
      <c r="H239" s="100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ht="12.75" customHeight="1">
      <c r="A240" s="17"/>
      <c r="B240" s="17"/>
      <c r="C240" s="100"/>
      <c r="D240" s="100"/>
      <c r="E240" s="100"/>
      <c r="F240" s="100"/>
      <c r="G240" s="100"/>
      <c r="H240" s="100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ht="12.75" customHeight="1">
      <c r="A241" s="17"/>
      <c r="B241" s="17"/>
      <c r="C241" s="100"/>
      <c r="D241" s="100"/>
      <c r="E241" s="100"/>
      <c r="F241" s="100"/>
      <c r="G241" s="100"/>
      <c r="H241" s="100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ht="12.75" customHeight="1">
      <c r="A242" s="17"/>
      <c r="B242" s="17"/>
      <c r="C242" s="100"/>
      <c r="D242" s="100"/>
      <c r="E242" s="100"/>
      <c r="F242" s="100"/>
      <c r="G242" s="100"/>
      <c r="H242" s="100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ht="12.75" customHeight="1">
      <c r="A243" s="17"/>
      <c r="B243" s="17"/>
      <c r="C243" s="100"/>
      <c r="D243" s="100"/>
      <c r="E243" s="100"/>
      <c r="F243" s="100"/>
      <c r="G243" s="100"/>
      <c r="H243" s="100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ht="12.75" customHeight="1">
      <c r="A244" s="17"/>
      <c r="B244" s="17"/>
      <c r="C244" s="100"/>
      <c r="D244" s="100"/>
      <c r="E244" s="100"/>
      <c r="F244" s="100"/>
      <c r="G244" s="100"/>
      <c r="H244" s="100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ht="12.75" customHeight="1">
      <c r="A245" s="17"/>
      <c r="B245" s="17"/>
      <c r="C245" s="100"/>
      <c r="D245" s="100"/>
      <c r="E245" s="100"/>
      <c r="F245" s="100"/>
      <c r="G245" s="100"/>
      <c r="H245" s="100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ht="12.75" customHeight="1">
      <c r="A246" s="17"/>
      <c r="B246" s="17"/>
      <c r="C246" s="100"/>
      <c r="D246" s="100"/>
      <c r="E246" s="100"/>
      <c r="F246" s="100"/>
      <c r="G246" s="100"/>
      <c r="H246" s="100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ht="12.75" customHeight="1">
      <c r="A247" s="17"/>
      <c r="B247" s="17"/>
      <c r="C247" s="100"/>
      <c r="D247" s="100"/>
      <c r="E247" s="100"/>
      <c r="F247" s="100"/>
      <c r="G247" s="100"/>
      <c r="H247" s="100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ht="12.75" customHeight="1">
      <c r="A248" s="17"/>
      <c r="B248" s="17"/>
      <c r="C248" s="100"/>
      <c r="D248" s="100"/>
      <c r="E248" s="100"/>
      <c r="F248" s="100"/>
      <c r="G248" s="100"/>
      <c r="H248" s="100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ht="12.75" customHeight="1">
      <c r="A249" s="17"/>
      <c r="B249" s="17"/>
      <c r="C249" s="100"/>
      <c r="D249" s="100"/>
      <c r="E249" s="100"/>
      <c r="F249" s="100"/>
      <c r="G249" s="100"/>
      <c r="H249" s="100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ht="12.75" customHeight="1">
      <c r="A250" s="17"/>
      <c r="B250" s="17"/>
      <c r="C250" s="100"/>
      <c r="D250" s="100"/>
      <c r="E250" s="100"/>
      <c r="F250" s="100"/>
      <c r="G250" s="100"/>
      <c r="H250" s="100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ht="12.75" customHeight="1">
      <c r="A251" s="17"/>
      <c r="B251" s="17"/>
      <c r="C251" s="100"/>
      <c r="D251" s="100"/>
      <c r="E251" s="100"/>
      <c r="F251" s="100"/>
      <c r="G251" s="100"/>
      <c r="H251" s="100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ht="12.75" customHeight="1">
      <c r="A252" s="17"/>
      <c r="B252" s="17"/>
      <c r="C252" s="100"/>
      <c r="D252" s="100"/>
      <c r="E252" s="100"/>
      <c r="F252" s="100"/>
      <c r="G252" s="100"/>
      <c r="H252" s="100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ht="12.75" customHeight="1">
      <c r="A253" s="17"/>
      <c r="B253" s="17"/>
      <c r="C253" s="100"/>
      <c r="D253" s="100"/>
      <c r="E253" s="100"/>
      <c r="F253" s="100"/>
      <c r="G253" s="100"/>
      <c r="H253" s="100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ht="12.75" customHeight="1">
      <c r="A254" s="17"/>
      <c r="B254" s="17"/>
      <c r="C254" s="100"/>
      <c r="D254" s="100"/>
      <c r="E254" s="100"/>
      <c r="F254" s="100"/>
      <c r="G254" s="100"/>
      <c r="H254" s="100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ht="12.75" customHeight="1">
      <c r="A255" s="17"/>
      <c r="B255" s="17"/>
      <c r="C255" s="100"/>
      <c r="D255" s="100"/>
      <c r="E255" s="100"/>
      <c r="F255" s="100"/>
      <c r="G255" s="100"/>
      <c r="H255" s="100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ht="12.75" customHeight="1">
      <c r="A256" s="17"/>
      <c r="B256" s="17"/>
      <c r="C256" s="100"/>
      <c r="D256" s="100"/>
      <c r="E256" s="100"/>
      <c r="F256" s="100"/>
      <c r="G256" s="100"/>
      <c r="H256" s="100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ht="12.75" customHeight="1">
      <c r="A257" s="17"/>
      <c r="B257" s="17"/>
      <c r="C257" s="100"/>
      <c r="D257" s="100"/>
      <c r="E257" s="100"/>
      <c r="F257" s="100"/>
      <c r="G257" s="100"/>
      <c r="H257" s="100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ht="12.75" customHeight="1">
      <c r="A258" s="17"/>
      <c r="B258" s="17"/>
      <c r="C258" s="100"/>
      <c r="D258" s="100"/>
      <c r="E258" s="100"/>
      <c r="F258" s="100"/>
      <c r="G258" s="100"/>
      <c r="H258" s="100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ht="12.75" customHeight="1">
      <c r="A259" s="17"/>
      <c r="B259" s="17"/>
      <c r="C259" s="100"/>
      <c r="D259" s="100"/>
      <c r="E259" s="100"/>
      <c r="F259" s="100"/>
      <c r="G259" s="100"/>
      <c r="H259" s="100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ht="12.75" customHeight="1">
      <c r="A260" s="17"/>
      <c r="B260" s="17"/>
      <c r="C260" s="100"/>
      <c r="D260" s="100"/>
      <c r="E260" s="100"/>
      <c r="F260" s="100"/>
      <c r="G260" s="100"/>
      <c r="H260" s="100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ht="12.75" customHeight="1">
      <c r="A261" s="17"/>
      <c r="B261" s="17"/>
      <c r="C261" s="100"/>
      <c r="D261" s="100"/>
      <c r="E261" s="100"/>
      <c r="F261" s="100"/>
      <c r="G261" s="100"/>
      <c r="H261" s="100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ht="12.75" customHeight="1">
      <c r="A262" s="17"/>
      <c r="B262" s="17"/>
      <c r="C262" s="100"/>
      <c r="D262" s="100"/>
      <c r="E262" s="100"/>
      <c r="F262" s="100"/>
      <c r="G262" s="100"/>
      <c r="H262" s="100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ht="12.75" customHeight="1">
      <c r="A263" s="17"/>
      <c r="B263" s="17"/>
      <c r="C263" s="100"/>
      <c r="D263" s="100"/>
      <c r="E263" s="100"/>
      <c r="F263" s="100"/>
      <c r="G263" s="100"/>
      <c r="H263" s="100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ht="12.75" customHeight="1">
      <c r="A264" s="17"/>
      <c r="B264" s="17"/>
      <c r="C264" s="100"/>
      <c r="D264" s="100"/>
      <c r="E264" s="100"/>
      <c r="F264" s="100"/>
      <c r="G264" s="100"/>
      <c r="H264" s="100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ht="12.75" customHeight="1">
      <c r="A265" s="17"/>
      <c r="B265" s="17"/>
      <c r="C265" s="100"/>
      <c r="D265" s="100"/>
      <c r="E265" s="100"/>
      <c r="F265" s="100"/>
      <c r="G265" s="100"/>
      <c r="H265" s="100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ht="12.75" customHeight="1">
      <c r="A266" s="17"/>
      <c r="B266" s="17"/>
      <c r="C266" s="100"/>
      <c r="D266" s="100"/>
      <c r="E266" s="100"/>
      <c r="F266" s="100"/>
      <c r="G266" s="100"/>
      <c r="H266" s="100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ht="12.75" customHeight="1">
      <c r="A267" s="17"/>
      <c r="B267" s="17"/>
      <c r="C267" s="100"/>
      <c r="D267" s="100"/>
      <c r="E267" s="100"/>
      <c r="F267" s="100"/>
      <c r="G267" s="100"/>
      <c r="H267" s="100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ht="12.75" customHeight="1">
      <c r="A268" s="17"/>
      <c r="B268" s="17"/>
      <c r="C268" s="100"/>
      <c r="D268" s="100"/>
      <c r="E268" s="100"/>
      <c r="F268" s="100"/>
      <c r="G268" s="100"/>
      <c r="H268" s="100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ht="12.75" customHeight="1">
      <c r="A269" s="17"/>
      <c r="B269" s="17"/>
      <c r="C269" s="100"/>
      <c r="D269" s="100"/>
      <c r="E269" s="100"/>
      <c r="F269" s="100"/>
      <c r="G269" s="100"/>
      <c r="H269" s="100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ht="12.75" customHeight="1">
      <c r="A270" s="17"/>
      <c r="B270" s="17"/>
      <c r="C270" s="100"/>
      <c r="D270" s="100"/>
      <c r="E270" s="100"/>
      <c r="F270" s="100"/>
      <c r="G270" s="100"/>
      <c r="H270" s="100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ht="12.75" customHeight="1">
      <c r="A271" s="17"/>
      <c r="B271" s="17"/>
      <c r="C271" s="100"/>
      <c r="D271" s="100"/>
      <c r="E271" s="100"/>
      <c r="F271" s="100"/>
      <c r="G271" s="100"/>
      <c r="H271" s="100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ht="12.75" customHeight="1">
      <c r="A272" s="17"/>
      <c r="B272" s="17"/>
      <c r="C272" s="100"/>
      <c r="D272" s="100"/>
      <c r="E272" s="100"/>
      <c r="F272" s="100"/>
      <c r="G272" s="100"/>
      <c r="H272" s="100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ht="12.75" customHeight="1">
      <c r="A273" s="17"/>
      <c r="B273" s="17"/>
      <c r="C273" s="100"/>
      <c r="D273" s="100"/>
      <c r="E273" s="100"/>
      <c r="F273" s="100"/>
      <c r="G273" s="100"/>
      <c r="H273" s="100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ht="12.75" customHeight="1">
      <c r="A274" s="17"/>
      <c r="B274" s="17"/>
      <c r="C274" s="100"/>
      <c r="D274" s="100"/>
      <c r="E274" s="100"/>
      <c r="F274" s="100"/>
      <c r="G274" s="100"/>
      <c r="H274" s="100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ht="12.75" customHeight="1">
      <c r="A275" s="17"/>
      <c r="B275" s="17"/>
      <c r="C275" s="100"/>
      <c r="D275" s="100"/>
      <c r="E275" s="100"/>
      <c r="F275" s="100"/>
      <c r="G275" s="100"/>
      <c r="H275" s="100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ht="12.75" customHeight="1">
      <c r="A276" s="17"/>
      <c r="B276" s="17"/>
      <c r="C276" s="100"/>
      <c r="D276" s="100"/>
      <c r="E276" s="100"/>
      <c r="F276" s="100"/>
      <c r="G276" s="100"/>
      <c r="H276" s="100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ht="12.75" customHeight="1">
      <c r="A277" s="17"/>
      <c r="B277" s="17"/>
      <c r="C277" s="100"/>
      <c r="D277" s="100"/>
      <c r="E277" s="100"/>
      <c r="F277" s="100"/>
      <c r="G277" s="100"/>
      <c r="H277" s="100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ht="12.75" customHeight="1">
      <c r="A278" s="17"/>
      <c r="B278" s="17"/>
      <c r="C278" s="100"/>
      <c r="D278" s="100"/>
      <c r="E278" s="100"/>
      <c r="F278" s="100"/>
      <c r="G278" s="100"/>
      <c r="H278" s="100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ht="12.75" customHeight="1">
      <c r="A279" s="17"/>
      <c r="B279" s="17"/>
      <c r="C279" s="100"/>
      <c r="D279" s="100"/>
      <c r="E279" s="100"/>
      <c r="F279" s="100"/>
      <c r="G279" s="100"/>
      <c r="H279" s="100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ht="12.75" customHeight="1">
      <c r="A280" s="17"/>
      <c r="B280" s="17"/>
      <c r="C280" s="100"/>
      <c r="D280" s="100"/>
      <c r="E280" s="100"/>
      <c r="F280" s="100"/>
      <c r="G280" s="100"/>
      <c r="H280" s="100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ht="12.75" customHeight="1">
      <c r="A281" s="17"/>
      <c r="B281" s="17"/>
      <c r="C281" s="100"/>
      <c r="D281" s="100"/>
      <c r="E281" s="100"/>
      <c r="F281" s="100"/>
      <c r="G281" s="100"/>
      <c r="H281" s="100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ht="12.75" customHeight="1">
      <c r="A282" s="17"/>
      <c r="B282" s="17"/>
      <c r="C282" s="100"/>
      <c r="D282" s="100"/>
      <c r="E282" s="100"/>
      <c r="F282" s="100"/>
      <c r="G282" s="100"/>
      <c r="H282" s="100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ht="12.75" customHeight="1">
      <c r="A283" s="17"/>
      <c r="B283" s="17"/>
      <c r="C283" s="100"/>
      <c r="D283" s="100"/>
      <c r="E283" s="100"/>
      <c r="F283" s="100"/>
      <c r="G283" s="100"/>
      <c r="H283" s="100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ht="12.75" customHeight="1">
      <c r="A284" s="17"/>
      <c r="B284" s="17"/>
      <c r="C284" s="100"/>
      <c r="D284" s="100"/>
      <c r="E284" s="100"/>
      <c r="F284" s="100"/>
      <c r="G284" s="100"/>
      <c r="H284" s="100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ht="12.75" customHeight="1">
      <c r="A285" s="17"/>
      <c r="B285" s="17"/>
      <c r="C285" s="100"/>
      <c r="D285" s="100"/>
      <c r="E285" s="100"/>
      <c r="F285" s="100"/>
      <c r="G285" s="100"/>
      <c r="H285" s="100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ht="12.75" customHeight="1">
      <c r="A286" s="17"/>
      <c r="B286" s="17"/>
      <c r="C286" s="100"/>
      <c r="D286" s="100"/>
      <c r="E286" s="100"/>
      <c r="F286" s="100"/>
      <c r="G286" s="100"/>
      <c r="H286" s="100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ht="12.75" customHeight="1">
      <c r="A287" s="17"/>
      <c r="B287" s="17"/>
      <c r="C287" s="100"/>
      <c r="D287" s="100"/>
      <c r="E287" s="100"/>
      <c r="F287" s="100"/>
      <c r="G287" s="100"/>
      <c r="H287" s="100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ht="12.75" customHeight="1">
      <c r="A288" s="17"/>
      <c r="B288" s="17"/>
      <c r="C288" s="100"/>
      <c r="D288" s="100"/>
      <c r="E288" s="100"/>
      <c r="F288" s="100"/>
      <c r="G288" s="100"/>
      <c r="H288" s="100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ht="12.75" customHeight="1">
      <c r="A289" s="17"/>
      <c r="B289" s="17"/>
      <c r="C289" s="100"/>
      <c r="D289" s="100"/>
      <c r="E289" s="100"/>
      <c r="F289" s="100"/>
      <c r="G289" s="100"/>
      <c r="H289" s="100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ht="12.75" customHeight="1">
      <c r="A290" s="17"/>
      <c r="B290" s="17"/>
      <c r="C290" s="100"/>
      <c r="D290" s="100"/>
      <c r="E290" s="100"/>
      <c r="F290" s="100"/>
      <c r="G290" s="100"/>
      <c r="H290" s="100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ht="12.75" customHeight="1">
      <c r="A291" s="17"/>
      <c r="B291" s="17"/>
      <c r="C291" s="100"/>
      <c r="D291" s="100"/>
      <c r="E291" s="100"/>
      <c r="F291" s="100"/>
      <c r="G291" s="100"/>
      <c r="H291" s="100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ht="12.75" customHeight="1">
      <c r="A292" s="17"/>
      <c r="B292" s="17"/>
      <c r="C292" s="100"/>
      <c r="D292" s="100"/>
      <c r="E292" s="100"/>
      <c r="F292" s="100"/>
      <c r="G292" s="100"/>
      <c r="H292" s="100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ht="12.75" customHeight="1">
      <c r="A293" s="17"/>
      <c r="B293" s="17"/>
      <c r="C293" s="100"/>
      <c r="D293" s="100"/>
      <c r="E293" s="100"/>
      <c r="F293" s="100"/>
      <c r="G293" s="100"/>
      <c r="H293" s="100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ht="12.75" customHeight="1">
      <c r="A294" s="17"/>
      <c r="B294" s="17"/>
      <c r="C294" s="100"/>
      <c r="D294" s="100"/>
      <c r="E294" s="100"/>
      <c r="F294" s="100"/>
      <c r="G294" s="100"/>
      <c r="H294" s="100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ht="12.75" customHeight="1">
      <c r="A295" s="17"/>
      <c r="B295" s="17"/>
      <c r="C295" s="100"/>
      <c r="D295" s="100"/>
      <c r="E295" s="100"/>
      <c r="F295" s="100"/>
      <c r="G295" s="100"/>
      <c r="H295" s="100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ht="12.75" customHeight="1">
      <c r="A296" s="17"/>
      <c r="B296" s="17"/>
      <c r="C296" s="100"/>
      <c r="D296" s="100"/>
      <c r="E296" s="100"/>
      <c r="F296" s="100"/>
      <c r="G296" s="100"/>
      <c r="H296" s="100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ht="12.75" customHeight="1">
      <c r="A297" s="17"/>
      <c r="B297" s="17"/>
      <c r="C297" s="100"/>
      <c r="D297" s="100"/>
      <c r="E297" s="100"/>
      <c r="F297" s="100"/>
      <c r="G297" s="100"/>
      <c r="H297" s="100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ht="12.75" customHeight="1">
      <c r="A298" s="17"/>
      <c r="B298" s="17"/>
      <c r="C298" s="100"/>
      <c r="D298" s="100"/>
      <c r="E298" s="100"/>
      <c r="F298" s="100"/>
      <c r="G298" s="100"/>
      <c r="H298" s="100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ht="12.75" customHeight="1">
      <c r="A299" s="17"/>
      <c r="B299" s="17"/>
      <c r="C299" s="100"/>
      <c r="D299" s="100"/>
      <c r="E299" s="100"/>
      <c r="F299" s="100"/>
      <c r="G299" s="100"/>
      <c r="H299" s="100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ht="12.75" customHeight="1">
      <c r="A300" s="17"/>
      <c r="B300" s="17"/>
      <c r="C300" s="100"/>
      <c r="D300" s="100"/>
      <c r="E300" s="100"/>
      <c r="F300" s="100"/>
      <c r="G300" s="100"/>
      <c r="H300" s="100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ht="12.75" customHeight="1">
      <c r="A301" s="17"/>
      <c r="B301" s="17"/>
      <c r="C301" s="100"/>
      <c r="D301" s="100"/>
      <c r="E301" s="100"/>
      <c r="F301" s="100"/>
      <c r="G301" s="100"/>
      <c r="H301" s="100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ht="12.75" customHeight="1">
      <c r="A302" s="17"/>
      <c r="B302" s="17"/>
      <c r="C302" s="100"/>
      <c r="D302" s="100"/>
      <c r="E302" s="100"/>
      <c r="F302" s="100"/>
      <c r="G302" s="100"/>
      <c r="H302" s="100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ht="12.75" customHeight="1">
      <c r="A303" s="17"/>
      <c r="B303" s="17"/>
      <c r="C303" s="100"/>
      <c r="D303" s="100"/>
      <c r="E303" s="100"/>
      <c r="F303" s="100"/>
      <c r="G303" s="100"/>
      <c r="H303" s="100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ht="12.75" customHeight="1">
      <c r="A304" s="17"/>
      <c r="B304" s="17"/>
      <c r="C304" s="100"/>
      <c r="D304" s="100"/>
      <c r="E304" s="100"/>
      <c r="F304" s="100"/>
      <c r="G304" s="100"/>
      <c r="H304" s="100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ht="12.75" customHeight="1">
      <c r="A305" s="17"/>
      <c r="B305" s="17"/>
      <c r="C305" s="100"/>
      <c r="D305" s="100"/>
      <c r="E305" s="100"/>
      <c r="F305" s="100"/>
      <c r="G305" s="100"/>
      <c r="H305" s="100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ht="12.75" customHeight="1">
      <c r="A306" s="17"/>
      <c r="B306" s="17"/>
      <c r="C306" s="100"/>
      <c r="D306" s="100"/>
      <c r="E306" s="100"/>
      <c r="F306" s="100"/>
      <c r="G306" s="100"/>
      <c r="H306" s="100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ht="12.75" customHeight="1">
      <c r="A307" s="17"/>
      <c r="B307" s="17"/>
      <c r="C307" s="100"/>
      <c r="D307" s="100"/>
      <c r="E307" s="100"/>
      <c r="F307" s="100"/>
      <c r="G307" s="100"/>
      <c r="H307" s="100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ht="12.75" customHeight="1">
      <c r="A308" s="17"/>
      <c r="B308" s="17"/>
      <c r="C308" s="100"/>
      <c r="D308" s="100"/>
      <c r="E308" s="100"/>
      <c r="F308" s="100"/>
      <c r="G308" s="100"/>
      <c r="H308" s="100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ht="12.75" customHeight="1">
      <c r="A309" s="17"/>
      <c r="B309" s="17"/>
      <c r="C309" s="100"/>
      <c r="D309" s="100"/>
      <c r="E309" s="100"/>
      <c r="F309" s="100"/>
      <c r="G309" s="100"/>
      <c r="H309" s="100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ht="12.75" customHeight="1">
      <c r="A310" s="17"/>
      <c r="B310" s="17"/>
      <c r="C310" s="100"/>
      <c r="D310" s="100"/>
      <c r="E310" s="100"/>
      <c r="F310" s="100"/>
      <c r="G310" s="100"/>
      <c r="H310" s="100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ht="12.75" customHeight="1">
      <c r="A311" s="17"/>
      <c r="B311" s="17"/>
      <c r="C311" s="100"/>
      <c r="D311" s="100"/>
      <c r="E311" s="100"/>
      <c r="F311" s="100"/>
      <c r="G311" s="100"/>
      <c r="H311" s="100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ht="12.75" customHeight="1">
      <c r="A312" s="17"/>
      <c r="B312" s="17"/>
      <c r="C312" s="100"/>
      <c r="D312" s="100"/>
      <c r="E312" s="100"/>
      <c r="F312" s="100"/>
      <c r="G312" s="100"/>
      <c r="H312" s="100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ht="12.75" customHeight="1">
      <c r="A313" s="17"/>
      <c r="B313" s="17"/>
      <c r="C313" s="100"/>
      <c r="D313" s="100"/>
      <c r="E313" s="100"/>
      <c r="F313" s="100"/>
      <c r="G313" s="100"/>
      <c r="H313" s="100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ht="12.75" customHeight="1">
      <c r="A314" s="17"/>
      <c r="B314" s="17"/>
      <c r="C314" s="100"/>
      <c r="D314" s="100"/>
      <c r="E314" s="100"/>
      <c r="F314" s="100"/>
      <c r="G314" s="100"/>
      <c r="H314" s="100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ht="12.75" customHeight="1">
      <c r="A315" s="17"/>
      <c r="B315" s="17"/>
      <c r="C315" s="100"/>
      <c r="D315" s="100"/>
      <c r="E315" s="100"/>
      <c r="F315" s="100"/>
      <c r="G315" s="100"/>
      <c r="H315" s="100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ht="12.75" customHeight="1">
      <c r="A316" s="17"/>
      <c r="B316" s="17"/>
      <c r="C316" s="100"/>
      <c r="D316" s="100"/>
      <c r="E316" s="100"/>
      <c r="F316" s="100"/>
      <c r="G316" s="100"/>
      <c r="H316" s="100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ht="12.75" customHeight="1">
      <c r="A317" s="17"/>
      <c r="B317" s="17"/>
      <c r="C317" s="100"/>
      <c r="D317" s="100"/>
      <c r="E317" s="100"/>
      <c r="F317" s="100"/>
      <c r="G317" s="100"/>
      <c r="H317" s="100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ht="12.75" customHeight="1">
      <c r="A318" s="17"/>
      <c r="B318" s="17"/>
      <c r="C318" s="100"/>
      <c r="D318" s="100"/>
      <c r="E318" s="100"/>
      <c r="F318" s="100"/>
      <c r="G318" s="100"/>
      <c r="H318" s="100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ht="12.75" customHeight="1">
      <c r="A319" s="17"/>
      <c r="B319" s="17"/>
      <c r="C319" s="100"/>
      <c r="D319" s="100"/>
      <c r="E319" s="100"/>
      <c r="F319" s="100"/>
      <c r="G319" s="100"/>
      <c r="H319" s="100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ht="12.75" customHeight="1">
      <c r="A320" s="17"/>
      <c r="B320" s="17"/>
      <c r="C320" s="100"/>
      <c r="D320" s="100"/>
      <c r="E320" s="100"/>
      <c r="F320" s="100"/>
      <c r="G320" s="100"/>
      <c r="H320" s="100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ht="12.75" customHeight="1">
      <c r="A321" s="17"/>
      <c r="B321" s="17"/>
      <c r="C321" s="100"/>
      <c r="D321" s="100"/>
      <c r="E321" s="100"/>
      <c r="F321" s="100"/>
      <c r="G321" s="100"/>
      <c r="H321" s="100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ht="12.75" customHeight="1">
      <c r="A322" s="17"/>
      <c r="B322" s="17"/>
      <c r="C322" s="100"/>
      <c r="D322" s="100"/>
      <c r="E322" s="100"/>
      <c r="F322" s="100"/>
      <c r="G322" s="100"/>
      <c r="H322" s="100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ht="12.75" customHeight="1">
      <c r="A323" s="17"/>
      <c r="B323" s="17"/>
      <c r="C323" s="100"/>
      <c r="D323" s="100"/>
      <c r="E323" s="100"/>
      <c r="F323" s="100"/>
      <c r="G323" s="100"/>
      <c r="H323" s="100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ht="12.75" customHeight="1">
      <c r="A324" s="17"/>
      <c r="B324" s="17"/>
      <c r="C324" s="100"/>
      <c r="D324" s="100"/>
      <c r="E324" s="100"/>
      <c r="F324" s="100"/>
      <c r="G324" s="100"/>
      <c r="H324" s="100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ht="12.75" customHeight="1">
      <c r="A325" s="17"/>
      <c r="B325" s="17"/>
      <c r="C325" s="100"/>
      <c r="D325" s="100"/>
      <c r="E325" s="100"/>
      <c r="F325" s="100"/>
      <c r="G325" s="100"/>
      <c r="H325" s="100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ht="12.75" customHeight="1">
      <c r="A326" s="17"/>
      <c r="B326" s="17"/>
      <c r="C326" s="100"/>
      <c r="D326" s="100"/>
      <c r="E326" s="100"/>
      <c r="F326" s="100"/>
      <c r="G326" s="100"/>
      <c r="H326" s="100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ht="12.75" customHeight="1">
      <c r="A327" s="17"/>
      <c r="B327" s="17"/>
      <c r="C327" s="100"/>
      <c r="D327" s="100"/>
      <c r="E327" s="100"/>
      <c r="F327" s="100"/>
      <c r="G327" s="100"/>
      <c r="H327" s="100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ht="12.75" customHeight="1">
      <c r="A328" s="17"/>
      <c r="B328" s="17"/>
      <c r="C328" s="100"/>
      <c r="D328" s="100"/>
      <c r="E328" s="100"/>
      <c r="F328" s="100"/>
      <c r="G328" s="100"/>
      <c r="H328" s="100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ht="12.75" customHeight="1">
      <c r="A329" s="17"/>
      <c r="B329" s="17"/>
      <c r="C329" s="100"/>
      <c r="D329" s="100"/>
      <c r="E329" s="100"/>
      <c r="F329" s="100"/>
      <c r="G329" s="100"/>
      <c r="H329" s="100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ht="12.75" customHeight="1">
      <c r="A330" s="17"/>
      <c r="B330" s="17"/>
      <c r="C330" s="100"/>
      <c r="D330" s="100"/>
      <c r="E330" s="100"/>
      <c r="F330" s="100"/>
      <c r="G330" s="100"/>
      <c r="H330" s="100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ht="12.75" customHeight="1">
      <c r="A331" s="17"/>
      <c r="B331" s="17"/>
      <c r="C331" s="100"/>
      <c r="D331" s="100"/>
      <c r="E331" s="100"/>
      <c r="F331" s="100"/>
      <c r="G331" s="100"/>
      <c r="H331" s="100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ht="12.75" customHeight="1">
      <c r="A332" s="17"/>
      <c r="B332" s="17"/>
      <c r="C332" s="100"/>
      <c r="D332" s="100"/>
      <c r="E332" s="100"/>
      <c r="F332" s="100"/>
      <c r="G332" s="100"/>
      <c r="H332" s="100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ht="12.75" customHeight="1">
      <c r="A333" s="17"/>
      <c r="B333" s="17"/>
      <c r="C333" s="100"/>
      <c r="D333" s="100"/>
      <c r="E333" s="100"/>
      <c r="F333" s="100"/>
      <c r="G333" s="100"/>
      <c r="H333" s="100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ht="12.75" customHeight="1">
      <c r="A334" s="17"/>
      <c r="B334" s="17"/>
      <c r="C334" s="100"/>
      <c r="D334" s="100"/>
      <c r="E334" s="100"/>
      <c r="F334" s="100"/>
      <c r="G334" s="100"/>
      <c r="H334" s="100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ht="12.75" customHeight="1">
      <c r="A335" s="17"/>
      <c r="B335" s="17"/>
      <c r="C335" s="100"/>
      <c r="D335" s="100"/>
      <c r="E335" s="100"/>
      <c r="F335" s="100"/>
      <c r="G335" s="100"/>
      <c r="H335" s="100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ht="12.75" customHeight="1">
      <c r="A336" s="17"/>
      <c r="B336" s="17"/>
      <c r="C336" s="100"/>
      <c r="D336" s="100"/>
      <c r="E336" s="100"/>
      <c r="F336" s="100"/>
      <c r="G336" s="100"/>
      <c r="H336" s="100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ht="12.75" customHeight="1">
      <c r="A337" s="17"/>
      <c r="B337" s="17"/>
      <c r="C337" s="100"/>
      <c r="D337" s="100"/>
      <c r="E337" s="100"/>
      <c r="F337" s="100"/>
      <c r="G337" s="100"/>
      <c r="H337" s="100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ht="12.75" customHeight="1">
      <c r="A338" s="17"/>
      <c r="B338" s="17"/>
      <c r="C338" s="100"/>
      <c r="D338" s="100"/>
      <c r="E338" s="100"/>
      <c r="F338" s="100"/>
      <c r="G338" s="100"/>
      <c r="H338" s="100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ht="12.75" customHeight="1">
      <c r="A339" s="17"/>
      <c r="B339" s="17"/>
      <c r="C339" s="100"/>
      <c r="D339" s="100"/>
      <c r="E339" s="100"/>
      <c r="F339" s="100"/>
      <c r="G339" s="100"/>
      <c r="H339" s="100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ht="12.75" customHeight="1">
      <c r="A340" s="17"/>
      <c r="B340" s="17"/>
      <c r="C340" s="100"/>
      <c r="D340" s="100"/>
      <c r="E340" s="100"/>
      <c r="F340" s="100"/>
      <c r="G340" s="100"/>
      <c r="H340" s="100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ht="12.75" customHeight="1">
      <c r="A341" s="17"/>
      <c r="B341" s="17"/>
      <c r="C341" s="100"/>
      <c r="D341" s="100"/>
      <c r="E341" s="100"/>
      <c r="F341" s="100"/>
      <c r="G341" s="100"/>
      <c r="H341" s="100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ht="12.75" customHeight="1">
      <c r="A342" s="17"/>
      <c r="B342" s="17"/>
      <c r="C342" s="100"/>
      <c r="D342" s="100"/>
      <c r="E342" s="100"/>
      <c r="F342" s="100"/>
      <c r="G342" s="100"/>
      <c r="H342" s="100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ht="12.75" customHeight="1">
      <c r="A343" s="17"/>
      <c r="B343" s="17"/>
      <c r="C343" s="100"/>
      <c r="D343" s="100"/>
      <c r="E343" s="100"/>
      <c r="F343" s="100"/>
      <c r="G343" s="100"/>
      <c r="H343" s="100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ht="12.75" customHeight="1">
      <c r="A344" s="17"/>
      <c r="B344" s="17"/>
      <c r="C344" s="100"/>
      <c r="D344" s="100"/>
      <c r="E344" s="100"/>
      <c r="F344" s="100"/>
      <c r="G344" s="100"/>
      <c r="H344" s="100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ht="12.75" customHeight="1">
      <c r="A345" s="17"/>
      <c r="B345" s="17"/>
      <c r="C345" s="100"/>
      <c r="D345" s="100"/>
      <c r="E345" s="100"/>
      <c r="F345" s="100"/>
      <c r="G345" s="100"/>
      <c r="H345" s="100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ht="12.75" customHeight="1">
      <c r="A346" s="17"/>
      <c r="B346" s="17"/>
      <c r="C346" s="100"/>
      <c r="D346" s="100"/>
      <c r="E346" s="100"/>
      <c r="F346" s="100"/>
      <c r="G346" s="100"/>
      <c r="H346" s="100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ht="12.75" customHeight="1">
      <c r="A347" s="17"/>
      <c r="B347" s="17"/>
      <c r="C347" s="100"/>
      <c r="D347" s="100"/>
      <c r="E347" s="100"/>
      <c r="F347" s="100"/>
      <c r="G347" s="100"/>
      <c r="H347" s="100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ht="12.75" customHeight="1">
      <c r="A348" s="17"/>
      <c r="B348" s="17"/>
      <c r="C348" s="100"/>
      <c r="D348" s="100"/>
      <c r="E348" s="100"/>
      <c r="F348" s="100"/>
      <c r="G348" s="100"/>
      <c r="H348" s="100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ht="12.75" customHeight="1">
      <c r="A349" s="17"/>
      <c r="B349" s="17"/>
      <c r="C349" s="100"/>
      <c r="D349" s="100"/>
      <c r="E349" s="100"/>
      <c r="F349" s="100"/>
      <c r="G349" s="100"/>
      <c r="H349" s="100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ht="12.75" customHeight="1">
      <c r="A350" s="17"/>
      <c r="B350" s="17"/>
      <c r="C350" s="100"/>
      <c r="D350" s="100"/>
      <c r="E350" s="100"/>
      <c r="F350" s="100"/>
      <c r="G350" s="100"/>
      <c r="H350" s="100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ht="12.75" customHeight="1">
      <c r="A351" s="17"/>
      <c r="B351" s="17"/>
      <c r="C351" s="100"/>
      <c r="D351" s="100"/>
      <c r="E351" s="100"/>
      <c r="F351" s="100"/>
      <c r="G351" s="100"/>
      <c r="H351" s="100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ht="12.75" customHeight="1">
      <c r="A352" s="17"/>
      <c r="B352" s="17"/>
      <c r="C352" s="100"/>
      <c r="D352" s="100"/>
      <c r="E352" s="100"/>
      <c r="F352" s="100"/>
      <c r="G352" s="100"/>
      <c r="H352" s="100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ht="12.75" customHeight="1">
      <c r="A353" s="17"/>
      <c r="B353" s="17"/>
      <c r="C353" s="100"/>
      <c r="D353" s="100"/>
      <c r="E353" s="100"/>
      <c r="F353" s="100"/>
      <c r="G353" s="100"/>
      <c r="H353" s="100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ht="12.75" customHeight="1">
      <c r="A354" s="17"/>
      <c r="B354" s="17"/>
      <c r="C354" s="100"/>
      <c r="D354" s="100"/>
      <c r="E354" s="100"/>
      <c r="F354" s="100"/>
      <c r="G354" s="100"/>
      <c r="H354" s="100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ht="12.75" customHeight="1">
      <c r="A355" s="17"/>
      <c r="B355" s="17"/>
      <c r="C355" s="100"/>
      <c r="D355" s="100"/>
      <c r="E355" s="100"/>
      <c r="F355" s="100"/>
      <c r="G355" s="100"/>
      <c r="H355" s="100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ht="12.75" customHeight="1">
      <c r="A356" s="17"/>
      <c r="B356" s="17"/>
      <c r="C356" s="100"/>
      <c r="D356" s="100"/>
      <c r="E356" s="100"/>
      <c r="F356" s="100"/>
      <c r="G356" s="100"/>
      <c r="H356" s="100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ht="12.75" customHeight="1">
      <c r="A357" s="17"/>
      <c r="B357" s="17"/>
      <c r="C357" s="100"/>
      <c r="D357" s="100"/>
      <c r="E357" s="100"/>
      <c r="F357" s="100"/>
      <c r="G357" s="100"/>
      <c r="H357" s="100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ht="12.75" customHeight="1">
      <c r="A358" s="17"/>
      <c r="B358" s="17"/>
      <c r="C358" s="100"/>
      <c r="D358" s="100"/>
      <c r="E358" s="100"/>
      <c r="F358" s="100"/>
      <c r="G358" s="100"/>
      <c r="H358" s="100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ht="12.75" customHeight="1">
      <c r="A359" s="17"/>
      <c r="B359" s="17"/>
      <c r="C359" s="100"/>
      <c r="D359" s="100"/>
      <c r="E359" s="100"/>
      <c r="F359" s="100"/>
      <c r="G359" s="100"/>
      <c r="H359" s="100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ht="12.75" customHeight="1">
      <c r="A360" s="17"/>
      <c r="B360" s="17"/>
      <c r="C360" s="100"/>
      <c r="D360" s="100"/>
      <c r="E360" s="100"/>
      <c r="F360" s="100"/>
      <c r="G360" s="100"/>
      <c r="H360" s="100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ht="12.75" customHeight="1">
      <c r="A361" s="17"/>
      <c r="B361" s="17"/>
      <c r="C361" s="100"/>
      <c r="D361" s="100"/>
      <c r="E361" s="100"/>
      <c r="F361" s="100"/>
      <c r="G361" s="100"/>
      <c r="H361" s="100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ht="12.75" customHeight="1">
      <c r="A362" s="17"/>
      <c r="B362" s="17"/>
      <c r="C362" s="100"/>
      <c r="D362" s="100"/>
      <c r="E362" s="100"/>
      <c r="F362" s="100"/>
      <c r="G362" s="100"/>
      <c r="H362" s="100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ht="12.75" customHeight="1">
      <c r="A363" s="17"/>
      <c r="B363" s="17"/>
      <c r="C363" s="100"/>
      <c r="D363" s="100"/>
      <c r="E363" s="100"/>
      <c r="F363" s="100"/>
      <c r="G363" s="100"/>
      <c r="H363" s="100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ht="12.75" customHeight="1">
      <c r="A364" s="17"/>
      <c r="B364" s="17"/>
      <c r="C364" s="100"/>
      <c r="D364" s="100"/>
      <c r="E364" s="100"/>
      <c r="F364" s="100"/>
      <c r="G364" s="100"/>
      <c r="H364" s="100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ht="12.75" customHeight="1">
      <c r="A365" s="17"/>
      <c r="B365" s="17"/>
      <c r="C365" s="100"/>
      <c r="D365" s="100"/>
      <c r="E365" s="100"/>
      <c r="F365" s="100"/>
      <c r="G365" s="100"/>
      <c r="H365" s="100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ht="12.75" customHeight="1">
      <c r="A366" s="17"/>
      <c r="B366" s="17"/>
      <c r="C366" s="100"/>
      <c r="D366" s="100"/>
      <c r="E366" s="100"/>
      <c r="F366" s="100"/>
      <c r="G366" s="100"/>
      <c r="H366" s="100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ht="12.75" customHeight="1">
      <c r="A367" s="17"/>
      <c r="B367" s="17"/>
      <c r="C367" s="100"/>
      <c r="D367" s="100"/>
      <c r="E367" s="100"/>
      <c r="F367" s="100"/>
      <c r="G367" s="100"/>
      <c r="H367" s="100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ht="12.75" customHeight="1">
      <c r="A368" s="17"/>
      <c r="B368" s="17"/>
      <c r="C368" s="100"/>
      <c r="D368" s="100"/>
      <c r="E368" s="100"/>
      <c r="F368" s="100"/>
      <c r="G368" s="100"/>
      <c r="H368" s="100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ht="12.75" customHeight="1">
      <c r="A369" s="17"/>
      <c r="B369" s="17"/>
      <c r="C369" s="100"/>
      <c r="D369" s="100"/>
      <c r="E369" s="100"/>
      <c r="F369" s="100"/>
      <c r="G369" s="100"/>
      <c r="H369" s="100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ht="12.75" customHeight="1">
      <c r="A370" s="17"/>
      <c r="B370" s="17"/>
      <c r="C370" s="100"/>
      <c r="D370" s="100"/>
      <c r="E370" s="100"/>
      <c r="F370" s="100"/>
      <c r="G370" s="100"/>
      <c r="H370" s="100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ht="12.75" customHeight="1">
      <c r="A371" s="17"/>
      <c r="B371" s="17"/>
      <c r="C371" s="100"/>
      <c r="D371" s="100"/>
      <c r="E371" s="100"/>
      <c r="F371" s="100"/>
      <c r="G371" s="100"/>
      <c r="H371" s="100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ht="12.75" customHeight="1">
      <c r="A372" s="17"/>
      <c r="B372" s="17"/>
      <c r="C372" s="100"/>
      <c r="D372" s="100"/>
      <c r="E372" s="100"/>
      <c r="F372" s="100"/>
      <c r="G372" s="100"/>
      <c r="H372" s="100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ht="12.75" customHeight="1">
      <c r="A373" s="17"/>
      <c r="B373" s="17"/>
      <c r="C373" s="100"/>
      <c r="D373" s="100"/>
      <c r="E373" s="100"/>
      <c r="F373" s="100"/>
      <c r="G373" s="100"/>
      <c r="H373" s="100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ht="12.75" customHeight="1">
      <c r="A374" s="17"/>
      <c r="B374" s="17"/>
      <c r="C374" s="100"/>
      <c r="D374" s="100"/>
      <c r="E374" s="100"/>
      <c r="F374" s="100"/>
      <c r="G374" s="100"/>
      <c r="H374" s="100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ht="12.75" customHeight="1">
      <c r="A375" s="17"/>
      <c r="B375" s="17"/>
      <c r="C375" s="100"/>
      <c r="D375" s="100"/>
      <c r="E375" s="100"/>
      <c r="F375" s="100"/>
      <c r="G375" s="100"/>
      <c r="H375" s="100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ht="12.75" customHeight="1">
      <c r="A376" s="17"/>
      <c r="B376" s="17"/>
      <c r="C376" s="100"/>
      <c r="D376" s="100"/>
      <c r="E376" s="100"/>
      <c r="F376" s="100"/>
      <c r="G376" s="100"/>
      <c r="H376" s="100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ht="12.75" customHeight="1">
      <c r="A377" s="17"/>
      <c r="B377" s="17"/>
      <c r="C377" s="100"/>
      <c r="D377" s="100"/>
      <c r="E377" s="100"/>
      <c r="F377" s="100"/>
      <c r="G377" s="100"/>
      <c r="H377" s="100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ht="12.75" customHeight="1">
      <c r="A378" s="17"/>
      <c r="B378" s="17"/>
      <c r="C378" s="100"/>
      <c r="D378" s="100"/>
      <c r="E378" s="100"/>
      <c r="F378" s="100"/>
      <c r="G378" s="100"/>
      <c r="H378" s="100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ht="12.75" customHeight="1">
      <c r="A379" s="17"/>
      <c r="B379" s="17"/>
      <c r="C379" s="100"/>
      <c r="D379" s="100"/>
      <c r="E379" s="100"/>
      <c r="F379" s="100"/>
      <c r="G379" s="100"/>
      <c r="H379" s="100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ht="12.75" customHeight="1">
      <c r="A380" s="17"/>
      <c r="B380" s="17"/>
      <c r="C380" s="100"/>
      <c r="D380" s="100"/>
      <c r="E380" s="100"/>
      <c r="F380" s="100"/>
      <c r="G380" s="100"/>
      <c r="H380" s="100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ht="12.75" customHeight="1">
      <c r="A381" s="17"/>
      <c r="B381" s="17"/>
      <c r="C381" s="100"/>
      <c r="D381" s="100"/>
      <c r="E381" s="100"/>
      <c r="F381" s="100"/>
      <c r="G381" s="100"/>
      <c r="H381" s="100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ht="12.75" customHeight="1">
      <c r="A382" s="17"/>
      <c r="B382" s="17"/>
      <c r="C382" s="100"/>
      <c r="D382" s="100"/>
      <c r="E382" s="100"/>
      <c r="F382" s="100"/>
      <c r="G382" s="100"/>
      <c r="H382" s="100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ht="12.75" customHeight="1">
      <c r="A383" s="17"/>
      <c r="B383" s="17"/>
      <c r="C383" s="100"/>
      <c r="D383" s="100"/>
      <c r="E383" s="100"/>
      <c r="F383" s="100"/>
      <c r="G383" s="100"/>
      <c r="H383" s="100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ht="12.75" customHeight="1">
      <c r="A384" s="17"/>
      <c r="B384" s="17"/>
      <c r="C384" s="100"/>
      <c r="D384" s="100"/>
      <c r="E384" s="100"/>
      <c r="F384" s="100"/>
      <c r="G384" s="100"/>
      <c r="H384" s="100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ht="12.75" customHeight="1">
      <c r="A385" s="17"/>
      <c r="B385" s="17"/>
      <c r="C385" s="100"/>
      <c r="D385" s="100"/>
      <c r="E385" s="100"/>
      <c r="F385" s="100"/>
      <c r="G385" s="100"/>
      <c r="H385" s="100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ht="12.75" customHeight="1">
      <c r="A386" s="17"/>
      <c r="B386" s="17"/>
      <c r="C386" s="100"/>
      <c r="D386" s="100"/>
      <c r="E386" s="100"/>
      <c r="F386" s="100"/>
      <c r="G386" s="100"/>
      <c r="H386" s="100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ht="12.75" customHeight="1">
      <c r="A387" s="17"/>
      <c r="B387" s="17"/>
      <c r="C387" s="100"/>
      <c r="D387" s="100"/>
      <c r="E387" s="100"/>
      <c r="F387" s="100"/>
      <c r="G387" s="100"/>
      <c r="H387" s="100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ht="12.75" customHeight="1">
      <c r="A388" s="17"/>
      <c r="B388" s="17"/>
      <c r="C388" s="100"/>
      <c r="D388" s="100"/>
      <c r="E388" s="100"/>
      <c r="F388" s="100"/>
      <c r="G388" s="100"/>
      <c r="H388" s="100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ht="12.75" customHeight="1">
      <c r="A389" s="17"/>
      <c r="B389" s="17"/>
      <c r="C389" s="100"/>
      <c r="D389" s="100"/>
      <c r="E389" s="100"/>
      <c r="F389" s="100"/>
      <c r="G389" s="100"/>
      <c r="H389" s="100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ht="12.75" customHeight="1">
      <c r="A390" s="17"/>
      <c r="B390" s="17"/>
      <c r="C390" s="100"/>
      <c r="D390" s="100"/>
      <c r="E390" s="100"/>
      <c r="F390" s="100"/>
      <c r="G390" s="100"/>
      <c r="H390" s="100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ht="12.75" customHeight="1">
      <c r="A391" s="17"/>
      <c r="B391" s="17"/>
      <c r="C391" s="100"/>
      <c r="D391" s="100"/>
      <c r="E391" s="100"/>
      <c r="F391" s="100"/>
      <c r="G391" s="100"/>
      <c r="H391" s="100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ht="12.75" customHeight="1">
      <c r="A392" s="17"/>
      <c r="B392" s="17"/>
      <c r="C392" s="100"/>
      <c r="D392" s="100"/>
      <c r="E392" s="100"/>
      <c r="F392" s="100"/>
      <c r="G392" s="100"/>
      <c r="H392" s="100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ht="12.75" customHeight="1">
      <c r="A393" s="17"/>
      <c r="B393" s="17"/>
      <c r="C393" s="100"/>
      <c r="D393" s="100"/>
      <c r="E393" s="100"/>
      <c r="F393" s="100"/>
      <c r="G393" s="100"/>
      <c r="H393" s="100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ht="12.75" customHeight="1">
      <c r="A394" s="17"/>
      <c r="B394" s="17"/>
      <c r="C394" s="100"/>
      <c r="D394" s="100"/>
      <c r="E394" s="100"/>
      <c r="F394" s="100"/>
      <c r="G394" s="100"/>
      <c r="H394" s="100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ht="12.75" customHeight="1">
      <c r="A395" s="17"/>
      <c r="B395" s="17"/>
      <c r="C395" s="100"/>
      <c r="D395" s="100"/>
      <c r="E395" s="100"/>
      <c r="F395" s="100"/>
      <c r="G395" s="100"/>
      <c r="H395" s="100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ht="12.75" customHeight="1">
      <c r="A396" s="17"/>
      <c r="B396" s="17"/>
      <c r="C396" s="100"/>
      <c r="D396" s="100"/>
      <c r="E396" s="100"/>
      <c r="F396" s="100"/>
      <c r="G396" s="100"/>
      <c r="H396" s="100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ht="12.75" customHeight="1">
      <c r="A397" s="17"/>
      <c r="B397" s="17"/>
      <c r="C397" s="100"/>
      <c r="D397" s="100"/>
      <c r="E397" s="100"/>
      <c r="F397" s="100"/>
      <c r="G397" s="100"/>
      <c r="H397" s="100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ht="12.75" customHeight="1">
      <c r="A398" s="17"/>
      <c r="B398" s="17"/>
      <c r="C398" s="100"/>
      <c r="D398" s="100"/>
      <c r="E398" s="100"/>
      <c r="F398" s="100"/>
      <c r="G398" s="100"/>
      <c r="H398" s="100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ht="12.75" customHeight="1">
      <c r="A399" s="17"/>
      <c r="B399" s="17"/>
      <c r="C399" s="100"/>
      <c r="D399" s="100"/>
      <c r="E399" s="100"/>
      <c r="F399" s="100"/>
      <c r="G399" s="100"/>
      <c r="H399" s="100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ht="12.75" customHeight="1">
      <c r="A400" s="17"/>
      <c r="B400" s="17"/>
      <c r="C400" s="100"/>
      <c r="D400" s="100"/>
      <c r="E400" s="100"/>
      <c r="F400" s="100"/>
      <c r="G400" s="100"/>
      <c r="H400" s="100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ht="12.75" customHeight="1">
      <c r="A401" s="17"/>
      <c r="B401" s="17"/>
      <c r="C401" s="100"/>
      <c r="D401" s="100"/>
      <c r="E401" s="100"/>
      <c r="F401" s="100"/>
      <c r="G401" s="100"/>
      <c r="H401" s="100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ht="12.75" customHeight="1">
      <c r="A402" s="17"/>
      <c r="B402" s="17"/>
      <c r="C402" s="100"/>
      <c r="D402" s="100"/>
      <c r="E402" s="100"/>
      <c r="F402" s="100"/>
      <c r="G402" s="100"/>
      <c r="H402" s="100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ht="12.75" customHeight="1">
      <c r="A403" s="17"/>
      <c r="B403" s="17"/>
      <c r="C403" s="100"/>
      <c r="D403" s="100"/>
      <c r="E403" s="100"/>
      <c r="F403" s="100"/>
      <c r="G403" s="100"/>
      <c r="H403" s="100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ht="12.75" customHeight="1">
      <c r="A404" s="17"/>
      <c r="B404" s="17"/>
      <c r="C404" s="100"/>
      <c r="D404" s="100"/>
      <c r="E404" s="100"/>
      <c r="F404" s="100"/>
      <c r="G404" s="100"/>
      <c r="H404" s="100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ht="12.75" customHeight="1">
      <c r="A405" s="17"/>
      <c r="B405" s="17"/>
      <c r="C405" s="100"/>
      <c r="D405" s="100"/>
      <c r="E405" s="100"/>
      <c r="F405" s="100"/>
      <c r="G405" s="100"/>
      <c r="H405" s="100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ht="12.75" customHeight="1">
      <c r="A406" s="17"/>
      <c r="B406" s="17"/>
      <c r="C406" s="100"/>
      <c r="D406" s="100"/>
      <c r="E406" s="100"/>
      <c r="F406" s="100"/>
      <c r="G406" s="100"/>
      <c r="H406" s="100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ht="12.75" customHeight="1">
      <c r="A407" s="17"/>
      <c r="B407" s="17"/>
      <c r="C407" s="100"/>
      <c r="D407" s="100"/>
      <c r="E407" s="100"/>
      <c r="F407" s="100"/>
      <c r="G407" s="100"/>
      <c r="H407" s="100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ht="12.75" customHeight="1">
      <c r="A408" s="17"/>
      <c r="B408" s="17"/>
      <c r="C408" s="100"/>
      <c r="D408" s="100"/>
      <c r="E408" s="100"/>
      <c r="F408" s="100"/>
      <c r="G408" s="100"/>
      <c r="H408" s="100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ht="12.75" customHeight="1">
      <c r="A409" s="17"/>
      <c r="B409" s="17"/>
      <c r="C409" s="100"/>
      <c r="D409" s="100"/>
      <c r="E409" s="100"/>
      <c r="F409" s="100"/>
      <c r="G409" s="100"/>
      <c r="H409" s="100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ht="12.75" customHeight="1">
      <c r="A410" s="17"/>
      <c r="B410" s="17"/>
      <c r="C410" s="100"/>
      <c r="D410" s="100"/>
      <c r="E410" s="100"/>
      <c r="F410" s="100"/>
      <c r="G410" s="100"/>
      <c r="H410" s="100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ht="12.75" customHeight="1">
      <c r="A411" s="17"/>
      <c r="B411" s="17"/>
      <c r="C411" s="100"/>
      <c r="D411" s="100"/>
      <c r="E411" s="100"/>
      <c r="F411" s="100"/>
      <c r="G411" s="100"/>
      <c r="H411" s="100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ht="12.75" customHeight="1">
      <c r="A412" s="17"/>
      <c r="B412" s="17"/>
      <c r="C412" s="100"/>
      <c r="D412" s="100"/>
      <c r="E412" s="100"/>
      <c r="F412" s="100"/>
      <c r="G412" s="100"/>
      <c r="H412" s="100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ht="12.75" customHeight="1">
      <c r="A413" s="17"/>
      <c r="B413" s="17"/>
      <c r="C413" s="100"/>
      <c r="D413" s="100"/>
      <c r="E413" s="100"/>
      <c r="F413" s="100"/>
      <c r="G413" s="100"/>
      <c r="H413" s="100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ht="12.75" customHeight="1">
      <c r="A414" s="17"/>
      <c r="B414" s="17"/>
      <c r="C414" s="100"/>
      <c r="D414" s="100"/>
      <c r="E414" s="100"/>
      <c r="F414" s="100"/>
      <c r="G414" s="100"/>
      <c r="H414" s="100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ht="12.75" customHeight="1">
      <c r="A415" s="17"/>
      <c r="B415" s="17"/>
      <c r="C415" s="100"/>
      <c r="D415" s="100"/>
      <c r="E415" s="100"/>
      <c r="F415" s="100"/>
      <c r="G415" s="100"/>
      <c r="H415" s="100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ht="12.75" customHeight="1">
      <c r="A416" s="17"/>
      <c r="B416" s="17"/>
      <c r="C416" s="100"/>
      <c r="D416" s="100"/>
      <c r="E416" s="100"/>
      <c r="F416" s="100"/>
      <c r="G416" s="100"/>
      <c r="H416" s="100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ht="12.75" customHeight="1">
      <c r="A417" s="17"/>
      <c r="B417" s="17"/>
      <c r="C417" s="100"/>
      <c r="D417" s="100"/>
      <c r="E417" s="100"/>
      <c r="F417" s="100"/>
      <c r="G417" s="100"/>
      <c r="H417" s="100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ht="12.75" customHeight="1">
      <c r="A418" s="17"/>
      <c r="B418" s="17"/>
      <c r="C418" s="100"/>
      <c r="D418" s="100"/>
      <c r="E418" s="100"/>
      <c r="F418" s="100"/>
      <c r="G418" s="100"/>
      <c r="H418" s="100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ht="12.75" customHeight="1">
      <c r="A419" s="17"/>
      <c r="B419" s="17"/>
      <c r="C419" s="100"/>
      <c r="D419" s="100"/>
      <c r="E419" s="100"/>
      <c r="F419" s="100"/>
      <c r="G419" s="100"/>
      <c r="H419" s="100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ht="12.75" customHeight="1">
      <c r="A420" s="17"/>
      <c r="B420" s="17"/>
      <c r="C420" s="100"/>
      <c r="D420" s="100"/>
      <c r="E420" s="100"/>
      <c r="F420" s="100"/>
      <c r="G420" s="100"/>
      <c r="H420" s="100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ht="12.75" customHeight="1">
      <c r="A421" s="17"/>
      <c r="B421" s="17"/>
      <c r="C421" s="100"/>
      <c r="D421" s="100"/>
      <c r="E421" s="100"/>
      <c r="F421" s="100"/>
      <c r="G421" s="100"/>
      <c r="H421" s="100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ht="12.75" customHeight="1">
      <c r="A422" s="17"/>
      <c r="B422" s="17"/>
      <c r="C422" s="100"/>
      <c r="D422" s="100"/>
      <c r="E422" s="100"/>
      <c r="F422" s="100"/>
      <c r="G422" s="100"/>
      <c r="H422" s="100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ht="12.75" customHeight="1">
      <c r="A423" s="17"/>
      <c r="B423" s="17"/>
      <c r="C423" s="100"/>
      <c r="D423" s="100"/>
      <c r="E423" s="100"/>
      <c r="F423" s="100"/>
      <c r="G423" s="100"/>
      <c r="H423" s="100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ht="12.75" customHeight="1">
      <c r="A424" s="17"/>
      <c r="B424" s="17"/>
      <c r="C424" s="100"/>
      <c r="D424" s="100"/>
      <c r="E424" s="100"/>
      <c r="F424" s="100"/>
      <c r="G424" s="100"/>
      <c r="H424" s="100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ht="12.75" customHeight="1">
      <c r="A425" s="17"/>
      <c r="B425" s="17"/>
      <c r="C425" s="100"/>
      <c r="D425" s="100"/>
      <c r="E425" s="100"/>
      <c r="F425" s="100"/>
      <c r="G425" s="100"/>
      <c r="H425" s="100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ht="12.75" customHeight="1">
      <c r="A426" s="17"/>
      <c r="B426" s="17"/>
      <c r="C426" s="100"/>
      <c r="D426" s="100"/>
      <c r="E426" s="100"/>
      <c r="F426" s="100"/>
      <c r="G426" s="100"/>
      <c r="H426" s="100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ht="12.75" customHeight="1">
      <c r="A427" s="17"/>
      <c r="B427" s="17"/>
      <c r="C427" s="100"/>
      <c r="D427" s="100"/>
      <c r="E427" s="100"/>
      <c r="F427" s="100"/>
      <c r="G427" s="100"/>
      <c r="H427" s="100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ht="12.75" customHeight="1">
      <c r="A428" s="17"/>
      <c r="B428" s="17"/>
      <c r="C428" s="100"/>
      <c r="D428" s="100"/>
      <c r="E428" s="100"/>
      <c r="F428" s="100"/>
      <c r="G428" s="100"/>
      <c r="H428" s="100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ht="12.75" customHeight="1">
      <c r="A429" s="17"/>
      <c r="B429" s="17"/>
      <c r="C429" s="100"/>
      <c r="D429" s="100"/>
      <c r="E429" s="100"/>
      <c r="F429" s="100"/>
      <c r="G429" s="100"/>
      <c r="H429" s="100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ht="12.75" customHeight="1">
      <c r="A430" s="17"/>
      <c r="B430" s="17"/>
      <c r="C430" s="100"/>
      <c r="D430" s="100"/>
      <c r="E430" s="100"/>
      <c r="F430" s="100"/>
      <c r="G430" s="100"/>
      <c r="H430" s="100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ht="12.75" customHeight="1">
      <c r="A431" s="17"/>
      <c r="B431" s="17"/>
      <c r="C431" s="100"/>
      <c r="D431" s="100"/>
      <c r="E431" s="100"/>
      <c r="F431" s="100"/>
      <c r="G431" s="100"/>
      <c r="H431" s="100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ht="12.75" customHeight="1">
      <c r="A432" s="17"/>
      <c r="B432" s="17"/>
      <c r="C432" s="100"/>
      <c r="D432" s="100"/>
      <c r="E432" s="100"/>
      <c r="F432" s="100"/>
      <c r="G432" s="100"/>
      <c r="H432" s="100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ht="12.75" customHeight="1">
      <c r="A433" s="17"/>
      <c r="B433" s="17"/>
      <c r="C433" s="100"/>
      <c r="D433" s="100"/>
      <c r="E433" s="100"/>
      <c r="F433" s="100"/>
      <c r="G433" s="100"/>
      <c r="H433" s="100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ht="12.75" customHeight="1">
      <c r="A434" s="17"/>
      <c r="B434" s="17"/>
      <c r="C434" s="100"/>
      <c r="D434" s="100"/>
      <c r="E434" s="100"/>
      <c r="F434" s="100"/>
      <c r="G434" s="100"/>
      <c r="H434" s="100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ht="12.75" customHeight="1">
      <c r="A435" s="17"/>
      <c r="B435" s="17"/>
      <c r="C435" s="100"/>
      <c r="D435" s="100"/>
      <c r="E435" s="100"/>
      <c r="F435" s="100"/>
      <c r="G435" s="100"/>
      <c r="H435" s="100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ht="12.75" customHeight="1">
      <c r="A436" s="17"/>
      <c r="B436" s="17"/>
      <c r="C436" s="100"/>
      <c r="D436" s="100"/>
      <c r="E436" s="100"/>
      <c r="F436" s="100"/>
      <c r="G436" s="100"/>
      <c r="H436" s="100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ht="12.75" customHeight="1">
      <c r="A437" s="17"/>
      <c r="B437" s="17"/>
      <c r="C437" s="100"/>
      <c r="D437" s="100"/>
      <c r="E437" s="100"/>
      <c r="F437" s="100"/>
      <c r="G437" s="100"/>
      <c r="H437" s="100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ht="12.75" customHeight="1">
      <c r="A438" s="17"/>
      <c r="B438" s="17"/>
      <c r="C438" s="100"/>
      <c r="D438" s="100"/>
      <c r="E438" s="100"/>
      <c r="F438" s="100"/>
      <c r="G438" s="100"/>
      <c r="H438" s="100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ht="12.75" customHeight="1">
      <c r="A439" s="17"/>
      <c r="B439" s="17"/>
      <c r="C439" s="100"/>
      <c r="D439" s="100"/>
      <c r="E439" s="100"/>
      <c r="F439" s="100"/>
      <c r="G439" s="100"/>
      <c r="H439" s="100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ht="12.75" customHeight="1">
      <c r="A440" s="17"/>
      <c r="B440" s="17"/>
      <c r="C440" s="100"/>
      <c r="D440" s="100"/>
      <c r="E440" s="100"/>
      <c r="F440" s="100"/>
      <c r="G440" s="100"/>
      <c r="H440" s="100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ht="12.75" customHeight="1">
      <c r="A441" s="17"/>
      <c r="B441" s="17"/>
      <c r="C441" s="100"/>
      <c r="D441" s="100"/>
      <c r="E441" s="100"/>
      <c r="F441" s="100"/>
      <c r="G441" s="100"/>
      <c r="H441" s="100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ht="12.75" customHeight="1">
      <c r="A442" s="17"/>
      <c r="B442" s="17"/>
      <c r="C442" s="100"/>
      <c r="D442" s="100"/>
      <c r="E442" s="100"/>
      <c r="F442" s="100"/>
      <c r="G442" s="100"/>
      <c r="H442" s="100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ht="12.75" customHeight="1">
      <c r="A443" s="17"/>
      <c r="B443" s="17"/>
      <c r="C443" s="100"/>
      <c r="D443" s="100"/>
      <c r="E443" s="100"/>
      <c r="F443" s="100"/>
      <c r="G443" s="100"/>
      <c r="H443" s="100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ht="12.75" customHeight="1">
      <c r="A444" s="17"/>
      <c r="B444" s="17"/>
      <c r="C444" s="100"/>
      <c r="D444" s="100"/>
      <c r="E444" s="100"/>
      <c r="F444" s="100"/>
      <c r="G444" s="100"/>
      <c r="H444" s="100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ht="12.75" customHeight="1">
      <c r="A445" s="17"/>
      <c r="B445" s="17"/>
      <c r="C445" s="100"/>
      <c r="D445" s="100"/>
      <c r="E445" s="100"/>
      <c r="F445" s="100"/>
      <c r="G445" s="100"/>
      <c r="H445" s="100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ht="12.75" customHeight="1">
      <c r="A446" s="17"/>
      <c r="B446" s="17"/>
      <c r="C446" s="100"/>
      <c r="D446" s="100"/>
      <c r="E446" s="100"/>
      <c r="F446" s="100"/>
      <c r="G446" s="100"/>
      <c r="H446" s="100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ht="12.75" customHeight="1">
      <c r="A447" s="17"/>
      <c r="B447" s="17"/>
      <c r="C447" s="100"/>
      <c r="D447" s="100"/>
      <c r="E447" s="100"/>
      <c r="F447" s="100"/>
      <c r="G447" s="100"/>
      <c r="H447" s="100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ht="12.75" customHeight="1">
      <c r="A448" s="17"/>
      <c r="B448" s="17"/>
      <c r="C448" s="100"/>
      <c r="D448" s="100"/>
      <c r="E448" s="100"/>
      <c r="F448" s="100"/>
      <c r="G448" s="100"/>
      <c r="H448" s="100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ht="12.75" customHeight="1">
      <c r="A449" s="17"/>
      <c r="B449" s="17"/>
      <c r="C449" s="100"/>
      <c r="D449" s="100"/>
      <c r="E449" s="100"/>
      <c r="F449" s="100"/>
      <c r="G449" s="100"/>
      <c r="H449" s="100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ht="12.75" customHeight="1">
      <c r="A450" s="17"/>
      <c r="B450" s="17"/>
      <c r="C450" s="100"/>
      <c r="D450" s="100"/>
      <c r="E450" s="100"/>
      <c r="F450" s="100"/>
      <c r="G450" s="100"/>
      <c r="H450" s="100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ht="12.75" customHeight="1">
      <c r="A451" s="17"/>
      <c r="B451" s="17"/>
      <c r="C451" s="100"/>
      <c r="D451" s="100"/>
      <c r="E451" s="100"/>
      <c r="F451" s="100"/>
      <c r="G451" s="100"/>
      <c r="H451" s="100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ht="12.75" customHeight="1">
      <c r="A452" s="17"/>
      <c r="B452" s="17"/>
      <c r="C452" s="100"/>
      <c r="D452" s="100"/>
      <c r="E452" s="100"/>
      <c r="F452" s="100"/>
      <c r="G452" s="100"/>
      <c r="H452" s="100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ht="12.75" customHeight="1">
      <c r="A453" s="17"/>
      <c r="B453" s="17"/>
      <c r="C453" s="100"/>
      <c r="D453" s="100"/>
      <c r="E453" s="100"/>
      <c r="F453" s="100"/>
      <c r="G453" s="100"/>
      <c r="H453" s="100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ht="12.75" customHeight="1">
      <c r="A454" s="17"/>
      <c r="B454" s="17"/>
      <c r="C454" s="100"/>
      <c r="D454" s="100"/>
      <c r="E454" s="100"/>
      <c r="F454" s="100"/>
      <c r="G454" s="100"/>
      <c r="H454" s="100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ht="12.75" customHeight="1">
      <c r="A455" s="17"/>
      <c r="B455" s="17"/>
      <c r="C455" s="100"/>
      <c r="D455" s="100"/>
      <c r="E455" s="100"/>
      <c r="F455" s="100"/>
      <c r="G455" s="100"/>
      <c r="H455" s="100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ht="12.75" customHeight="1">
      <c r="A456" s="17"/>
      <c r="B456" s="17"/>
      <c r="C456" s="100"/>
      <c r="D456" s="100"/>
      <c r="E456" s="100"/>
      <c r="F456" s="100"/>
      <c r="G456" s="100"/>
      <c r="H456" s="100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ht="12.75" customHeight="1">
      <c r="A457" s="17"/>
      <c r="B457" s="17"/>
      <c r="C457" s="100"/>
      <c r="D457" s="100"/>
      <c r="E457" s="100"/>
      <c r="F457" s="100"/>
      <c r="G457" s="100"/>
      <c r="H457" s="100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ht="12.75" customHeight="1">
      <c r="A458" s="17"/>
      <c r="B458" s="17"/>
      <c r="C458" s="100"/>
      <c r="D458" s="100"/>
      <c r="E458" s="100"/>
      <c r="F458" s="100"/>
      <c r="G458" s="100"/>
      <c r="H458" s="100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ht="12.75" customHeight="1">
      <c r="A459" s="17"/>
      <c r="B459" s="17"/>
      <c r="C459" s="100"/>
      <c r="D459" s="100"/>
      <c r="E459" s="100"/>
      <c r="F459" s="100"/>
      <c r="G459" s="100"/>
      <c r="H459" s="100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ht="12.75" customHeight="1">
      <c r="A460" s="17"/>
      <c r="B460" s="17"/>
      <c r="C460" s="100"/>
      <c r="D460" s="100"/>
      <c r="E460" s="100"/>
      <c r="F460" s="100"/>
      <c r="G460" s="100"/>
      <c r="H460" s="100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ht="12.75" customHeight="1">
      <c r="A461" s="17"/>
      <c r="B461" s="17"/>
      <c r="C461" s="100"/>
      <c r="D461" s="100"/>
      <c r="E461" s="100"/>
      <c r="F461" s="100"/>
      <c r="G461" s="100"/>
      <c r="H461" s="100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ht="12.75" customHeight="1">
      <c r="A462" s="17"/>
      <c r="B462" s="17"/>
      <c r="C462" s="100"/>
      <c r="D462" s="100"/>
      <c r="E462" s="100"/>
      <c r="F462" s="100"/>
      <c r="G462" s="100"/>
      <c r="H462" s="100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ht="12.75" customHeight="1">
      <c r="A463" s="17"/>
      <c r="B463" s="17"/>
      <c r="C463" s="100"/>
      <c r="D463" s="100"/>
      <c r="E463" s="100"/>
      <c r="F463" s="100"/>
      <c r="G463" s="100"/>
      <c r="H463" s="100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ht="12.75" customHeight="1">
      <c r="A464" s="17"/>
      <c r="B464" s="17"/>
      <c r="C464" s="100"/>
      <c r="D464" s="100"/>
      <c r="E464" s="100"/>
      <c r="F464" s="100"/>
      <c r="G464" s="100"/>
      <c r="H464" s="100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ht="12.75" customHeight="1">
      <c r="A465" s="17"/>
      <c r="B465" s="17"/>
      <c r="C465" s="100"/>
      <c r="D465" s="100"/>
      <c r="E465" s="100"/>
      <c r="F465" s="100"/>
      <c r="G465" s="100"/>
      <c r="H465" s="100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ht="12.75" customHeight="1">
      <c r="A466" s="17"/>
      <c r="B466" s="17"/>
      <c r="C466" s="100"/>
      <c r="D466" s="100"/>
      <c r="E466" s="100"/>
      <c r="F466" s="100"/>
      <c r="G466" s="100"/>
      <c r="H466" s="100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ht="12.75" customHeight="1">
      <c r="A467" s="17"/>
      <c r="B467" s="17"/>
      <c r="C467" s="100"/>
      <c r="D467" s="100"/>
      <c r="E467" s="100"/>
      <c r="F467" s="100"/>
      <c r="G467" s="100"/>
      <c r="H467" s="100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ht="12.75" customHeight="1">
      <c r="A468" s="17"/>
      <c r="B468" s="17"/>
      <c r="C468" s="100"/>
      <c r="D468" s="100"/>
      <c r="E468" s="100"/>
      <c r="F468" s="100"/>
      <c r="G468" s="100"/>
      <c r="H468" s="100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ht="12.75" customHeight="1">
      <c r="A469" s="17"/>
      <c r="B469" s="17"/>
      <c r="C469" s="100"/>
      <c r="D469" s="100"/>
      <c r="E469" s="100"/>
      <c r="F469" s="100"/>
      <c r="G469" s="100"/>
      <c r="H469" s="100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ht="12.75" customHeight="1">
      <c r="A470" s="17"/>
      <c r="B470" s="17"/>
      <c r="C470" s="100"/>
      <c r="D470" s="100"/>
      <c r="E470" s="100"/>
      <c r="F470" s="100"/>
      <c r="G470" s="100"/>
      <c r="H470" s="100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ht="12.75" customHeight="1">
      <c r="A471" s="17"/>
      <c r="B471" s="17"/>
      <c r="C471" s="100"/>
      <c r="D471" s="100"/>
      <c r="E471" s="100"/>
      <c r="F471" s="100"/>
      <c r="G471" s="100"/>
      <c r="H471" s="100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ht="12.75" customHeight="1">
      <c r="A472" s="17"/>
      <c r="B472" s="17"/>
      <c r="C472" s="100"/>
      <c r="D472" s="100"/>
      <c r="E472" s="100"/>
      <c r="F472" s="100"/>
      <c r="G472" s="100"/>
      <c r="H472" s="100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ht="12.75" customHeight="1">
      <c r="A473" s="17"/>
      <c r="B473" s="17"/>
      <c r="C473" s="100"/>
      <c r="D473" s="100"/>
      <c r="E473" s="100"/>
      <c r="F473" s="100"/>
      <c r="G473" s="100"/>
      <c r="H473" s="100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ht="12.75" customHeight="1">
      <c r="A474" s="17"/>
      <c r="B474" s="17"/>
      <c r="C474" s="100"/>
      <c r="D474" s="100"/>
      <c r="E474" s="100"/>
      <c r="F474" s="100"/>
      <c r="G474" s="100"/>
      <c r="H474" s="100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ht="12.75" customHeight="1">
      <c r="A475" s="17"/>
      <c r="B475" s="17"/>
      <c r="C475" s="100"/>
      <c r="D475" s="100"/>
      <c r="E475" s="100"/>
      <c r="F475" s="100"/>
      <c r="G475" s="100"/>
      <c r="H475" s="100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ht="12.75" customHeight="1">
      <c r="A476" s="17"/>
      <c r="B476" s="17"/>
      <c r="C476" s="100"/>
      <c r="D476" s="100"/>
      <c r="E476" s="100"/>
      <c r="F476" s="100"/>
      <c r="G476" s="100"/>
      <c r="H476" s="100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ht="12.75" customHeight="1">
      <c r="A477" s="17"/>
      <c r="B477" s="17"/>
      <c r="C477" s="100"/>
      <c r="D477" s="100"/>
      <c r="E477" s="100"/>
      <c r="F477" s="100"/>
      <c r="G477" s="100"/>
      <c r="H477" s="100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ht="12.75" customHeight="1">
      <c r="A478" s="17"/>
      <c r="B478" s="17"/>
      <c r="C478" s="100"/>
      <c r="D478" s="100"/>
      <c r="E478" s="100"/>
      <c r="F478" s="100"/>
      <c r="G478" s="100"/>
      <c r="H478" s="100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ht="12.75" customHeight="1">
      <c r="A479" s="17"/>
      <c r="B479" s="17"/>
      <c r="C479" s="100"/>
      <c r="D479" s="100"/>
      <c r="E479" s="100"/>
      <c r="F479" s="100"/>
      <c r="G479" s="100"/>
      <c r="H479" s="100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ht="12.75" customHeight="1">
      <c r="A480" s="17"/>
      <c r="B480" s="17"/>
      <c r="C480" s="100"/>
      <c r="D480" s="100"/>
      <c r="E480" s="100"/>
      <c r="F480" s="100"/>
      <c r="G480" s="100"/>
      <c r="H480" s="100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ht="12.75" customHeight="1">
      <c r="A481" s="17"/>
      <c r="B481" s="17"/>
      <c r="C481" s="100"/>
      <c r="D481" s="100"/>
      <c r="E481" s="100"/>
      <c r="F481" s="100"/>
      <c r="G481" s="100"/>
      <c r="H481" s="100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ht="12.75" customHeight="1">
      <c r="A482" s="17"/>
      <c r="B482" s="17"/>
      <c r="C482" s="100"/>
      <c r="D482" s="100"/>
      <c r="E482" s="100"/>
      <c r="F482" s="100"/>
      <c r="G482" s="100"/>
      <c r="H482" s="100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ht="12.75" customHeight="1">
      <c r="A483" s="17"/>
      <c r="B483" s="17"/>
      <c r="C483" s="100"/>
      <c r="D483" s="100"/>
      <c r="E483" s="100"/>
      <c r="F483" s="100"/>
      <c r="G483" s="100"/>
      <c r="H483" s="100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ht="12.75" customHeight="1">
      <c r="A484" s="17"/>
      <c r="B484" s="17"/>
      <c r="C484" s="100"/>
      <c r="D484" s="100"/>
      <c r="E484" s="100"/>
      <c r="F484" s="100"/>
      <c r="G484" s="100"/>
      <c r="H484" s="100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ht="12.75" customHeight="1">
      <c r="A485" s="17"/>
      <c r="B485" s="17"/>
      <c r="C485" s="100"/>
      <c r="D485" s="100"/>
      <c r="E485" s="100"/>
      <c r="F485" s="100"/>
      <c r="G485" s="100"/>
      <c r="H485" s="100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ht="12.75" customHeight="1">
      <c r="A486" s="17"/>
      <c r="B486" s="17"/>
      <c r="C486" s="100"/>
      <c r="D486" s="100"/>
      <c r="E486" s="100"/>
      <c r="F486" s="100"/>
      <c r="G486" s="100"/>
      <c r="H486" s="100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ht="12.75" customHeight="1">
      <c r="A487" s="17"/>
      <c r="B487" s="17"/>
      <c r="C487" s="100"/>
      <c r="D487" s="100"/>
      <c r="E487" s="100"/>
      <c r="F487" s="100"/>
      <c r="G487" s="100"/>
      <c r="H487" s="100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ht="12.75" customHeight="1">
      <c r="A488" s="17"/>
      <c r="B488" s="17"/>
      <c r="C488" s="100"/>
      <c r="D488" s="100"/>
      <c r="E488" s="100"/>
      <c r="F488" s="100"/>
      <c r="G488" s="100"/>
      <c r="H488" s="100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ht="12.75" customHeight="1">
      <c r="A489" s="17"/>
      <c r="B489" s="17"/>
      <c r="C489" s="100"/>
      <c r="D489" s="100"/>
      <c r="E489" s="100"/>
      <c r="F489" s="100"/>
      <c r="G489" s="100"/>
      <c r="H489" s="100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ht="12.75" customHeight="1">
      <c r="A490" s="17"/>
      <c r="B490" s="17"/>
      <c r="C490" s="100"/>
      <c r="D490" s="100"/>
      <c r="E490" s="100"/>
      <c r="F490" s="100"/>
      <c r="G490" s="100"/>
      <c r="H490" s="100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ht="12.75" customHeight="1">
      <c r="A491" s="17"/>
      <c r="B491" s="17"/>
      <c r="C491" s="100"/>
      <c r="D491" s="100"/>
      <c r="E491" s="100"/>
      <c r="F491" s="100"/>
      <c r="G491" s="100"/>
      <c r="H491" s="100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ht="12.75" customHeight="1">
      <c r="A492" s="17"/>
      <c r="B492" s="17"/>
      <c r="C492" s="100"/>
      <c r="D492" s="100"/>
      <c r="E492" s="100"/>
      <c r="F492" s="100"/>
      <c r="G492" s="100"/>
      <c r="H492" s="100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ht="12.75" customHeight="1">
      <c r="A493" s="17"/>
      <c r="B493" s="17"/>
      <c r="C493" s="100"/>
      <c r="D493" s="100"/>
      <c r="E493" s="100"/>
      <c r="F493" s="100"/>
      <c r="G493" s="100"/>
      <c r="H493" s="100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ht="12.75" customHeight="1">
      <c r="A494" s="17"/>
      <c r="B494" s="17"/>
      <c r="C494" s="100"/>
      <c r="D494" s="100"/>
      <c r="E494" s="100"/>
      <c r="F494" s="100"/>
      <c r="G494" s="100"/>
      <c r="H494" s="100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ht="12.75" customHeight="1">
      <c r="A495" s="17"/>
      <c r="B495" s="17"/>
      <c r="C495" s="100"/>
      <c r="D495" s="100"/>
      <c r="E495" s="100"/>
      <c r="F495" s="100"/>
      <c r="G495" s="100"/>
      <c r="H495" s="100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ht="12.75" customHeight="1">
      <c r="A496" s="17"/>
      <c r="B496" s="17"/>
      <c r="C496" s="100"/>
      <c r="D496" s="100"/>
      <c r="E496" s="100"/>
      <c r="F496" s="100"/>
      <c r="G496" s="100"/>
      <c r="H496" s="100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ht="12.75" customHeight="1">
      <c r="A497" s="17"/>
      <c r="B497" s="17"/>
      <c r="C497" s="100"/>
      <c r="D497" s="100"/>
      <c r="E497" s="100"/>
      <c r="F497" s="100"/>
      <c r="G497" s="100"/>
      <c r="H497" s="100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ht="12.75" customHeight="1">
      <c r="A498" s="17"/>
      <c r="B498" s="17"/>
      <c r="C498" s="100"/>
      <c r="D498" s="100"/>
      <c r="E498" s="100"/>
      <c r="F498" s="100"/>
      <c r="G498" s="100"/>
      <c r="H498" s="100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ht="12.75" customHeight="1">
      <c r="A499" s="17"/>
      <c r="B499" s="17"/>
      <c r="C499" s="100"/>
      <c r="D499" s="100"/>
      <c r="E499" s="100"/>
      <c r="F499" s="100"/>
      <c r="G499" s="100"/>
      <c r="H499" s="100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ht="12.75" customHeight="1">
      <c r="A500" s="17"/>
      <c r="B500" s="17"/>
      <c r="C500" s="100"/>
      <c r="D500" s="100"/>
      <c r="E500" s="100"/>
      <c r="F500" s="100"/>
      <c r="G500" s="100"/>
      <c r="H500" s="100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ht="12.75" customHeight="1">
      <c r="A501" s="17"/>
      <c r="B501" s="17"/>
      <c r="C501" s="100"/>
      <c r="D501" s="100"/>
      <c r="E501" s="100"/>
      <c r="F501" s="100"/>
      <c r="G501" s="100"/>
      <c r="H501" s="100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ht="12.75" customHeight="1">
      <c r="A502" s="17"/>
      <c r="B502" s="17"/>
      <c r="C502" s="100"/>
      <c r="D502" s="100"/>
      <c r="E502" s="100"/>
      <c r="F502" s="100"/>
      <c r="G502" s="100"/>
      <c r="H502" s="100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ht="12.75" customHeight="1">
      <c r="A503" s="17"/>
      <c r="B503" s="17"/>
      <c r="C503" s="100"/>
      <c r="D503" s="100"/>
      <c r="E503" s="100"/>
      <c r="F503" s="100"/>
      <c r="G503" s="100"/>
      <c r="H503" s="100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ht="12.75" customHeight="1">
      <c r="A504" s="17"/>
      <c r="B504" s="17"/>
      <c r="C504" s="100"/>
      <c r="D504" s="100"/>
      <c r="E504" s="100"/>
      <c r="F504" s="100"/>
      <c r="G504" s="100"/>
      <c r="H504" s="100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ht="12.75" customHeight="1">
      <c r="A505" s="17"/>
      <c r="B505" s="17"/>
      <c r="C505" s="100"/>
      <c r="D505" s="100"/>
      <c r="E505" s="100"/>
      <c r="F505" s="100"/>
      <c r="G505" s="100"/>
      <c r="H505" s="100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ht="12.75" customHeight="1">
      <c r="A506" s="17"/>
      <c r="B506" s="17"/>
      <c r="C506" s="100"/>
      <c r="D506" s="100"/>
      <c r="E506" s="100"/>
      <c r="F506" s="100"/>
      <c r="G506" s="100"/>
      <c r="H506" s="100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ht="12.75" customHeight="1">
      <c r="A507" s="17"/>
      <c r="B507" s="17"/>
      <c r="C507" s="100"/>
      <c r="D507" s="100"/>
      <c r="E507" s="100"/>
      <c r="F507" s="100"/>
      <c r="G507" s="100"/>
      <c r="H507" s="100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ht="12.75" customHeight="1">
      <c r="A508" s="17"/>
      <c r="B508" s="17"/>
      <c r="C508" s="100"/>
      <c r="D508" s="100"/>
      <c r="E508" s="100"/>
      <c r="F508" s="100"/>
      <c r="G508" s="100"/>
      <c r="H508" s="100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ht="12.75" customHeight="1">
      <c r="A509" s="17"/>
      <c r="B509" s="17"/>
      <c r="C509" s="100"/>
      <c r="D509" s="100"/>
      <c r="E509" s="100"/>
      <c r="F509" s="100"/>
      <c r="G509" s="100"/>
      <c r="H509" s="100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ht="12.75" customHeight="1">
      <c r="A510" s="17"/>
      <c r="B510" s="17"/>
      <c r="C510" s="100"/>
      <c r="D510" s="100"/>
      <c r="E510" s="100"/>
      <c r="F510" s="100"/>
      <c r="G510" s="100"/>
      <c r="H510" s="100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ht="12.75" customHeight="1">
      <c r="A511" s="17"/>
      <c r="B511" s="17"/>
      <c r="C511" s="100"/>
      <c r="D511" s="100"/>
      <c r="E511" s="100"/>
      <c r="F511" s="100"/>
      <c r="G511" s="100"/>
      <c r="H511" s="100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ht="12.75" customHeight="1">
      <c r="A512" s="17"/>
      <c r="B512" s="17"/>
      <c r="C512" s="100"/>
      <c r="D512" s="100"/>
      <c r="E512" s="100"/>
      <c r="F512" s="100"/>
      <c r="G512" s="100"/>
      <c r="H512" s="100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ht="12.75" customHeight="1">
      <c r="A513" s="17"/>
      <c r="B513" s="17"/>
      <c r="C513" s="100"/>
      <c r="D513" s="100"/>
      <c r="E513" s="100"/>
      <c r="F513" s="100"/>
      <c r="G513" s="100"/>
      <c r="H513" s="100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ht="12.75" customHeight="1">
      <c r="A514" s="17"/>
      <c r="B514" s="17"/>
      <c r="C514" s="100"/>
      <c r="D514" s="100"/>
      <c r="E514" s="100"/>
      <c r="F514" s="100"/>
      <c r="G514" s="100"/>
      <c r="H514" s="100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ht="12.75" customHeight="1">
      <c r="A515" s="17"/>
      <c r="B515" s="17"/>
      <c r="C515" s="100"/>
      <c r="D515" s="100"/>
      <c r="E515" s="100"/>
      <c r="F515" s="100"/>
      <c r="G515" s="100"/>
      <c r="H515" s="100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ht="12.75" customHeight="1">
      <c r="A516" s="17"/>
      <c r="B516" s="17"/>
      <c r="C516" s="100"/>
      <c r="D516" s="100"/>
      <c r="E516" s="100"/>
      <c r="F516" s="100"/>
      <c r="G516" s="100"/>
      <c r="H516" s="100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ht="12.75" customHeight="1">
      <c r="A517" s="17"/>
      <c r="B517" s="17"/>
      <c r="C517" s="100"/>
      <c r="D517" s="100"/>
      <c r="E517" s="100"/>
      <c r="F517" s="100"/>
      <c r="G517" s="100"/>
      <c r="H517" s="100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ht="12.75" customHeight="1">
      <c r="A518" s="17"/>
      <c r="B518" s="17"/>
      <c r="C518" s="100"/>
      <c r="D518" s="100"/>
      <c r="E518" s="100"/>
      <c r="F518" s="100"/>
      <c r="G518" s="100"/>
      <c r="H518" s="100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ht="12.75" customHeight="1">
      <c r="A519" s="17"/>
      <c r="B519" s="17"/>
      <c r="C519" s="100"/>
      <c r="D519" s="100"/>
      <c r="E519" s="100"/>
      <c r="F519" s="100"/>
      <c r="G519" s="100"/>
      <c r="H519" s="100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ht="12.75" customHeight="1">
      <c r="A520" s="17"/>
      <c r="B520" s="17"/>
      <c r="C520" s="100"/>
      <c r="D520" s="100"/>
      <c r="E520" s="100"/>
      <c r="F520" s="100"/>
      <c r="G520" s="100"/>
      <c r="H520" s="100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ht="12.75" customHeight="1">
      <c r="A521" s="17"/>
      <c r="B521" s="17"/>
      <c r="C521" s="100"/>
      <c r="D521" s="100"/>
      <c r="E521" s="100"/>
      <c r="F521" s="100"/>
      <c r="G521" s="100"/>
      <c r="H521" s="100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ht="12.75" customHeight="1">
      <c r="A522" s="17"/>
      <c r="B522" s="17"/>
      <c r="C522" s="100"/>
      <c r="D522" s="100"/>
      <c r="E522" s="100"/>
      <c r="F522" s="100"/>
      <c r="G522" s="100"/>
      <c r="H522" s="100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ht="12.75" customHeight="1">
      <c r="A523" s="17"/>
      <c r="B523" s="17"/>
      <c r="C523" s="100"/>
      <c r="D523" s="100"/>
      <c r="E523" s="100"/>
      <c r="F523" s="100"/>
      <c r="G523" s="100"/>
      <c r="H523" s="100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ht="12.75" customHeight="1">
      <c r="A524" s="17"/>
      <c r="B524" s="17"/>
      <c r="C524" s="100"/>
      <c r="D524" s="100"/>
      <c r="E524" s="100"/>
      <c r="F524" s="100"/>
      <c r="G524" s="100"/>
      <c r="H524" s="100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ht="12.75" customHeight="1">
      <c r="A525" s="17"/>
      <c r="B525" s="17"/>
      <c r="C525" s="100"/>
      <c r="D525" s="100"/>
      <c r="E525" s="100"/>
      <c r="F525" s="100"/>
      <c r="G525" s="100"/>
      <c r="H525" s="100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ht="12.75" customHeight="1">
      <c r="A526" s="17"/>
      <c r="B526" s="17"/>
      <c r="C526" s="100"/>
      <c r="D526" s="100"/>
      <c r="E526" s="100"/>
      <c r="F526" s="100"/>
      <c r="G526" s="100"/>
      <c r="H526" s="100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ht="12.75" customHeight="1">
      <c r="A527" s="17"/>
      <c r="B527" s="17"/>
      <c r="C527" s="100"/>
      <c r="D527" s="100"/>
      <c r="E527" s="100"/>
      <c r="F527" s="100"/>
      <c r="G527" s="100"/>
      <c r="H527" s="100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ht="12.75" customHeight="1">
      <c r="A528" s="17"/>
      <c r="B528" s="17"/>
      <c r="C528" s="100"/>
      <c r="D528" s="100"/>
      <c r="E528" s="100"/>
      <c r="F528" s="100"/>
      <c r="G528" s="100"/>
      <c r="H528" s="100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ht="12.75" customHeight="1">
      <c r="A529" s="17"/>
      <c r="B529" s="17"/>
      <c r="C529" s="100"/>
      <c r="D529" s="100"/>
      <c r="E529" s="100"/>
      <c r="F529" s="100"/>
      <c r="G529" s="100"/>
      <c r="H529" s="100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ht="12.75" customHeight="1">
      <c r="A530" s="17"/>
      <c r="B530" s="17"/>
      <c r="C530" s="100"/>
      <c r="D530" s="100"/>
      <c r="E530" s="100"/>
      <c r="F530" s="100"/>
      <c r="G530" s="100"/>
      <c r="H530" s="100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ht="12.75" customHeight="1">
      <c r="A531" s="17"/>
      <c r="B531" s="17"/>
      <c r="C531" s="100"/>
      <c r="D531" s="100"/>
      <c r="E531" s="100"/>
      <c r="F531" s="100"/>
      <c r="G531" s="100"/>
      <c r="H531" s="100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ht="12.75" customHeight="1">
      <c r="A532" s="17"/>
      <c r="B532" s="17"/>
      <c r="C532" s="100"/>
      <c r="D532" s="100"/>
      <c r="E532" s="100"/>
      <c r="F532" s="100"/>
      <c r="G532" s="100"/>
      <c r="H532" s="100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ht="12.75" customHeight="1">
      <c r="A533" s="17"/>
      <c r="B533" s="17"/>
      <c r="C533" s="100"/>
      <c r="D533" s="100"/>
      <c r="E533" s="100"/>
      <c r="F533" s="100"/>
      <c r="G533" s="100"/>
      <c r="H533" s="100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ht="12.75" customHeight="1">
      <c r="A534" s="17"/>
      <c r="B534" s="17"/>
      <c r="C534" s="100"/>
      <c r="D534" s="100"/>
      <c r="E534" s="100"/>
      <c r="F534" s="100"/>
      <c r="G534" s="100"/>
      <c r="H534" s="100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ht="12.75" customHeight="1">
      <c r="A535" s="17"/>
      <c r="B535" s="17"/>
      <c r="C535" s="100"/>
      <c r="D535" s="100"/>
      <c r="E535" s="100"/>
      <c r="F535" s="100"/>
      <c r="G535" s="100"/>
      <c r="H535" s="100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ht="12.75" customHeight="1">
      <c r="A536" s="17"/>
      <c r="B536" s="17"/>
      <c r="C536" s="100"/>
      <c r="D536" s="100"/>
      <c r="E536" s="100"/>
      <c r="F536" s="100"/>
      <c r="G536" s="100"/>
      <c r="H536" s="100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ht="12.75" customHeight="1">
      <c r="A537" s="17"/>
      <c r="B537" s="17"/>
      <c r="C537" s="100"/>
      <c r="D537" s="100"/>
      <c r="E537" s="100"/>
      <c r="F537" s="100"/>
      <c r="G537" s="100"/>
      <c r="H537" s="100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ht="12.75" customHeight="1">
      <c r="A538" s="17"/>
      <c r="B538" s="17"/>
      <c r="C538" s="100"/>
      <c r="D538" s="100"/>
      <c r="E538" s="100"/>
      <c r="F538" s="100"/>
      <c r="G538" s="100"/>
      <c r="H538" s="100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ht="12.75" customHeight="1">
      <c r="A539" s="17"/>
      <c r="B539" s="17"/>
      <c r="C539" s="100"/>
      <c r="D539" s="100"/>
      <c r="E539" s="100"/>
      <c r="F539" s="100"/>
      <c r="G539" s="100"/>
      <c r="H539" s="100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ht="12.75" customHeight="1">
      <c r="A540" s="17"/>
      <c r="B540" s="17"/>
      <c r="C540" s="100"/>
      <c r="D540" s="100"/>
      <c r="E540" s="100"/>
      <c r="F540" s="100"/>
      <c r="G540" s="100"/>
      <c r="H540" s="100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ht="12.75" customHeight="1">
      <c r="A541" s="17"/>
      <c r="B541" s="17"/>
      <c r="C541" s="100"/>
      <c r="D541" s="100"/>
      <c r="E541" s="100"/>
      <c r="F541" s="100"/>
      <c r="G541" s="100"/>
      <c r="H541" s="100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ht="12.75" customHeight="1">
      <c r="A542" s="17"/>
      <c r="B542" s="17"/>
      <c r="C542" s="100"/>
      <c r="D542" s="100"/>
      <c r="E542" s="100"/>
      <c r="F542" s="100"/>
      <c r="G542" s="100"/>
      <c r="H542" s="100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ht="12.75" customHeight="1">
      <c r="A543" s="17"/>
      <c r="B543" s="17"/>
      <c r="C543" s="100"/>
      <c r="D543" s="100"/>
      <c r="E543" s="100"/>
      <c r="F543" s="100"/>
      <c r="G543" s="100"/>
      <c r="H543" s="100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ht="12.75" customHeight="1">
      <c r="A544" s="17"/>
      <c r="B544" s="17"/>
      <c r="C544" s="100"/>
      <c r="D544" s="100"/>
      <c r="E544" s="100"/>
      <c r="F544" s="100"/>
      <c r="G544" s="100"/>
      <c r="H544" s="100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ht="12.75" customHeight="1">
      <c r="A545" s="17"/>
      <c r="B545" s="17"/>
      <c r="C545" s="100"/>
      <c r="D545" s="100"/>
      <c r="E545" s="100"/>
      <c r="F545" s="100"/>
      <c r="G545" s="100"/>
      <c r="H545" s="100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ht="12.75" customHeight="1">
      <c r="A546" s="17"/>
      <c r="B546" s="17"/>
      <c r="C546" s="100"/>
      <c r="D546" s="100"/>
      <c r="E546" s="100"/>
      <c r="F546" s="100"/>
      <c r="G546" s="100"/>
      <c r="H546" s="100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ht="12.75" customHeight="1">
      <c r="A547" s="17"/>
      <c r="B547" s="17"/>
      <c r="C547" s="100"/>
      <c r="D547" s="100"/>
      <c r="E547" s="100"/>
      <c r="F547" s="100"/>
      <c r="G547" s="100"/>
      <c r="H547" s="100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ht="12.75" customHeight="1">
      <c r="A548" s="17"/>
      <c r="B548" s="17"/>
      <c r="C548" s="100"/>
      <c r="D548" s="100"/>
      <c r="E548" s="100"/>
      <c r="F548" s="100"/>
      <c r="G548" s="100"/>
      <c r="H548" s="100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ht="12.75" customHeight="1">
      <c r="A549" s="17"/>
      <c r="B549" s="17"/>
      <c r="C549" s="100"/>
      <c r="D549" s="100"/>
      <c r="E549" s="100"/>
      <c r="F549" s="100"/>
      <c r="G549" s="100"/>
      <c r="H549" s="100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ht="12.75" customHeight="1">
      <c r="A550" s="17"/>
      <c r="B550" s="17"/>
      <c r="C550" s="100"/>
      <c r="D550" s="100"/>
      <c r="E550" s="100"/>
      <c r="F550" s="100"/>
      <c r="G550" s="100"/>
      <c r="H550" s="100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ht="12.75" customHeight="1">
      <c r="A551" s="17"/>
      <c r="B551" s="17"/>
      <c r="C551" s="100"/>
      <c r="D551" s="100"/>
      <c r="E551" s="100"/>
      <c r="F551" s="100"/>
      <c r="G551" s="100"/>
      <c r="H551" s="100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ht="12.75" customHeight="1">
      <c r="A552" s="17"/>
      <c r="B552" s="17"/>
      <c r="C552" s="100"/>
      <c r="D552" s="100"/>
      <c r="E552" s="100"/>
      <c r="F552" s="100"/>
      <c r="G552" s="100"/>
      <c r="H552" s="100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ht="12.75" customHeight="1">
      <c r="A553" s="17"/>
      <c r="B553" s="17"/>
      <c r="C553" s="100"/>
      <c r="D553" s="100"/>
      <c r="E553" s="100"/>
      <c r="F553" s="100"/>
      <c r="G553" s="100"/>
      <c r="H553" s="100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ht="12.75" customHeight="1">
      <c r="A554" s="17"/>
      <c r="B554" s="17"/>
      <c r="C554" s="100"/>
      <c r="D554" s="100"/>
      <c r="E554" s="100"/>
      <c r="F554" s="100"/>
      <c r="G554" s="100"/>
      <c r="H554" s="100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ht="12.75" customHeight="1">
      <c r="A555" s="17"/>
      <c r="B555" s="17"/>
      <c r="C555" s="100"/>
      <c r="D555" s="100"/>
      <c r="E555" s="100"/>
      <c r="F555" s="100"/>
      <c r="G555" s="100"/>
      <c r="H555" s="100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ht="12.75" customHeight="1">
      <c r="A556" s="17"/>
      <c r="B556" s="17"/>
      <c r="C556" s="100"/>
      <c r="D556" s="100"/>
      <c r="E556" s="100"/>
      <c r="F556" s="100"/>
      <c r="G556" s="100"/>
      <c r="H556" s="100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ht="12.75" customHeight="1">
      <c r="A557" s="17"/>
      <c r="B557" s="17"/>
      <c r="C557" s="100"/>
      <c r="D557" s="100"/>
      <c r="E557" s="100"/>
      <c r="F557" s="100"/>
      <c r="G557" s="100"/>
      <c r="H557" s="100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ht="12.75" customHeight="1">
      <c r="A558" s="17"/>
      <c r="B558" s="17"/>
      <c r="C558" s="100"/>
      <c r="D558" s="100"/>
      <c r="E558" s="100"/>
      <c r="F558" s="100"/>
      <c r="G558" s="100"/>
      <c r="H558" s="100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ht="12.75" customHeight="1">
      <c r="A559" s="17"/>
      <c r="B559" s="17"/>
      <c r="C559" s="100"/>
      <c r="D559" s="100"/>
      <c r="E559" s="100"/>
      <c r="F559" s="100"/>
      <c r="G559" s="100"/>
      <c r="H559" s="100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ht="12.75" customHeight="1">
      <c r="A560" s="17"/>
      <c r="B560" s="17"/>
      <c r="C560" s="100"/>
      <c r="D560" s="100"/>
      <c r="E560" s="100"/>
      <c r="F560" s="100"/>
      <c r="G560" s="100"/>
      <c r="H560" s="100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ht="12.75" customHeight="1">
      <c r="A561" s="17"/>
      <c r="B561" s="17"/>
      <c r="C561" s="100"/>
      <c r="D561" s="100"/>
      <c r="E561" s="100"/>
      <c r="F561" s="100"/>
      <c r="G561" s="100"/>
      <c r="H561" s="100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ht="12.75" customHeight="1">
      <c r="A562" s="17"/>
      <c r="B562" s="17"/>
      <c r="C562" s="100"/>
      <c r="D562" s="100"/>
      <c r="E562" s="100"/>
      <c r="F562" s="100"/>
      <c r="G562" s="100"/>
      <c r="H562" s="100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ht="12.75" customHeight="1">
      <c r="A563" s="17"/>
      <c r="B563" s="17"/>
      <c r="C563" s="100"/>
      <c r="D563" s="100"/>
      <c r="E563" s="100"/>
      <c r="F563" s="100"/>
      <c r="G563" s="100"/>
      <c r="H563" s="100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ht="12.75" customHeight="1">
      <c r="A564" s="17"/>
      <c r="B564" s="17"/>
      <c r="C564" s="100"/>
      <c r="D564" s="100"/>
      <c r="E564" s="100"/>
      <c r="F564" s="100"/>
      <c r="G564" s="100"/>
      <c r="H564" s="100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ht="12.75" customHeight="1">
      <c r="A565" s="17"/>
      <c r="B565" s="17"/>
      <c r="C565" s="100"/>
      <c r="D565" s="100"/>
      <c r="E565" s="100"/>
      <c r="F565" s="100"/>
      <c r="G565" s="100"/>
      <c r="H565" s="100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ht="12.75" customHeight="1">
      <c r="A566" s="17"/>
      <c r="B566" s="17"/>
      <c r="C566" s="100"/>
      <c r="D566" s="100"/>
      <c r="E566" s="100"/>
      <c r="F566" s="100"/>
      <c r="G566" s="100"/>
      <c r="H566" s="100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ht="12.75" customHeight="1">
      <c r="A567" s="17"/>
      <c r="B567" s="17"/>
      <c r="C567" s="100"/>
      <c r="D567" s="100"/>
      <c r="E567" s="100"/>
      <c r="F567" s="100"/>
      <c r="G567" s="100"/>
      <c r="H567" s="100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ht="12.75" customHeight="1">
      <c r="A568" s="17"/>
      <c r="B568" s="17"/>
      <c r="C568" s="100"/>
      <c r="D568" s="100"/>
      <c r="E568" s="100"/>
      <c r="F568" s="100"/>
      <c r="G568" s="100"/>
      <c r="H568" s="100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ht="12.75" customHeight="1">
      <c r="A569" s="17"/>
      <c r="B569" s="17"/>
      <c r="C569" s="100"/>
      <c r="D569" s="100"/>
      <c r="E569" s="100"/>
      <c r="F569" s="100"/>
      <c r="G569" s="100"/>
      <c r="H569" s="100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ht="12.75" customHeight="1">
      <c r="A570" s="17"/>
      <c r="B570" s="17"/>
      <c r="C570" s="100"/>
      <c r="D570" s="100"/>
      <c r="E570" s="100"/>
      <c r="F570" s="100"/>
      <c r="G570" s="100"/>
      <c r="H570" s="100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ht="12.75" customHeight="1">
      <c r="A571" s="17"/>
      <c r="B571" s="17"/>
      <c r="C571" s="100"/>
      <c r="D571" s="100"/>
      <c r="E571" s="100"/>
      <c r="F571" s="100"/>
      <c r="G571" s="100"/>
      <c r="H571" s="100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ht="12.75" customHeight="1">
      <c r="A572" s="17"/>
      <c r="B572" s="17"/>
      <c r="C572" s="100"/>
      <c r="D572" s="100"/>
      <c r="E572" s="100"/>
      <c r="F572" s="100"/>
      <c r="G572" s="100"/>
      <c r="H572" s="100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ht="12.75" customHeight="1">
      <c r="A573" s="17"/>
      <c r="B573" s="17"/>
      <c r="C573" s="100"/>
      <c r="D573" s="100"/>
      <c r="E573" s="100"/>
      <c r="F573" s="100"/>
      <c r="G573" s="100"/>
      <c r="H573" s="100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ht="12.75" customHeight="1">
      <c r="A574" s="17"/>
      <c r="B574" s="17"/>
      <c r="C574" s="100"/>
      <c r="D574" s="100"/>
      <c r="E574" s="100"/>
      <c r="F574" s="100"/>
      <c r="G574" s="100"/>
      <c r="H574" s="100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ht="12.75" customHeight="1">
      <c r="A575" s="17"/>
      <c r="B575" s="17"/>
      <c r="C575" s="100"/>
      <c r="D575" s="100"/>
      <c r="E575" s="100"/>
      <c r="F575" s="100"/>
      <c r="G575" s="100"/>
      <c r="H575" s="100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ht="12.75" customHeight="1">
      <c r="A576" s="17"/>
      <c r="B576" s="17"/>
      <c r="C576" s="100"/>
      <c r="D576" s="100"/>
      <c r="E576" s="100"/>
      <c r="F576" s="100"/>
      <c r="G576" s="100"/>
      <c r="H576" s="100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ht="12.75" customHeight="1">
      <c r="A577" s="17"/>
      <c r="B577" s="17"/>
      <c r="C577" s="100"/>
      <c r="D577" s="100"/>
      <c r="E577" s="100"/>
      <c r="F577" s="100"/>
      <c r="G577" s="100"/>
      <c r="H577" s="100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ht="12.75" customHeight="1">
      <c r="A578" s="17"/>
      <c r="B578" s="17"/>
      <c r="C578" s="100"/>
      <c r="D578" s="100"/>
      <c r="E578" s="100"/>
      <c r="F578" s="100"/>
      <c r="G578" s="100"/>
      <c r="H578" s="100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ht="12.75" customHeight="1">
      <c r="A579" s="17"/>
      <c r="B579" s="17"/>
      <c r="C579" s="100"/>
      <c r="D579" s="100"/>
      <c r="E579" s="100"/>
      <c r="F579" s="100"/>
      <c r="G579" s="100"/>
      <c r="H579" s="100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ht="12.75" customHeight="1">
      <c r="A580" s="17"/>
      <c r="B580" s="17"/>
      <c r="C580" s="100"/>
      <c r="D580" s="100"/>
      <c r="E580" s="100"/>
      <c r="F580" s="100"/>
      <c r="G580" s="100"/>
      <c r="H580" s="100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ht="12.75" customHeight="1">
      <c r="A581" s="17"/>
      <c r="B581" s="17"/>
      <c r="C581" s="100"/>
      <c r="D581" s="100"/>
      <c r="E581" s="100"/>
      <c r="F581" s="100"/>
      <c r="G581" s="100"/>
      <c r="H581" s="100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ht="12.75" customHeight="1">
      <c r="A582" s="17"/>
      <c r="B582" s="17"/>
      <c r="C582" s="100"/>
      <c r="D582" s="100"/>
      <c r="E582" s="100"/>
      <c r="F582" s="100"/>
      <c r="G582" s="100"/>
      <c r="H582" s="100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ht="12.75" customHeight="1">
      <c r="A583" s="17"/>
      <c r="B583" s="17"/>
      <c r="C583" s="100"/>
      <c r="D583" s="100"/>
      <c r="E583" s="100"/>
      <c r="F583" s="100"/>
      <c r="G583" s="100"/>
      <c r="H583" s="100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ht="12.75" customHeight="1">
      <c r="A584" s="17"/>
      <c r="B584" s="17"/>
      <c r="C584" s="100"/>
      <c r="D584" s="100"/>
      <c r="E584" s="100"/>
      <c r="F584" s="100"/>
      <c r="G584" s="100"/>
      <c r="H584" s="100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ht="12.75" customHeight="1">
      <c r="A585" s="17"/>
      <c r="B585" s="17"/>
      <c r="C585" s="100"/>
      <c r="D585" s="100"/>
      <c r="E585" s="100"/>
      <c r="F585" s="100"/>
      <c r="G585" s="100"/>
      <c r="H585" s="100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ht="12.75" customHeight="1">
      <c r="A586" s="17"/>
      <c r="B586" s="17"/>
      <c r="C586" s="100"/>
      <c r="D586" s="100"/>
      <c r="E586" s="100"/>
      <c r="F586" s="100"/>
      <c r="G586" s="100"/>
      <c r="H586" s="100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ht="12.75" customHeight="1">
      <c r="A587" s="17"/>
      <c r="B587" s="17"/>
      <c r="C587" s="100"/>
      <c r="D587" s="100"/>
      <c r="E587" s="100"/>
      <c r="F587" s="100"/>
      <c r="G587" s="100"/>
      <c r="H587" s="100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ht="12.75" customHeight="1">
      <c r="A588" s="17"/>
      <c r="B588" s="17"/>
      <c r="C588" s="100"/>
      <c r="D588" s="100"/>
      <c r="E588" s="100"/>
      <c r="F588" s="100"/>
      <c r="G588" s="100"/>
      <c r="H588" s="100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ht="12.75" customHeight="1">
      <c r="A589" s="17"/>
      <c r="B589" s="17"/>
      <c r="C589" s="100"/>
      <c r="D589" s="100"/>
      <c r="E589" s="100"/>
      <c r="F589" s="100"/>
      <c r="G589" s="100"/>
      <c r="H589" s="100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ht="12.75" customHeight="1">
      <c r="A590" s="17"/>
      <c r="B590" s="17"/>
      <c r="C590" s="100"/>
      <c r="D590" s="100"/>
      <c r="E590" s="100"/>
      <c r="F590" s="100"/>
      <c r="G590" s="100"/>
      <c r="H590" s="100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ht="12.75" customHeight="1">
      <c r="A591" s="17"/>
      <c r="B591" s="17"/>
      <c r="C591" s="100"/>
      <c r="D591" s="100"/>
      <c r="E591" s="100"/>
      <c r="F591" s="100"/>
      <c r="G591" s="100"/>
      <c r="H591" s="100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ht="12.75" customHeight="1">
      <c r="A592" s="17"/>
      <c r="B592" s="17"/>
      <c r="C592" s="100"/>
      <c r="D592" s="100"/>
      <c r="E592" s="100"/>
      <c r="F592" s="100"/>
      <c r="G592" s="100"/>
      <c r="H592" s="100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ht="12.75" customHeight="1">
      <c r="A593" s="17"/>
      <c r="B593" s="17"/>
      <c r="C593" s="100"/>
      <c r="D593" s="100"/>
      <c r="E593" s="100"/>
      <c r="F593" s="100"/>
      <c r="G593" s="100"/>
      <c r="H593" s="100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ht="12.75" customHeight="1">
      <c r="A594" s="17"/>
      <c r="B594" s="17"/>
      <c r="C594" s="100"/>
      <c r="D594" s="100"/>
      <c r="E594" s="100"/>
      <c r="F594" s="100"/>
      <c r="G594" s="100"/>
      <c r="H594" s="100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ht="12.75" customHeight="1">
      <c r="A595" s="17"/>
      <c r="B595" s="17"/>
      <c r="C595" s="100"/>
      <c r="D595" s="100"/>
      <c r="E595" s="100"/>
      <c r="F595" s="100"/>
      <c r="G595" s="100"/>
      <c r="H595" s="100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ht="12.75" customHeight="1">
      <c r="A596" s="17"/>
      <c r="B596" s="17"/>
      <c r="C596" s="100"/>
      <c r="D596" s="100"/>
      <c r="E596" s="100"/>
      <c r="F596" s="100"/>
      <c r="G596" s="100"/>
      <c r="H596" s="100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ht="12.75" customHeight="1">
      <c r="A597" s="17"/>
      <c r="B597" s="17"/>
      <c r="C597" s="100"/>
      <c r="D597" s="100"/>
      <c r="E597" s="100"/>
      <c r="F597" s="100"/>
      <c r="G597" s="100"/>
      <c r="H597" s="100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ht="12.75" customHeight="1">
      <c r="A598" s="17"/>
      <c r="B598" s="17"/>
      <c r="C598" s="100"/>
      <c r="D598" s="100"/>
      <c r="E598" s="100"/>
      <c r="F598" s="100"/>
      <c r="G598" s="100"/>
      <c r="H598" s="100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ht="12.75" customHeight="1">
      <c r="A599" s="17"/>
      <c r="B599" s="17"/>
      <c r="C599" s="100"/>
      <c r="D599" s="100"/>
      <c r="E599" s="100"/>
      <c r="F599" s="100"/>
      <c r="G599" s="100"/>
      <c r="H599" s="100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ht="12.75" customHeight="1">
      <c r="A600" s="17"/>
      <c r="B600" s="17"/>
      <c r="C600" s="100"/>
      <c r="D600" s="100"/>
      <c r="E600" s="100"/>
      <c r="F600" s="100"/>
      <c r="G600" s="100"/>
      <c r="H600" s="100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ht="12.75" customHeight="1">
      <c r="A601" s="17"/>
      <c r="B601" s="17"/>
      <c r="C601" s="100"/>
      <c r="D601" s="100"/>
      <c r="E601" s="100"/>
      <c r="F601" s="100"/>
      <c r="G601" s="100"/>
      <c r="H601" s="100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ht="12.75" customHeight="1">
      <c r="A602" s="17"/>
      <c r="B602" s="17"/>
      <c r="C602" s="100"/>
      <c r="D602" s="100"/>
      <c r="E602" s="100"/>
      <c r="F602" s="100"/>
      <c r="G602" s="100"/>
      <c r="H602" s="100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ht="12.75" customHeight="1">
      <c r="A603" s="17"/>
      <c r="B603" s="17"/>
      <c r="C603" s="100"/>
      <c r="D603" s="100"/>
      <c r="E603" s="100"/>
      <c r="F603" s="100"/>
      <c r="G603" s="100"/>
      <c r="H603" s="100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ht="12.75" customHeight="1">
      <c r="A604" s="17"/>
      <c r="B604" s="17"/>
      <c r="C604" s="100"/>
      <c r="D604" s="100"/>
      <c r="E604" s="100"/>
      <c r="F604" s="100"/>
      <c r="G604" s="100"/>
      <c r="H604" s="100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ht="12.75" customHeight="1">
      <c r="A605" s="17"/>
      <c r="B605" s="17"/>
      <c r="C605" s="100"/>
      <c r="D605" s="100"/>
      <c r="E605" s="100"/>
      <c r="F605" s="100"/>
      <c r="G605" s="100"/>
      <c r="H605" s="100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ht="12.75" customHeight="1">
      <c r="A606" s="17"/>
      <c r="B606" s="17"/>
      <c r="C606" s="100"/>
      <c r="D606" s="100"/>
      <c r="E606" s="100"/>
      <c r="F606" s="100"/>
      <c r="G606" s="100"/>
      <c r="H606" s="100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ht="12.75" customHeight="1">
      <c r="A607" s="17"/>
      <c r="B607" s="17"/>
      <c r="C607" s="100"/>
      <c r="D607" s="100"/>
      <c r="E607" s="100"/>
      <c r="F607" s="100"/>
      <c r="G607" s="100"/>
      <c r="H607" s="100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ht="12.75" customHeight="1">
      <c r="A608" s="17"/>
      <c r="B608" s="17"/>
      <c r="C608" s="100"/>
      <c r="D608" s="100"/>
      <c r="E608" s="100"/>
      <c r="F608" s="100"/>
      <c r="G608" s="100"/>
      <c r="H608" s="100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ht="12.75" customHeight="1">
      <c r="A609" s="17"/>
      <c r="B609" s="17"/>
      <c r="C609" s="100"/>
      <c r="D609" s="100"/>
      <c r="E609" s="100"/>
      <c r="F609" s="100"/>
      <c r="G609" s="100"/>
      <c r="H609" s="100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ht="12.75" customHeight="1">
      <c r="A610" s="17"/>
      <c r="B610" s="17"/>
      <c r="C610" s="100"/>
      <c r="D610" s="100"/>
      <c r="E610" s="100"/>
      <c r="F610" s="100"/>
      <c r="G610" s="100"/>
      <c r="H610" s="100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ht="12.75" customHeight="1">
      <c r="A611" s="17"/>
      <c r="B611" s="17"/>
      <c r="C611" s="100"/>
      <c r="D611" s="100"/>
      <c r="E611" s="100"/>
      <c r="F611" s="100"/>
      <c r="G611" s="100"/>
      <c r="H611" s="100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ht="12.75" customHeight="1">
      <c r="A612" s="17"/>
      <c r="B612" s="17"/>
      <c r="C612" s="100"/>
      <c r="D612" s="100"/>
      <c r="E612" s="100"/>
      <c r="F612" s="100"/>
      <c r="G612" s="100"/>
      <c r="H612" s="100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ht="12.75" customHeight="1">
      <c r="A613" s="17"/>
      <c r="B613" s="17"/>
      <c r="C613" s="100"/>
      <c r="D613" s="100"/>
      <c r="E613" s="100"/>
      <c r="F613" s="100"/>
      <c r="G613" s="100"/>
      <c r="H613" s="100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ht="12.75" customHeight="1">
      <c r="A614" s="17"/>
      <c r="B614" s="17"/>
      <c r="C614" s="100"/>
      <c r="D614" s="100"/>
      <c r="E614" s="100"/>
      <c r="F614" s="100"/>
      <c r="G614" s="100"/>
      <c r="H614" s="100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ht="12.75" customHeight="1">
      <c r="A615" s="17"/>
      <c r="B615" s="17"/>
      <c r="C615" s="100"/>
      <c r="D615" s="100"/>
      <c r="E615" s="100"/>
      <c r="F615" s="100"/>
      <c r="G615" s="100"/>
      <c r="H615" s="100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ht="12.75" customHeight="1">
      <c r="A616" s="17"/>
      <c r="B616" s="17"/>
      <c r="C616" s="100"/>
      <c r="D616" s="100"/>
      <c r="E616" s="100"/>
      <c r="F616" s="100"/>
      <c r="G616" s="100"/>
      <c r="H616" s="100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ht="12.75" customHeight="1">
      <c r="A617" s="17"/>
      <c r="B617" s="17"/>
      <c r="C617" s="100"/>
      <c r="D617" s="100"/>
      <c r="E617" s="100"/>
      <c r="F617" s="100"/>
      <c r="G617" s="100"/>
      <c r="H617" s="100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ht="12.75" customHeight="1">
      <c r="A618" s="17"/>
      <c r="B618" s="17"/>
      <c r="C618" s="100"/>
      <c r="D618" s="100"/>
      <c r="E618" s="100"/>
      <c r="F618" s="100"/>
      <c r="G618" s="100"/>
      <c r="H618" s="100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ht="12.75" customHeight="1">
      <c r="A619" s="17"/>
      <c r="B619" s="17"/>
      <c r="C619" s="100"/>
      <c r="D619" s="100"/>
      <c r="E619" s="100"/>
      <c r="F619" s="100"/>
      <c r="G619" s="100"/>
      <c r="H619" s="100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ht="12.75" customHeight="1">
      <c r="A620" s="17"/>
      <c r="B620" s="17"/>
      <c r="C620" s="100"/>
      <c r="D620" s="100"/>
      <c r="E620" s="100"/>
      <c r="F620" s="100"/>
      <c r="G620" s="100"/>
      <c r="H620" s="100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ht="12.75" customHeight="1">
      <c r="A621" s="17"/>
      <c r="B621" s="17"/>
      <c r="C621" s="100"/>
      <c r="D621" s="100"/>
      <c r="E621" s="100"/>
      <c r="F621" s="100"/>
      <c r="G621" s="100"/>
      <c r="H621" s="100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ht="12.75" customHeight="1">
      <c r="A622" s="17"/>
      <c r="B622" s="17"/>
      <c r="C622" s="100"/>
      <c r="D622" s="100"/>
      <c r="E622" s="100"/>
      <c r="F622" s="100"/>
      <c r="G622" s="100"/>
      <c r="H622" s="100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ht="12.75" customHeight="1">
      <c r="A623" s="17"/>
      <c r="B623" s="17"/>
      <c r="C623" s="100"/>
      <c r="D623" s="100"/>
      <c r="E623" s="100"/>
      <c r="F623" s="100"/>
      <c r="G623" s="100"/>
      <c r="H623" s="100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ht="12.75" customHeight="1">
      <c r="A624" s="17"/>
      <c r="B624" s="17"/>
      <c r="C624" s="100"/>
      <c r="D624" s="100"/>
      <c r="E624" s="100"/>
      <c r="F624" s="100"/>
      <c r="G624" s="100"/>
      <c r="H624" s="100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ht="12.75" customHeight="1">
      <c r="A625" s="17"/>
      <c r="B625" s="17"/>
      <c r="C625" s="100"/>
      <c r="D625" s="100"/>
      <c r="E625" s="100"/>
      <c r="F625" s="100"/>
      <c r="G625" s="100"/>
      <c r="H625" s="100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ht="12.75" customHeight="1">
      <c r="A626" s="17"/>
      <c r="B626" s="17"/>
      <c r="C626" s="100"/>
      <c r="D626" s="100"/>
      <c r="E626" s="100"/>
      <c r="F626" s="100"/>
      <c r="G626" s="100"/>
      <c r="H626" s="100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ht="12.75" customHeight="1">
      <c r="A627" s="17"/>
      <c r="B627" s="17"/>
      <c r="C627" s="100"/>
      <c r="D627" s="100"/>
      <c r="E627" s="100"/>
      <c r="F627" s="100"/>
      <c r="G627" s="100"/>
      <c r="H627" s="100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ht="12.75" customHeight="1">
      <c r="A628" s="17"/>
      <c r="B628" s="17"/>
      <c r="C628" s="100"/>
      <c r="D628" s="100"/>
      <c r="E628" s="100"/>
      <c r="F628" s="100"/>
      <c r="G628" s="100"/>
      <c r="H628" s="100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ht="12.75" customHeight="1">
      <c r="A629" s="17"/>
      <c r="B629" s="17"/>
      <c r="C629" s="100"/>
      <c r="D629" s="100"/>
      <c r="E629" s="100"/>
      <c r="F629" s="100"/>
      <c r="G629" s="100"/>
      <c r="H629" s="100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ht="12.75" customHeight="1">
      <c r="A630" s="17"/>
      <c r="B630" s="17"/>
      <c r="C630" s="100"/>
      <c r="D630" s="100"/>
      <c r="E630" s="100"/>
      <c r="F630" s="100"/>
      <c r="G630" s="100"/>
      <c r="H630" s="100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ht="12.75" customHeight="1">
      <c r="A631" s="17"/>
      <c r="B631" s="17"/>
      <c r="C631" s="100"/>
      <c r="D631" s="100"/>
      <c r="E631" s="100"/>
      <c r="F631" s="100"/>
      <c r="G631" s="100"/>
      <c r="H631" s="100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ht="12.75" customHeight="1">
      <c r="A632" s="17"/>
      <c r="B632" s="17"/>
      <c r="C632" s="100"/>
      <c r="D632" s="100"/>
      <c r="E632" s="100"/>
      <c r="F632" s="100"/>
      <c r="G632" s="100"/>
      <c r="H632" s="100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ht="12.75" customHeight="1">
      <c r="A633" s="17"/>
      <c r="B633" s="17"/>
      <c r="C633" s="100"/>
      <c r="D633" s="100"/>
      <c r="E633" s="100"/>
      <c r="F633" s="100"/>
      <c r="G633" s="100"/>
      <c r="H633" s="100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ht="12.75" customHeight="1">
      <c r="A634" s="17"/>
      <c r="B634" s="17"/>
      <c r="C634" s="100"/>
      <c r="D634" s="100"/>
      <c r="E634" s="100"/>
      <c r="F634" s="100"/>
      <c r="G634" s="100"/>
      <c r="H634" s="100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ht="12.75" customHeight="1">
      <c r="A635" s="17"/>
      <c r="B635" s="17"/>
      <c r="C635" s="100"/>
      <c r="D635" s="100"/>
      <c r="E635" s="100"/>
      <c r="F635" s="100"/>
      <c r="G635" s="100"/>
      <c r="H635" s="100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ht="12.75" customHeight="1">
      <c r="A636" s="17"/>
      <c r="B636" s="17"/>
      <c r="C636" s="100"/>
      <c r="D636" s="100"/>
      <c r="E636" s="100"/>
      <c r="F636" s="100"/>
      <c r="G636" s="100"/>
      <c r="H636" s="100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ht="12.75" customHeight="1">
      <c r="A637" s="17"/>
      <c r="B637" s="17"/>
      <c r="C637" s="100"/>
      <c r="D637" s="100"/>
      <c r="E637" s="100"/>
      <c r="F637" s="100"/>
      <c r="G637" s="100"/>
      <c r="H637" s="100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ht="12.75" customHeight="1">
      <c r="A638" s="17"/>
      <c r="B638" s="17"/>
      <c r="C638" s="100"/>
      <c r="D638" s="100"/>
      <c r="E638" s="100"/>
      <c r="F638" s="100"/>
      <c r="G638" s="100"/>
      <c r="H638" s="100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ht="12.75" customHeight="1">
      <c r="A639" s="17"/>
      <c r="B639" s="17"/>
      <c r="C639" s="100"/>
      <c r="D639" s="100"/>
      <c r="E639" s="100"/>
      <c r="F639" s="100"/>
      <c r="G639" s="100"/>
      <c r="H639" s="100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ht="12.75" customHeight="1">
      <c r="A640" s="17"/>
      <c r="B640" s="17"/>
      <c r="C640" s="100"/>
      <c r="D640" s="100"/>
      <c r="E640" s="100"/>
      <c r="F640" s="100"/>
      <c r="G640" s="100"/>
      <c r="H640" s="100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ht="12.75" customHeight="1">
      <c r="A641" s="17"/>
      <c r="B641" s="17"/>
      <c r="C641" s="100"/>
      <c r="D641" s="100"/>
      <c r="E641" s="100"/>
      <c r="F641" s="100"/>
      <c r="G641" s="100"/>
      <c r="H641" s="100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ht="12.75" customHeight="1">
      <c r="A642" s="17"/>
      <c r="B642" s="17"/>
      <c r="C642" s="100"/>
      <c r="D642" s="100"/>
      <c r="E642" s="100"/>
      <c r="F642" s="100"/>
      <c r="G642" s="100"/>
      <c r="H642" s="100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ht="12.75" customHeight="1">
      <c r="A643" s="17"/>
      <c r="B643" s="17"/>
      <c r="C643" s="100"/>
      <c r="D643" s="100"/>
      <c r="E643" s="100"/>
      <c r="F643" s="100"/>
      <c r="G643" s="100"/>
      <c r="H643" s="100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ht="12.75" customHeight="1">
      <c r="A644" s="17"/>
      <c r="B644" s="17"/>
      <c r="C644" s="100"/>
      <c r="D644" s="100"/>
      <c r="E644" s="100"/>
      <c r="F644" s="100"/>
      <c r="G644" s="100"/>
      <c r="H644" s="100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ht="12.75" customHeight="1">
      <c r="A645" s="17"/>
      <c r="B645" s="17"/>
      <c r="C645" s="100"/>
      <c r="D645" s="100"/>
      <c r="E645" s="100"/>
      <c r="F645" s="100"/>
      <c r="G645" s="100"/>
      <c r="H645" s="100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ht="12.75" customHeight="1">
      <c r="A646" s="17"/>
      <c r="B646" s="17"/>
      <c r="C646" s="100"/>
      <c r="D646" s="100"/>
      <c r="E646" s="100"/>
      <c r="F646" s="100"/>
      <c r="G646" s="100"/>
      <c r="H646" s="100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ht="12.75" customHeight="1">
      <c r="A647" s="17"/>
      <c r="B647" s="17"/>
      <c r="C647" s="100"/>
      <c r="D647" s="100"/>
      <c r="E647" s="100"/>
      <c r="F647" s="100"/>
      <c r="G647" s="100"/>
      <c r="H647" s="100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ht="12.75" customHeight="1">
      <c r="A648" s="17"/>
      <c r="B648" s="17"/>
      <c r="C648" s="100"/>
      <c r="D648" s="100"/>
      <c r="E648" s="100"/>
      <c r="F648" s="100"/>
      <c r="G648" s="100"/>
      <c r="H648" s="100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ht="12.75" customHeight="1">
      <c r="A649" s="17"/>
      <c r="B649" s="17"/>
      <c r="C649" s="100"/>
      <c r="D649" s="100"/>
      <c r="E649" s="100"/>
      <c r="F649" s="100"/>
      <c r="G649" s="100"/>
      <c r="H649" s="100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ht="12.75" customHeight="1">
      <c r="A650" s="17"/>
      <c r="B650" s="17"/>
      <c r="C650" s="100"/>
      <c r="D650" s="100"/>
      <c r="E650" s="100"/>
      <c r="F650" s="100"/>
      <c r="G650" s="100"/>
      <c r="H650" s="100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ht="12.75" customHeight="1">
      <c r="A651" s="17"/>
      <c r="B651" s="17"/>
      <c r="C651" s="100"/>
      <c r="D651" s="100"/>
      <c r="E651" s="100"/>
      <c r="F651" s="100"/>
      <c r="G651" s="100"/>
      <c r="H651" s="100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ht="12.75" customHeight="1">
      <c r="A652" s="17"/>
      <c r="B652" s="17"/>
      <c r="C652" s="100"/>
      <c r="D652" s="100"/>
      <c r="E652" s="100"/>
      <c r="F652" s="100"/>
      <c r="G652" s="100"/>
      <c r="H652" s="100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ht="12.75" customHeight="1">
      <c r="A653" s="17"/>
      <c r="B653" s="17"/>
      <c r="C653" s="100"/>
      <c r="D653" s="100"/>
      <c r="E653" s="100"/>
      <c r="F653" s="100"/>
      <c r="G653" s="100"/>
      <c r="H653" s="100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ht="12.75" customHeight="1">
      <c r="A654" s="17"/>
      <c r="B654" s="17"/>
      <c r="C654" s="100"/>
      <c r="D654" s="100"/>
      <c r="E654" s="100"/>
      <c r="F654" s="100"/>
      <c r="G654" s="100"/>
      <c r="H654" s="100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ht="12.75" customHeight="1">
      <c r="A655" s="17"/>
      <c r="B655" s="17"/>
      <c r="C655" s="100"/>
      <c r="D655" s="100"/>
      <c r="E655" s="100"/>
      <c r="F655" s="100"/>
      <c r="G655" s="100"/>
      <c r="H655" s="100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ht="12.75" customHeight="1">
      <c r="A656" s="17"/>
      <c r="B656" s="17"/>
      <c r="C656" s="100"/>
      <c r="D656" s="100"/>
      <c r="E656" s="100"/>
      <c r="F656" s="100"/>
      <c r="G656" s="100"/>
      <c r="H656" s="100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ht="12.75" customHeight="1">
      <c r="A657" s="17"/>
      <c r="B657" s="17"/>
      <c r="C657" s="100"/>
      <c r="D657" s="100"/>
      <c r="E657" s="100"/>
      <c r="F657" s="100"/>
      <c r="G657" s="100"/>
      <c r="H657" s="100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ht="12.75" customHeight="1">
      <c r="A658" s="17"/>
      <c r="B658" s="17"/>
      <c r="C658" s="100"/>
      <c r="D658" s="100"/>
      <c r="E658" s="100"/>
      <c r="F658" s="100"/>
      <c r="G658" s="100"/>
      <c r="H658" s="100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ht="12.75" customHeight="1">
      <c r="A659" s="17"/>
      <c r="B659" s="17"/>
      <c r="C659" s="100"/>
      <c r="D659" s="100"/>
      <c r="E659" s="100"/>
      <c r="F659" s="100"/>
      <c r="G659" s="100"/>
      <c r="H659" s="100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ht="12.75" customHeight="1">
      <c r="A660" s="17"/>
      <c r="B660" s="17"/>
      <c r="C660" s="100"/>
      <c r="D660" s="100"/>
      <c r="E660" s="100"/>
      <c r="F660" s="100"/>
      <c r="G660" s="100"/>
      <c r="H660" s="100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ht="12.75" customHeight="1">
      <c r="A661" s="17"/>
      <c r="B661" s="17"/>
      <c r="C661" s="100"/>
      <c r="D661" s="100"/>
      <c r="E661" s="100"/>
      <c r="F661" s="100"/>
      <c r="G661" s="100"/>
      <c r="H661" s="100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ht="12.75" customHeight="1">
      <c r="A662" s="17"/>
      <c r="B662" s="17"/>
      <c r="C662" s="100"/>
      <c r="D662" s="100"/>
      <c r="E662" s="100"/>
      <c r="F662" s="100"/>
      <c r="G662" s="100"/>
      <c r="H662" s="100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ht="12.75" customHeight="1">
      <c r="A663" s="17"/>
      <c r="B663" s="17"/>
      <c r="C663" s="100"/>
      <c r="D663" s="100"/>
      <c r="E663" s="100"/>
      <c r="F663" s="100"/>
      <c r="G663" s="100"/>
      <c r="H663" s="100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ht="12.75" customHeight="1">
      <c r="A664" s="17"/>
      <c r="B664" s="17"/>
      <c r="C664" s="100"/>
      <c r="D664" s="100"/>
      <c r="E664" s="100"/>
      <c r="F664" s="100"/>
      <c r="G664" s="100"/>
      <c r="H664" s="100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ht="12.75" customHeight="1">
      <c r="A665" s="17"/>
      <c r="B665" s="17"/>
      <c r="C665" s="100"/>
      <c r="D665" s="100"/>
      <c r="E665" s="100"/>
      <c r="F665" s="100"/>
      <c r="G665" s="100"/>
      <c r="H665" s="100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ht="12.75" customHeight="1">
      <c r="A666" s="17"/>
      <c r="B666" s="17"/>
      <c r="C666" s="100"/>
      <c r="D666" s="100"/>
      <c r="E666" s="100"/>
      <c r="F666" s="100"/>
      <c r="G666" s="100"/>
      <c r="H666" s="100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ht="12.75" customHeight="1">
      <c r="A667" s="17"/>
      <c r="B667" s="17"/>
      <c r="C667" s="100"/>
      <c r="D667" s="100"/>
      <c r="E667" s="100"/>
      <c r="F667" s="100"/>
      <c r="G667" s="100"/>
      <c r="H667" s="100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ht="12.75" customHeight="1">
      <c r="A668" s="17"/>
      <c r="B668" s="17"/>
      <c r="C668" s="100"/>
      <c r="D668" s="100"/>
      <c r="E668" s="100"/>
      <c r="F668" s="100"/>
      <c r="G668" s="100"/>
      <c r="H668" s="100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ht="12.75" customHeight="1">
      <c r="A669" s="17"/>
      <c r="B669" s="17"/>
      <c r="C669" s="100"/>
      <c r="D669" s="100"/>
      <c r="E669" s="100"/>
      <c r="F669" s="100"/>
      <c r="G669" s="100"/>
      <c r="H669" s="100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ht="12.75" customHeight="1">
      <c r="A670" s="17"/>
      <c r="B670" s="17"/>
      <c r="C670" s="100"/>
      <c r="D670" s="100"/>
      <c r="E670" s="100"/>
      <c r="F670" s="100"/>
      <c r="G670" s="100"/>
      <c r="H670" s="100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ht="12.75" customHeight="1">
      <c r="A671" s="17"/>
      <c r="B671" s="17"/>
      <c r="C671" s="100"/>
      <c r="D671" s="100"/>
      <c r="E671" s="100"/>
      <c r="F671" s="100"/>
      <c r="G671" s="100"/>
      <c r="H671" s="100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ht="12.75" customHeight="1">
      <c r="A672" s="17"/>
      <c r="B672" s="17"/>
      <c r="C672" s="100"/>
      <c r="D672" s="100"/>
      <c r="E672" s="100"/>
      <c r="F672" s="100"/>
      <c r="G672" s="100"/>
      <c r="H672" s="100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ht="12.75" customHeight="1">
      <c r="A673" s="17"/>
      <c r="B673" s="17"/>
      <c r="C673" s="100"/>
      <c r="D673" s="100"/>
      <c r="E673" s="100"/>
      <c r="F673" s="100"/>
      <c r="G673" s="100"/>
      <c r="H673" s="100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ht="12.75" customHeight="1">
      <c r="A674" s="17"/>
      <c r="B674" s="17"/>
      <c r="C674" s="100"/>
      <c r="D674" s="100"/>
      <c r="E674" s="100"/>
      <c r="F674" s="100"/>
      <c r="G674" s="100"/>
      <c r="H674" s="100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ht="12.75" customHeight="1">
      <c r="A675" s="17"/>
      <c r="B675" s="17"/>
      <c r="C675" s="100"/>
      <c r="D675" s="100"/>
      <c r="E675" s="100"/>
      <c r="F675" s="100"/>
      <c r="G675" s="100"/>
      <c r="H675" s="100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ht="12.75" customHeight="1">
      <c r="A676" s="17"/>
      <c r="B676" s="17"/>
      <c r="C676" s="100"/>
      <c r="D676" s="100"/>
      <c r="E676" s="100"/>
      <c r="F676" s="100"/>
      <c r="G676" s="100"/>
      <c r="H676" s="100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ht="12.75" customHeight="1">
      <c r="A677" s="17"/>
      <c r="B677" s="17"/>
      <c r="C677" s="100"/>
      <c r="D677" s="100"/>
      <c r="E677" s="100"/>
      <c r="F677" s="100"/>
      <c r="G677" s="100"/>
      <c r="H677" s="100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ht="12.75" customHeight="1">
      <c r="A678" s="17"/>
      <c r="B678" s="17"/>
      <c r="C678" s="100"/>
      <c r="D678" s="100"/>
      <c r="E678" s="100"/>
      <c r="F678" s="100"/>
      <c r="G678" s="100"/>
      <c r="H678" s="100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ht="12.75" customHeight="1">
      <c r="A679" s="17"/>
      <c r="B679" s="17"/>
      <c r="C679" s="100"/>
      <c r="D679" s="100"/>
      <c r="E679" s="100"/>
      <c r="F679" s="100"/>
      <c r="G679" s="100"/>
      <c r="H679" s="100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ht="12.75" customHeight="1">
      <c r="A680" s="17"/>
      <c r="B680" s="17"/>
      <c r="C680" s="100"/>
      <c r="D680" s="100"/>
      <c r="E680" s="100"/>
      <c r="F680" s="100"/>
      <c r="G680" s="100"/>
      <c r="H680" s="100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ht="12.75" customHeight="1">
      <c r="A681" s="17"/>
      <c r="B681" s="17"/>
      <c r="C681" s="100"/>
      <c r="D681" s="100"/>
      <c r="E681" s="100"/>
      <c r="F681" s="100"/>
      <c r="G681" s="100"/>
      <c r="H681" s="100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ht="12.75" customHeight="1">
      <c r="A682" s="17"/>
      <c r="B682" s="17"/>
      <c r="C682" s="100"/>
      <c r="D682" s="100"/>
      <c r="E682" s="100"/>
      <c r="F682" s="100"/>
      <c r="G682" s="100"/>
      <c r="H682" s="100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ht="12.75" customHeight="1">
      <c r="A683" s="17"/>
      <c r="B683" s="17"/>
      <c r="C683" s="100"/>
      <c r="D683" s="100"/>
      <c r="E683" s="100"/>
      <c r="F683" s="100"/>
      <c r="G683" s="100"/>
      <c r="H683" s="100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ht="12.75" customHeight="1">
      <c r="A684" s="17"/>
      <c r="B684" s="17"/>
      <c r="C684" s="100"/>
      <c r="D684" s="100"/>
      <c r="E684" s="100"/>
      <c r="F684" s="100"/>
      <c r="G684" s="100"/>
      <c r="H684" s="100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ht="12.75" customHeight="1">
      <c r="A685" s="17"/>
      <c r="B685" s="17"/>
      <c r="C685" s="100"/>
      <c r="D685" s="100"/>
      <c r="E685" s="100"/>
      <c r="F685" s="100"/>
      <c r="G685" s="100"/>
      <c r="H685" s="100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ht="12.75" customHeight="1">
      <c r="A686" s="17"/>
      <c r="B686" s="17"/>
      <c r="C686" s="100"/>
      <c r="D686" s="100"/>
      <c r="E686" s="100"/>
      <c r="F686" s="100"/>
      <c r="G686" s="100"/>
      <c r="H686" s="100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ht="12.75" customHeight="1">
      <c r="A687" s="17"/>
      <c r="B687" s="17"/>
      <c r="C687" s="100"/>
      <c r="D687" s="100"/>
      <c r="E687" s="100"/>
      <c r="F687" s="100"/>
      <c r="G687" s="100"/>
      <c r="H687" s="100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ht="12.75" customHeight="1">
      <c r="A688" s="17"/>
      <c r="B688" s="17"/>
      <c r="C688" s="100"/>
      <c r="D688" s="100"/>
      <c r="E688" s="100"/>
      <c r="F688" s="100"/>
      <c r="G688" s="100"/>
      <c r="H688" s="100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ht="12.75" customHeight="1">
      <c r="A689" s="17"/>
      <c r="B689" s="17"/>
      <c r="C689" s="100"/>
      <c r="D689" s="100"/>
      <c r="E689" s="100"/>
      <c r="F689" s="100"/>
      <c r="G689" s="100"/>
      <c r="H689" s="100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ht="12.75" customHeight="1">
      <c r="A690" s="17"/>
      <c r="B690" s="17"/>
      <c r="C690" s="100"/>
      <c r="D690" s="100"/>
      <c r="E690" s="100"/>
      <c r="F690" s="100"/>
      <c r="G690" s="100"/>
      <c r="H690" s="100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ht="12.75" customHeight="1">
      <c r="A691" s="17"/>
      <c r="B691" s="17"/>
      <c r="C691" s="100"/>
      <c r="D691" s="100"/>
      <c r="E691" s="100"/>
      <c r="F691" s="100"/>
      <c r="G691" s="100"/>
      <c r="H691" s="100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ht="12.75" customHeight="1">
      <c r="A692" s="17"/>
      <c r="B692" s="17"/>
      <c r="C692" s="100"/>
      <c r="D692" s="100"/>
      <c r="E692" s="100"/>
      <c r="F692" s="100"/>
      <c r="G692" s="100"/>
      <c r="H692" s="100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ht="12.75" customHeight="1">
      <c r="A693" s="17"/>
      <c r="B693" s="17"/>
      <c r="C693" s="100"/>
      <c r="D693" s="100"/>
      <c r="E693" s="100"/>
      <c r="F693" s="100"/>
      <c r="G693" s="100"/>
      <c r="H693" s="100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ht="12.75" customHeight="1">
      <c r="A694" s="17"/>
      <c r="B694" s="17"/>
      <c r="C694" s="100"/>
      <c r="D694" s="100"/>
      <c r="E694" s="100"/>
      <c r="F694" s="100"/>
      <c r="G694" s="100"/>
      <c r="H694" s="100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ht="12.75" customHeight="1">
      <c r="A695" s="17"/>
      <c r="B695" s="17"/>
      <c r="C695" s="100"/>
      <c r="D695" s="100"/>
      <c r="E695" s="100"/>
      <c r="F695" s="100"/>
      <c r="G695" s="100"/>
      <c r="H695" s="100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ht="12.75" customHeight="1">
      <c r="A696" s="17"/>
      <c r="B696" s="17"/>
      <c r="C696" s="100"/>
      <c r="D696" s="100"/>
      <c r="E696" s="100"/>
      <c r="F696" s="100"/>
      <c r="G696" s="100"/>
      <c r="H696" s="100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ht="12.75" customHeight="1">
      <c r="A697" s="17"/>
      <c r="B697" s="17"/>
      <c r="C697" s="100"/>
      <c r="D697" s="100"/>
      <c r="E697" s="100"/>
      <c r="F697" s="100"/>
      <c r="G697" s="100"/>
      <c r="H697" s="100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ht="12.75" customHeight="1">
      <c r="A698" s="17"/>
      <c r="B698" s="17"/>
      <c r="C698" s="100"/>
      <c r="D698" s="100"/>
      <c r="E698" s="100"/>
      <c r="F698" s="100"/>
      <c r="G698" s="100"/>
      <c r="H698" s="100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ht="12.75" customHeight="1">
      <c r="A699" s="17"/>
      <c r="B699" s="17"/>
      <c r="C699" s="100"/>
      <c r="D699" s="100"/>
      <c r="E699" s="100"/>
      <c r="F699" s="100"/>
      <c r="G699" s="100"/>
      <c r="H699" s="100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ht="12.75" customHeight="1">
      <c r="A700" s="17"/>
      <c r="B700" s="17"/>
      <c r="C700" s="100"/>
      <c r="D700" s="100"/>
      <c r="E700" s="100"/>
      <c r="F700" s="100"/>
      <c r="G700" s="100"/>
      <c r="H700" s="100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ht="12.75" customHeight="1">
      <c r="A701" s="17"/>
      <c r="B701" s="17"/>
      <c r="C701" s="100"/>
      <c r="D701" s="100"/>
      <c r="E701" s="100"/>
      <c r="F701" s="100"/>
      <c r="G701" s="100"/>
      <c r="H701" s="100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ht="12.75" customHeight="1">
      <c r="A702" s="17"/>
      <c r="B702" s="17"/>
      <c r="C702" s="100"/>
      <c r="D702" s="100"/>
      <c r="E702" s="100"/>
      <c r="F702" s="100"/>
      <c r="G702" s="100"/>
      <c r="H702" s="100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ht="12.75" customHeight="1">
      <c r="A703" s="17"/>
      <c r="B703" s="17"/>
      <c r="C703" s="100"/>
      <c r="D703" s="100"/>
      <c r="E703" s="100"/>
      <c r="F703" s="100"/>
      <c r="G703" s="100"/>
      <c r="H703" s="100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ht="12.75" customHeight="1">
      <c r="A704" s="17"/>
      <c r="B704" s="17"/>
      <c r="C704" s="100"/>
      <c r="D704" s="100"/>
      <c r="E704" s="100"/>
      <c r="F704" s="100"/>
      <c r="G704" s="100"/>
      <c r="H704" s="100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ht="12.75" customHeight="1">
      <c r="A705" s="17"/>
      <c r="B705" s="17"/>
      <c r="C705" s="100"/>
      <c r="D705" s="100"/>
      <c r="E705" s="100"/>
      <c r="F705" s="100"/>
      <c r="G705" s="100"/>
      <c r="H705" s="100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ht="12.75" customHeight="1">
      <c r="A706" s="17"/>
      <c r="B706" s="17"/>
      <c r="C706" s="100"/>
      <c r="D706" s="100"/>
      <c r="E706" s="100"/>
      <c r="F706" s="100"/>
      <c r="G706" s="100"/>
      <c r="H706" s="100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ht="12.75" customHeight="1">
      <c r="A707" s="17"/>
      <c r="B707" s="17"/>
      <c r="C707" s="100"/>
      <c r="D707" s="100"/>
      <c r="E707" s="100"/>
      <c r="F707" s="100"/>
      <c r="G707" s="100"/>
      <c r="H707" s="100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ht="12.75" customHeight="1">
      <c r="A708" s="17"/>
      <c r="B708" s="17"/>
      <c r="C708" s="100"/>
      <c r="D708" s="100"/>
      <c r="E708" s="100"/>
      <c r="F708" s="100"/>
      <c r="G708" s="100"/>
      <c r="H708" s="100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ht="12.75" customHeight="1">
      <c r="A709" s="17"/>
      <c r="B709" s="17"/>
      <c r="C709" s="100"/>
      <c r="D709" s="100"/>
      <c r="E709" s="100"/>
      <c r="F709" s="100"/>
      <c r="G709" s="100"/>
      <c r="H709" s="100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ht="12.75" customHeight="1">
      <c r="A710" s="17"/>
      <c r="B710" s="17"/>
      <c r="C710" s="100"/>
      <c r="D710" s="100"/>
      <c r="E710" s="100"/>
      <c r="F710" s="100"/>
      <c r="G710" s="100"/>
      <c r="H710" s="100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ht="12.75" customHeight="1">
      <c r="A711" s="17"/>
      <c r="B711" s="17"/>
      <c r="C711" s="100"/>
      <c r="D711" s="100"/>
      <c r="E711" s="100"/>
      <c r="F711" s="100"/>
      <c r="G711" s="100"/>
      <c r="H711" s="100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ht="12.75" customHeight="1">
      <c r="A712" s="17"/>
      <c r="B712" s="17"/>
      <c r="C712" s="100"/>
      <c r="D712" s="100"/>
      <c r="E712" s="100"/>
      <c r="F712" s="100"/>
      <c r="G712" s="100"/>
      <c r="H712" s="100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ht="12.75" customHeight="1">
      <c r="A713" s="17"/>
      <c r="B713" s="17"/>
      <c r="C713" s="100"/>
      <c r="D713" s="100"/>
      <c r="E713" s="100"/>
      <c r="F713" s="100"/>
      <c r="G713" s="100"/>
      <c r="H713" s="100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ht="12.75" customHeight="1">
      <c r="A714" s="17"/>
      <c r="B714" s="17"/>
      <c r="C714" s="100"/>
      <c r="D714" s="100"/>
      <c r="E714" s="100"/>
      <c r="F714" s="100"/>
      <c r="G714" s="100"/>
      <c r="H714" s="100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ht="12.75" customHeight="1">
      <c r="A715" s="17"/>
      <c r="B715" s="17"/>
      <c r="C715" s="100"/>
      <c r="D715" s="100"/>
      <c r="E715" s="100"/>
      <c r="F715" s="100"/>
      <c r="G715" s="100"/>
      <c r="H715" s="100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ht="12.75" customHeight="1">
      <c r="A716" s="17"/>
      <c r="B716" s="17"/>
      <c r="C716" s="100"/>
      <c r="D716" s="100"/>
      <c r="E716" s="100"/>
      <c r="F716" s="100"/>
      <c r="G716" s="100"/>
      <c r="H716" s="100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ht="12.75" customHeight="1">
      <c r="A717" s="17"/>
      <c r="B717" s="17"/>
      <c r="C717" s="100"/>
      <c r="D717" s="100"/>
      <c r="E717" s="100"/>
      <c r="F717" s="100"/>
      <c r="G717" s="100"/>
      <c r="H717" s="100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ht="12.75" customHeight="1">
      <c r="A718" s="17"/>
      <c r="B718" s="17"/>
      <c r="C718" s="100"/>
      <c r="D718" s="100"/>
      <c r="E718" s="100"/>
      <c r="F718" s="100"/>
      <c r="G718" s="100"/>
      <c r="H718" s="100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ht="12.75" customHeight="1">
      <c r="A719" s="17"/>
      <c r="B719" s="17"/>
      <c r="C719" s="100"/>
      <c r="D719" s="100"/>
      <c r="E719" s="100"/>
      <c r="F719" s="100"/>
      <c r="G719" s="100"/>
      <c r="H719" s="100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ht="12.75" customHeight="1">
      <c r="A720" s="17"/>
      <c r="B720" s="17"/>
      <c r="C720" s="100"/>
      <c r="D720" s="100"/>
      <c r="E720" s="100"/>
      <c r="F720" s="100"/>
      <c r="G720" s="100"/>
      <c r="H720" s="100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ht="12.75" customHeight="1">
      <c r="A721" s="17"/>
      <c r="B721" s="17"/>
      <c r="C721" s="100"/>
      <c r="D721" s="100"/>
      <c r="E721" s="100"/>
      <c r="F721" s="100"/>
      <c r="G721" s="100"/>
      <c r="H721" s="100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ht="12.75" customHeight="1">
      <c r="A722" s="17"/>
      <c r="B722" s="17"/>
      <c r="C722" s="100"/>
      <c r="D722" s="100"/>
      <c r="E722" s="100"/>
      <c r="F722" s="100"/>
      <c r="G722" s="100"/>
      <c r="H722" s="100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ht="12.75" customHeight="1">
      <c r="A723" s="17"/>
      <c r="B723" s="17"/>
      <c r="C723" s="100"/>
      <c r="D723" s="100"/>
      <c r="E723" s="100"/>
      <c r="F723" s="100"/>
      <c r="G723" s="100"/>
      <c r="H723" s="100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ht="12.75" customHeight="1">
      <c r="A724" s="17"/>
      <c r="B724" s="17"/>
      <c r="C724" s="100"/>
      <c r="D724" s="100"/>
      <c r="E724" s="100"/>
      <c r="F724" s="100"/>
      <c r="G724" s="100"/>
      <c r="H724" s="100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ht="12.75" customHeight="1">
      <c r="A725" s="17"/>
      <c r="B725" s="17"/>
      <c r="C725" s="100"/>
      <c r="D725" s="100"/>
      <c r="E725" s="100"/>
      <c r="F725" s="100"/>
      <c r="G725" s="100"/>
      <c r="H725" s="100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ht="12.75" customHeight="1">
      <c r="A726" s="17"/>
      <c r="B726" s="17"/>
      <c r="C726" s="100"/>
      <c r="D726" s="100"/>
      <c r="E726" s="100"/>
      <c r="F726" s="100"/>
      <c r="G726" s="100"/>
      <c r="H726" s="100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ht="12.75" customHeight="1">
      <c r="A727" s="17"/>
      <c r="B727" s="17"/>
      <c r="C727" s="100"/>
      <c r="D727" s="100"/>
      <c r="E727" s="100"/>
      <c r="F727" s="100"/>
      <c r="G727" s="100"/>
      <c r="H727" s="100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ht="12.75" customHeight="1">
      <c r="A728" s="17"/>
      <c r="B728" s="17"/>
      <c r="C728" s="100"/>
      <c r="D728" s="100"/>
      <c r="E728" s="100"/>
      <c r="F728" s="100"/>
      <c r="G728" s="100"/>
      <c r="H728" s="100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ht="12.75" customHeight="1">
      <c r="A729" s="17"/>
      <c r="B729" s="17"/>
      <c r="C729" s="100"/>
      <c r="D729" s="100"/>
      <c r="E729" s="100"/>
      <c r="F729" s="100"/>
      <c r="G729" s="100"/>
      <c r="H729" s="100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ht="12.75" customHeight="1">
      <c r="A730" s="17"/>
      <c r="B730" s="17"/>
      <c r="C730" s="100"/>
      <c r="D730" s="100"/>
      <c r="E730" s="100"/>
      <c r="F730" s="100"/>
      <c r="G730" s="100"/>
      <c r="H730" s="100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ht="12.75" customHeight="1">
      <c r="A731" s="17"/>
      <c r="B731" s="17"/>
      <c r="C731" s="100"/>
      <c r="D731" s="100"/>
      <c r="E731" s="100"/>
      <c r="F731" s="100"/>
      <c r="G731" s="100"/>
      <c r="H731" s="100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ht="12.75" customHeight="1">
      <c r="A732" s="17"/>
      <c r="B732" s="17"/>
      <c r="C732" s="100"/>
      <c r="D732" s="100"/>
      <c r="E732" s="100"/>
      <c r="F732" s="100"/>
      <c r="G732" s="100"/>
      <c r="H732" s="100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ht="12.75" customHeight="1">
      <c r="A733" s="17"/>
      <c r="B733" s="17"/>
      <c r="C733" s="100"/>
      <c r="D733" s="100"/>
      <c r="E733" s="100"/>
      <c r="F733" s="100"/>
      <c r="G733" s="100"/>
      <c r="H733" s="100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ht="12.75" customHeight="1">
      <c r="A734" s="17"/>
      <c r="B734" s="17"/>
      <c r="C734" s="100"/>
      <c r="D734" s="100"/>
      <c r="E734" s="100"/>
      <c r="F734" s="100"/>
      <c r="G734" s="100"/>
      <c r="H734" s="100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ht="12.75" customHeight="1">
      <c r="A735" s="17"/>
      <c r="B735" s="17"/>
      <c r="C735" s="100"/>
      <c r="D735" s="100"/>
      <c r="E735" s="100"/>
      <c r="F735" s="100"/>
      <c r="G735" s="100"/>
      <c r="H735" s="100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ht="12.75" customHeight="1">
      <c r="A736" s="17"/>
      <c r="B736" s="17"/>
      <c r="C736" s="100"/>
      <c r="D736" s="100"/>
      <c r="E736" s="100"/>
      <c r="F736" s="100"/>
      <c r="G736" s="100"/>
      <c r="H736" s="100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ht="12.75" customHeight="1">
      <c r="A737" s="17"/>
      <c r="B737" s="17"/>
      <c r="C737" s="100"/>
      <c r="D737" s="100"/>
      <c r="E737" s="100"/>
      <c r="F737" s="100"/>
      <c r="G737" s="100"/>
      <c r="H737" s="100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ht="12.75" customHeight="1">
      <c r="A738" s="17"/>
      <c r="B738" s="17"/>
      <c r="C738" s="100"/>
      <c r="D738" s="100"/>
      <c r="E738" s="100"/>
      <c r="F738" s="100"/>
      <c r="G738" s="100"/>
      <c r="H738" s="100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ht="12.75" customHeight="1">
      <c r="A739" s="17"/>
      <c r="B739" s="17"/>
      <c r="C739" s="100"/>
      <c r="D739" s="100"/>
      <c r="E739" s="100"/>
      <c r="F739" s="100"/>
      <c r="G739" s="100"/>
      <c r="H739" s="100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ht="12.75" customHeight="1">
      <c r="A740" s="17"/>
      <c r="B740" s="17"/>
      <c r="C740" s="100"/>
      <c r="D740" s="100"/>
      <c r="E740" s="100"/>
      <c r="F740" s="100"/>
      <c r="G740" s="100"/>
      <c r="H740" s="100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ht="12.75" customHeight="1">
      <c r="A741" s="17"/>
      <c r="B741" s="17"/>
      <c r="C741" s="100"/>
      <c r="D741" s="100"/>
      <c r="E741" s="100"/>
      <c r="F741" s="100"/>
      <c r="G741" s="100"/>
      <c r="H741" s="100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ht="12.75" customHeight="1">
      <c r="A742" s="17"/>
      <c r="B742" s="17"/>
      <c r="C742" s="100"/>
      <c r="D742" s="100"/>
      <c r="E742" s="100"/>
      <c r="F742" s="100"/>
      <c r="G742" s="100"/>
      <c r="H742" s="100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ht="12.75" customHeight="1">
      <c r="A743" s="17"/>
      <c r="B743" s="17"/>
      <c r="C743" s="100"/>
      <c r="D743" s="100"/>
      <c r="E743" s="100"/>
      <c r="F743" s="100"/>
      <c r="G743" s="100"/>
      <c r="H743" s="100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ht="12.75" customHeight="1">
      <c r="A744" s="17"/>
      <c r="B744" s="17"/>
      <c r="C744" s="100"/>
      <c r="D744" s="100"/>
      <c r="E744" s="100"/>
      <c r="F744" s="100"/>
      <c r="G744" s="100"/>
      <c r="H744" s="100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ht="12.75" customHeight="1">
      <c r="A745" s="17"/>
      <c r="B745" s="17"/>
      <c r="C745" s="100"/>
      <c r="D745" s="100"/>
      <c r="E745" s="100"/>
      <c r="F745" s="100"/>
      <c r="G745" s="100"/>
      <c r="H745" s="100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ht="12.75" customHeight="1">
      <c r="A746" s="17"/>
      <c r="B746" s="17"/>
      <c r="C746" s="100"/>
      <c r="D746" s="100"/>
      <c r="E746" s="100"/>
      <c r="F746" s="100"/>
      <c r="G746" s="100"/>
      <c r="H746" s="100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ht="12.75" customHeight="1">
      <c r="A747" s="17"/>
      <c r="B747" s="17"/>
      <c r="C747" s="100"/>
      <c r="D747" s="100"/>
      <c r="E747" s="100"/>
      <c r="F747" s="100"/>
      <c r="G747" s="100"/>
      <c r="H747" s="100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ht="12.75" customHeight="1">
      <c r="A748" s="17"/>
      <c r="B748" s="17"/>
      <c r="C748" s="100"/>
      <c r="D748" s="100"/>
      <c r="E748" s="100"/>
      <c r="F748" s="100"/>
      <c r="G748" s="100"/>
      <c r="H748" s="100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ht="12.75" customHeight="1">
      <c r="A749" s="17"/>
      <c r="B749" s="17"/>
      <c r="C749" s="100"/>
      <c r="D749" s="100"/>
      <c r="E749" s="100"/>
      <c r="F749" s="100"/>
      <c r="G749" s="100"/>
      <c r="H749" s="100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ht="12.75" customHeight="1">
      <c r="A750" s="17"/>
      <c r="B750" s="17"/>
      <c r="C750" s="100"/>
      <c r="D750" s="100"/>
      <c r="E750" s="100"/>
      <c r="F750" s="100"/>
      <c r="G750" s="100"/>
      <c r="H750" s="100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ht="12.75" customHeight="1">
      <c r="A751" s="17"/>
      <c r="B751" s="17"/>
      <c r="C751" s="100"/>
      <c r="D751" s="100"/>
      <c r="E751" s="100"/>
      <c r="F751" s="100"/>
      <c r="G751" s="100"/>
      <c r="H751" s="100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ht="12.75" customHeight="1">
      <c r="A752" s="17"/>
      <c r="B752" s="17"/>
      <c r="C752" s="100"/>
      <c r="D752" s="100"/>
      <c r="E752" s="100"/>
      <c r="F752" s="100"/>
      <c r="G752" s="100"/>
      <c r="H752" s="100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ht="12.75" customHeight="1">
      <c r="A753" s="17"/>
      <c r="B753" s="17"/>
      <c r="C753" s="100"/>
      <c r="D753" s="100"/>
      <c r="E753" s="100"/>
      <c r="F753" s="100"/>
      <c r="G753" s="100"/>
      <c r="H753" s="100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ht="12.75" customHeight="1">
      <c r="A754" s="17"/>
      <c r="B754" s="17"/>
      <c r="C754" s="100"/>
      <c r="D754" s="100"/>
      <c r="E754" s="100"/>
      <c r="F754" s="100"/>
      <c r="G754" s="100"/>
      <c r="H754" s="100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ht="12.75" customHeight="1">
      <c r="A755" s="17"/>
      <c r="B755" s="17"/>
      <c r="C755" s="100"/>
      <c r="D755" s="100"/>
      <c r="E755" s="100"/>
      <c r="F755" s="100"/>
      <c r="G755" s="100"/>
      <c r="H755" s="100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ht="12.75" customHeight="1">
      <c r="A756" s="17"/>
      <c r="B756" s="17"/>
      <c r="C756" s="100"/>
      <c r="D756" s="100"/>
      <c r="E756" s="100"/>
      <c r="F756" s="100"/>
      <c r="G756" s="100"/>
      <c r="H756" s="100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ht="12.75" customHeight="1">
      <c r="A757" s="17"/>
      <c r="B757" s="17"/>
      <c r="C757" s="100"/>
      <c r="D757" s="100"/>
      <c r="E757" s="100"/>
      <c r="F757" s="100"/>
      <c r="G757" s="100"/>
      <c r="H757" s="100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ht="12.75" customHeight="1">
      <c r="A758" s="17"/>
      <c r="B758" s="17"/>
      <c r="C758" s="100"/>
      <c r="D758" s="100"/>
      <c r="E758" s="100"/>
      <c r="F758" s="100"/>
      <c r="G758" s="100"/>
      <c r="H758" s="100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ht="12.75" customHeight="1">
      <c r="A759" s="17"/>
      <c r="B759" s="17"/>
      <c r="C759" s="100"/>
      <c r="D759" s="100"/>
      <c r="E759" s="100"/>
      <c r="F759" s="100"/>
      <c r="G759" s="100"/>
      <c r="H759" s="100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ht="12.75" customHeight="1">
      <c r="A760" s="17"/>
      <c r="B760" s="17"/>
      <c r="C760" s="100"/>
      <c r="D760" s="100"/>
      <c r="E760" s="100"/>
      <c r="F760" s="100"/>
      <c r="G760" s="100"/>
      <c r="H760" s="100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ht="12.75" customHeight="1">
      <c r="A761" s="17"/>
      <c r="B761" s="17"/>
      <c r="C761" s="100"/>
      <c r="D761" s="100"/>
      <c r="E761" s="100"/>
      <c r="F761" s="100"/>
      <c r="G761" s="100"/>
      <c r="H761" s="100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ht="12.75" customHeight="1">
      <c r="A762" s="17"/>
      <c r="B762" s="17"/>
      <c r="C762" s="100"/>
      <c r="D762" s="100"/>
      <c r="E762" s="100"/>
      <c r="F762" s="100"/>
      <c r="G762" s="100"/>
      <c r="H762" s="100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ht="12.75" customHeight="1">
      <c r="A763" s="17"/>
      <c r="B763" s="17"/>
      <c r="C763" s="100"/>
      <c r="D763" s="100"/>
      <c r="E763" s="100"/>
      <c r="F763" s="100"/>
      <c r="G763" s="100"/>
      <c r="H763" s="100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ht="12.75" customHeight="1">
      <c r="A764" s="17"/>
      <c r="B764" s="17"/>
      <c r="C764" s="100"/>
      <c r="D764" s="100"/>
      <c r="E764" s="100"/>
      <c r="F764" s="100"/>
      <c r="G764" s="100"/>
      <c r="H764" s="100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ht="12.75" customHeight="1">
      <c r="A765" s="17"/>
      <c r="B765" s="17"/>
      <c r="C765" s="100"/>
      <c r="D765" s="100"/>
      <c r="E765" s="100"/>
      <c r="F765" s="100"/>
      <c r="G765" s="100"/>
      <c r="H765" s="100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ht="12.75" customHeight="1">
      <c r="A766" s="17"/>
      <c r="B766" s="17"/>
      <c r="C766" s="100"/>
      <c r="D766" s="100"/>
      <c r="E766" s="100"/>
      <c r="F766" s="100"/>
      <c r="G766" s="100"/>
      <c r="H766" s="100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ht="12.75" customHeight="1">
      <c r="A767" s="17"/>
      <c r="B767" s="17"/>
      <c r="C767" s="100"/>
      <c r="D767" s="100"/>
      <c r="E767" s="100"/>
      <c r="F767" s="100"/>
      <c r="G767" s="100"/>
      <c r="H767" s="100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ht="12.75" customHeight="1">
      <c r="A768" s="17"/>
      <c r="B768" s="17"/>
      <c r="C768" s="100"/>
      <c r="D768" s="100"/>
      <c r="E768" s="100"/>
      <c r="F768" s="100"/>
      <c r="G768" s="100"/>
      <c r="H768" s="100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ht="12.75" customHeight="1">
      <c r="A769" s="17"/>
      <c r="B769" s="17"/>
      <c r="C769" s="100"/>
      <c r="D769" s="100"/>
      <c r="E769" s="100"/>
      <c r="F769" s="100"/>
      <c r="G769" s="100"/>
      <c r="H769" s="100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ht="12.75" customHeight="1">
      <c r="A770" s="17"/>
      <c r="B770" s="17"/>
      <c r="C770" s="100"/>
      <c r="D770" s="100"/>
      <c r="E770" s="100"/>
      <c r="F770" s="100"/>
      <c r="G770" s="100"/>
      <c r="H770" s="100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ht="12.75" customHeight="1">
      <c r="A771" s="17"/>
      <c r="B771" s="17"/>
      <c r="C771" s="100"/>
      <c r="D771" s="100"/>
      <c r="E771" s="100"/>
      <c r="F771" s="100"/>
      <c r="G771" s="100"/>
      <c r="H771" s="100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ht="12.75" customHeight="1">
      <c r="A772" s="17"/>
      <c r="B772" s="17"/>
      <c r="C772" s="100"/>
      <c r="D772" s="100"/>
      <c r="E772" s="100"/>
      <c r="F772" s="100"/>
      <c r="G772" s="100"/>
      <c r="H772" s="100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ht="12.75" customHeight="1">
      <c r="A773" s="17"/>
      <c r="B773" s="17"/>
      <c r="C773" s="100"/>
      <c r="D773" s="100"/>
      <c r="E773" s="100"/>
      <c r="F773" s="100"/>
      <c r="G773" s="100"/>
      <c r="H773" s="100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ht="12.75" customHeight="1">
      <c r="A774" s="17"/>
      <c r="B774" s="17"/>
      <c r="C774" s="100"/>
      <c r="D774" s="100"/>
      <c r="E774" s="100"/>
      <c r="F774" s="100"/>
      <c r="G774" s="100"/>
      <c r="H774" s="100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ht="12.75" customHeight="1">
      <c r="A775" s="17"/>
      <c r="B775" s="17"/>
      <c r="C775" s="100"/>
      <c r="D775" s="100"/>
      <c r="E775" s="100"/>
      <c r="F775" s="100"/>
      <c r="G775" s="100"/>
      <c r="H775" s="100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ht="12.75" customHeight="1">
      <c r="A776" s="17"/>
      <c r="B776" s="17"/>
      <c r="C776" s="100"/>
      <c r="D776" s="100"/>
      <c r="E776" s="100"/>
      <c r="F776" s="100"/>
      <c r="G776" s="100"/>
      <c r="H776" s="100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ht="12.75" customHeight="1">
      <c r="A777" s="17"/>
      <c r="B777" s="17"/>
      <c r="C777" s="100"/>
      <c r="D777" s="100"/>
      <c r="E777" s="100"/>
      <c r="F777" s="100"/>
      <c r="G777" s="100"/>
      <c r="H777" s="100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ht="12.75" customHeight="1">
      <c r="A778" s="17"/>
      <c r="B778" s="17"/>
      <c r="C778" s="100"/>
      <c r="D778" s="100"/>
      <c r="E778" s="100"/>
      <c r="F778" s="100"/>
      <c r="G778" s="100"/>
      <c r="H778" s="100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ht="12.75" customHeight="1">
      <c r="A779" s="17"/>
      <c r="B779" s="17"/>
      <c r="C779" s="100"/>
      <c r="D779" s="100"/>
      <c r="E779" s="100"/>
      <c r="F779" s="100"/>
      <c r="G779" s="100"/>
      <c r="H779" s="100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ht="12.75" customHeight="1">
      <c r="A780" s="17"/>
      <c r="B780" s="17"/>
      <c r="C780" s="100"/>
      <c r="D780" s="100"/>
      <c r="E780" s="100"/>
      <c r="F780" s="100"/>
      <c r="G780" s="100"/>
      <c r="H780" s="100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ht="12.75" customHeight="1">
      <c r="A781" s="17"/>
      <c r="B781" s="17"/>
      <c r="C781" s="100"/>
      <c r="D781" s="100"/>
      <c r="E781" s="100"/>
      <c r="F781" s="100"/>
      <c r="G781" s="100"/>
      <c r="H781" s="100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ht="12.75" customHeight="1">
      <c r="A782" s="17"/>
      <c r="B782" s="17"/>
      <c r="C782" s="100"/>
      <c r="D782" s="100"/>
      <c r="E782" s="100"/>
      <c r="F782" s="100"/>
      <c r="G782" s="100"/>
      <c r="H782" s="100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ht="12.75" customHeight="1">
      <c r="A783" s="17"/>
      <c r="B783" s="17"/>
      <c r="C783" s="100"/>
      <c r="D783" s="100"/>
      <c r="E783" s="100"/>
      <c r="F783" s="100"/>
      <c r="G783" s="100"/>
      <c r="H783" s="100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ht="12.75" customHeight="1">
      <c r="A784" s="17"/>
      <c r="B784" s="17"/>
      <c r="C784" s="100"/>
      <c r="D784" s="100"/>
      <c r="E784" s="100"/>
      <c r="F784" s="100"/>
      <c r="G784" s="100"/>
      <c r="H784" s="100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ht="12.75" customHeight="1">
      <c r="A785" s="17"/>
      <c r="B785" s="17"/>
      <c r="C785" s="100"/>
      <c r="D785" s="100"/>
      <c r="E785" s="100"/>
      <c r="F785" s="100"/>
      <c r="G785" s="100"/>
      <c r="H785" s="100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ht="12.75" customHeight="1">
      <c r="A786" s="17"/>
      <c r="B786" s="17"/>
      <c r="C786" s="100"/>
      <c r="D786" s="100"/>
      <c r="E786" s="100"/>
      <c r="F786" s="100"/>
      <c r="G786" s="100"/>
      <c r="H786" s="100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ht="12.75" customHeight="1">
      <c r="A787" s="17"/>
      <c r="B787" s="17"/>
      <c r="C787" s="100"/>
      <c r="D787" s="100"/>
      <c r="E787" s="100"/>
      <c r="F787" s="100"/>
      <c r="G787" s="100"/>
      <c r="H787" s="100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ht="12.75" customHeight="1">
      <c r="A788" s="17"/>
      <c r="B788" s="17"/>
      <c r="C788" s="100"/>
      <c r="D788" s="100"/>
      <c r="E788" s="100"/>
      <c r="F788" s="100"/>
      <c r="G788" s="100"/>
      <c r="H788" s="100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ht="12.75" customHeight="1">
      <c r="A789" s="17"/>
      <c r="B789" s="17"/>
      <c r="C789" s="100"/>
      <c r="D789" s="100"/>
      <c r="E789" s="100"/>
      <c r="F789" s="100"/>
      <c r="G789" s="100"/>
      <c r="H789" s="100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ht="12.75" customHeight="1">
      <c r="A790" s="17"/>
      <c r="B790" s="17"/>
      <c r="C790" s="100"/>
      <c r="D790" s="100"/>
      <c r="E790" s="100"/>
      <c r="F790" s="100"/>
      <c r="G790" s="100"/>
      <c r="H790" s="100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ht="12.75" customHeight="1">
      <c r="A791" s="17"/>
      <c r="B791" s="17"/>
      <c r="C791" s="100"/>
      <c r="D791" s="100"/>
      <c r="E791" s="100"/>
      <c r="F791" s="100"/>
      <c r="G791" s="100"/>
      <c r="H791" s="100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ht="12.75" customHeight="1">
      <c r="A792" s="17"/>
      <c r="B792" s="17"/>
      <c r="C792" s="100"/>
      <c r="D792" s="100"/>
      <c r="E792" s="100"/>
      <c r="F792" s="100"/>
      <c r="G792" s="100"/>
      <c r="H792" s="100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ht="12.75" customHeight="1">
      <c r="A793" s="17"/>
      <c r="B793" s="17"/>
      <c r="C793" s="100"/>
      <c r="D793" s="100"/>
      <c r="E793" s="100"/>
      <c r="F793" s="100"/>
      <c r="G793" s="100"/>
      <c r="H793" s="100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ht="12.75" customHeight="1">
      <c r="A794" s="17"/>
      <c r="B794" s="17"/>
      <c r="C794" s="100"/>
      <c r="D794" s="100"/>
      <c r="E794" s="100"/>
      <c r="F794" s="100"/>
      <c r="G794" s="100"/>
      <c r="H794" s="100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ht="12.75" customHeight="1">
      <c r="A795" s="17"/>
      <c r="B795" s="17"/>
      <c r="C795" s="100"/>
      <c r="D795" s="100"/>
      <c r="E795" s="100"/>
      <c r="F795" s="100"/>
      <c r="G795" s="100"/>
      <c r="H795" s="100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ht="12.75" customHeight="1">
      <c r="A796" s="17"/>
      <c r="B796" s="17"/>
      <c r="C796" s="100"/>
      <c r="D796" s="100"/>
      <c r="E796" s="100"/>
      <c r="F796" s="100"/>
      <c r="G796" s="100"/>
      <c r="H796" s="100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ht="12.75" customHeight="1">
      <c r="A797" s="17"/>
      <c r="B797" s="17"/>
      <c r="C797" s="100"/>
      <c r="D797" s="100"/>
      <c r="E797" s="100"/>
      <c r="F797" s="100"/>
      <c r="G797" s="100"/>
      <c r="H797" s="100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ht="12.75" customHeight="1">
      <c r="A798" s="17"/>
      <c r="B798" s="17"/>
      <c r="C798" s="100"/>
      <c r="D798" s="100"/>
      <c r="E798" s="100"/>
      <c r="F798" s="100"/>
      <c r="G798" s="100"/>
      <c r="H798" s="100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ht="12.75" customHeight="1">
      <c r="A799" s="17"/>
      <c r="B799" s="17"/>
      <c r="C799" s="100"/>
      <c r="D799" s="100"/>
      <c r="E799" s="100"/>
      <c r="F799" s="100"/>
      <c r="G799" s="100"/>
      <c r="H799" s="100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ht="12.75" customHeight="1">
      <c r="A800" s="17"/>
      <c r="B800" s="17"/>
      <c r="C800" s="100"/>
      <c r="D800" s="100"/>
      <c r="E800" s="100"/>
      <c r="F800" s="100"/>
      <c r="G800" s="100"/>
      <c r="H800" s="100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ht="12.75" customHeight="1">
      <c r="A801" s="17"/>
      <c r="B801" s="17"/>
      <c r="C801" s="100"/>
      <c r="D801" s="100"/>
      <c r="E801" s="100"/>
      <c r="F801" s="100"/>
      <c r="G801" s="100"/>
      <c r="H801" s="100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ht="12.75" customHeight="1">
      <c r="A802" s="17"/>
      <c r="B802" s="17"/>
      <c r="C802" s="100"/>
      <c r="D802" s="100"/>
      <c r="E802" s="100"/>
      <c r="F802" s="100"/>
      <c r="G802" s="100"/>
      <c r="H802" s="100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ht="12.75" customHeight="1">
      <c r="A803" s="17"/>
      <c r="B803" s="17"/>
      <c r="C803" s="100"/>
      <c r="D803" s="100"/>
      <c r="E803" s="100"/>
      <c r="F803" s="100"/>
      <c r="G803" s="100"/>
      <c r="H803" s="100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ht="12.75" customHeight="1">
      <c r="A804" s="17"/>
      <c r="B804" s="17"/>
      <c r="C804" s="100"/>
      <c r="D804" s="100"/>
      <c r="E804" s="100"/>
      <c r="F804" s="100"/>
      <c r="G804" s="100"/>
      <c r="H804" s="100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ht="12.75" customHeight="1">
      <c r="A805" s="17"/>
      <c r="B805" s="17"/>
      <c r="C805" s="100"/>
      <c r="D805" s="100"/>
      <c r="E805" s="100"/>
      <c r="F805" s="100"/>
      <c r="G805" s="100"/>
      <c r="H805" s="100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ht="12.75" customHeight="1">
      <c r="A806" s="17"/>
      <c r="B806" s="17"/>
      <c r="C806" s="100"/>
      <c r="D806" s="100"/>
      <c r="E806" s="100"/>
      <c r="F806" s="100"/>
      <c r="G806" s="100"/>
      <c r="H806" s="100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ht="12.75" customHeight="1">
      <c r="A807" s="17"/>
      <c r="B807" s="17"/>
      <c r="C807" s="100"/>
      <c r="D807" s="100"/>
      <c r="E807" s="100"/>
      <c r="F807" s="100"/>
      <c r="G807" s="100"/>
      <c r="H807" s="100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ht="12.75" customHeight="1">
      <c r="A808" s="17"/>
      <c r="B808" s="17"/>
      <c r="C808" s="100"/>
      <c r="D808" s="100"/>
      <c r="E808" s="100"/>
      <c r="F808" s="100"/>
      <c r="G808" s="100"/>
      <c r="H808" s="100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ht="12.75" customHeight="1">
      <c r="A809" s="17"/>
      <c r="B809" s="17"/>
      <c r="C809" s="100"/>
      <c r="D809" s="100"/>
      <c r="E809" s="100"/>
      <c r="F809" s="100"/>
      <c r="G809" s="100"/>
      <c r="H809" s="100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ht="12.75" customHeight="1">
      <c r="A810" s="17"/>
      <c r="B810" s="17"/>
      <c r="C810" s="100"/>
      <c r="D810" s="100"/>
      <c r="E810" s="100"/>
      <c r="F810" s="100"/>
      <c r="G810" s="100"/>
      <c r="H810" s="100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ht="12.75" customHeight="1">
      <c r="A811" s="17"/>
      <c r="B811" s="17"/>
      <c r="C811" s="100"/>
      <c r="D811" s="100"/>
      <c r="E811" s="100"/>
      <c r="F811" s="100"/>
      <c r="G811" s="100"/>
      <c r="H811" s="100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ht="12.75" customHeight="1">
      <c r="A812" s="17"/>
      <c r="B812" s="17"/>
      <c r="C812" s="100"/>
      <c r="D812" s="100"/>
      <c r="E812" s="100"/>
      <c r="F812" s="100"/>
      <c r="G812" s="100"/>
      <c r="H812" s="100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ht="12.75" customHeight="1">
      <c r="A813" s="17"/>
      <c r="B813" s="17"/>
      <c r="C813" s="100"/>
      <c r="D813" s="100"/>
      <c r="E813" s="100"/>
      <c r="F813" s="100"/>
      <c r="G813" s="100"/>
      <c r="H813" s="100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ht="12.75" customHeight="1">
      <c r="A814" s="17"/>
      <c r="B814" s="17"/>
      <c r="C814" s="100"/>
      <c r="D814" s="100"/>
      <c r="E814" s="100"/>
      <c r="F814" s="100"/>
      <c r="G814" s="100"/>
      <c r="H814" s="100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ht="12.75" customHeight="1">
      <c r="A815" s="17"/>
      <c r="B815" s="17"/>
      <c r="C815" s="100"/>
      <c r="D815" s="100"/>
      <c r="E815" s="100"/>
      <c r="F815" s="100"/>
      <c r="G815" s="100"/>
      <c r="H815" s="100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ht="12.75" customHeight="1">
      <c r="A816" s="17"/>
      <c r="B816" s="17"/>
      <c r="C816" s="100"/>
      <c r="D816" s="100"/>
      <c r="E816" s="100"/>
      <c r="F816" s="100"/>
      <c r="G816" s="100"/>
      <c r="H816" s="100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ht="12.75" customHeight="1">
      <c r="A817" s="17"/>
      <c r="B817" s="17"/>
      <c r="C817" s="100"/>
      <c r="D817" s="100"/>
      <c r="E817" s="100"/>
      <c r="F817" s="100"/>
      <c r="G817" s="100"/>
      <c r="H817" s="100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ht="12.75" customHeight="1">
      <c r="A818" s="17"/>
      <c r="B818" s="17"/>
      <c r="C818" s="100"/>
      <c r="D818" s="100"/>
      <c r="E818" s="100"/>
      <c r="F818" s="100"/>
      <c r="G818" s="100"/>
      <c r="H818" s="100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ht="12.75" customHeight="1">
      <c r="A819" s="17"/>
      <c r="B819" s="17"/>
      <c r="C819" s="100"/>
      <c r="D819" s="100"/>
      <c r="E819" s="100"/>
      <c r="F819" s="100"/>
      <c r="G819" s="100"/>
      <c r="H819" s="100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ht="12.75" customHeight="1">
      <c r="A820" s="17"/>
      <c r="B820" s="17"/>
      <c r="C820" s="100"/>
      <c r="D820" s="100"/>
      <c r="E820" s="100"/>
      <c r="F820" s="100"/>
      <c r="G820" s="100"/>
      <c r="H820" s="100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ht="12.75" customHeight="1">
      <c r="A821" s="17"/>
      <c r="B821" s="17"/>
      <c r="C821" s="100"/>
      <c r="D821" s="100"/>
      <c r="E821" s="100"/>
      <c r="F821" s="100"/>
      <c r="G821" s="100"/>
      <c r="H821" s="100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ht="12.75" customHeight="1">
      <c r="A822" s="17"/>
      <c r="B822" s="17"/>
      <c r="C822" s="100"/>
      <c r="D822" s="100"/>
      <c r="E822" s="100"/>
      <c r="F822" s="100"/>
      <c r="G822" s="100"/>
      <c r="H822" s="100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ht="12.75" customHeight="1">
      <c r="A823" s="17"/>
      <c r="B823" s="17"/>
      <c r="C823" s="100"/>
      <c r="D823" s="100"/>
      <c r="E823" s="100"/>
      <c r="F823" s="100"/>
      <c r="G823" s="100"/>
      <c r="H823" s="100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ht="12.75" customHeight="1">
      <c r="A824" s="17"/>
      <c r="B824" s="17"/>
      <c r="C824" s="100"/>
      <c r="D824" s="100"/>
      <c r="E824" s="100"/>
      <c r="F824" s="100"/>
      <c r="G824" s="100"/>
      <c r="H824" s="100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ht="12.75" customHeight="1">
      <c r="A825" s="17"/>
      <c r="B825" s="17"/>
      <c r="C825" s="100"/>
      <c r="D825" s="100"/>
      <c r="E825" s="100"/>
      <c r="F825" s="100"/>
      <c r="G825" s="100"/>
      <c r="H825" s="100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ht="12.75" customHeight="1">
      <c r="A826" s="17"/>
      <c r="B826" s="17"/>
      <c r="C826" s="100"/>
      <c r="D826" s="100"/>
      <c r="E826" s="100"/>
      <c r="F826" s="100"/>
      <c r="G826" s="100"/>
      <c r="H826" s="100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ht="12.75" customHeight="1">
      <c r="A827" s="17"/>
      <c r="B827" s="17"/>
      <c r="C827" s="100"/>
      <c r="D827" s="100"/>
      <c r="E827" s="100"/>
      <c r="F827" s="100"/>
      <c r="G827" s="100"/>
      <c r="H827" s="100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ht="12.75" customHeight="1">
      <c r="A828" s="17"/>
      <c r="B828" s="17"/>
      <c r="C828" s="100"/>
      <c r="D828" s="100"/>
      <c r="E828" s="100"/>
      <c r="F828" s="100"/>
      <c r="G828" s="100"/>
      <c r="H828" s="100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ht="12.75" customHeight="1">
      <c r="A829" s="17"/>
      <c r="B829" s="17"/>
      <c r="C829" s="100"/>
      <c r="D829" s="100"/>
      <c r="E829" s="100"/>
      <c r="F829" s="100"/>
      <c r="G829" s="100"/>
      <c r="H829" s="100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ht="12.75" customHeight="1">
      <c r="A830" s="17"/>
      <c r="B830" s="17"/>
      <c r="C830" s="100"/>
      <c r="D830" s="100"/>
      <c r="E830" s="100"/>
      <c r="F830" s="100"/>
      <c r="G830" s="100"/>
      <c r="H830" s="100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ht="12.75" customHeight="1">
      <c r="A831" s="17"/>
      <c r="B831" s="17"/>
      <c r="C831" s="100"/>
      <c r="D831" s="100"/>
      <c r="E831" s="100"/>
      <c r="F831" s="100"/>
      <c r="G831" s="100"/>
      <c r="H831" s="100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ht="12.75" customHeight="1">
      <c r="A832" s="17"/>
      <c r="B832" s="17"/>
      <c r="C832" s="100"/>
      <c r="D832" s="100"/>
      <c r="E832" s="100"/>
      <c r="F832" s="100"/>
      <c r="G832" s="100"/>
      <c r="H832" s="100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ht="12.75" customHeight="1">
      <c r="A833" s="17"/>
      <c r="B833" s="17"/>
      <c r="C833" s="100"/>
      <c r="D833" s="100"/>
      <c r="E833" s="100"/>
      <c r="F833" s="100"/>
      <c r="G833" s="100"/>
      <c r="H833" s="100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ht="12.75" customHeight="1">
      <c r="A834" s="17"/>
      <c r="B834" s="17"/>
      <c r="C834" s="100"/>
      <c r="D834" s="100"/>
      <c r="E834" s="100"/>
      <c r="F834" s="100"/>
      <c r="G834" s="100"/>
      <c r="H834" s="100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ht="12.75" customHeight="1">
      <c r="A835" s="17"/>
      <c r="B835" s="17"/>
      <c r="C835" s="100"/>
      <c r="D835" s="100"/>
      <c r="E835" s="100"/>
      <c r="F835" s="100"/>
      <c r="G835" s="100"/>
      <c r="H835" s="100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ht="12.75" customHeight="1">
      <c r="A836" s="17"/>
      <c r="B836" s="17"/>
      <c r="C836" s="100"/>
      <c r="D836" s="100"/>
      <c r="E836" s="100"/>
      <c r="F836" s="100"/>
      <c r="G836" s="100"/>
      <c r="H836" s="100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ht="12.75" customHeight="1">
      <c r="A837" s="17"/>
      <c r="B837" s="17"/>
      <c r="C837" s="100"/>
      <c r="D837" s="100"/>
      <c r="E837" s="100"/>
      <c r="F837" s="100"/>
      <c r="G837" s="100"/>
      <c r="H837" s="100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ht="12.75" customHeight="1">
      <c r="A838" s="17"/>
      <c r="B838" s="17"/>
      <c r="C838" s="100"/>
      <c r="D838" s="100"/>
      <c r="E838" s="100"/>
      <c r="F838" s="100"/>
      <c r="G838" s="100"/>
      <c r="H838" s="100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ht="12.75" customHeight="1">
      <c r="A839" s="17"/>
      <c r="B839" s="17"/>
      <c r="C839" s="100"/>
      <c r="D839" s="100"/>
      <c r="E839" s="100"/>
      <c r="F839" s="100"/>
      <c r="G839" s="100"/>
      <c r="H839" s="100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ht="12.75" customHeight="1">
      <c r="A840" s="17"/>
      <c r="B840" s="17"/>
      <c r="C840" s="100"/>
      <c r="D840" s="100"/>
      <c r="E840" s="100"/>
      <c r="F840" s="100"/>
      <c r="G840" s="100"/>
      <c r="H840" s="100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ht="12.75" customHeight="1">
      <c r="A841" s="17"/>
      <c r="B841" s="17"/>
      <c r="C841" s="100"/>
      <c r="D841" s="100"/>
      <c r="E841" s="100"/>
      <c r="F841" s="100"/>
      <c r="G841" s="100"/>
      <c r="H841" s="100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ht="12.75" customHeight="1">
      <c r="A842" s="17"/>
      <c r="B842" s="17"/>
      <c r="C842" s="100"/>
      <c r="D842" s="100"/>
      <c r="E842" s="100"/>
      <c r="F842" s="100"/>
      <c r="G842" s="100"/>
      <c r="H842" s="100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ht="12.75" customHeight="1">
      <c r="A843" s="17"/>
      <c r="B843" s="17"/>
      <c r="C843" s="100"/>
      <c r="D843" s="100"/>
      <c r="E843" s="100"/>
      <c r="F843" s="100"/>
      <c r="G843" s="100"/>
      <c r="H843" s="100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ht="12.75" customHeight="1">
      <c r="A844" s="17"/>
      <c r="B844" s="17"/>
      <c r="C844" s="100"/>
      <c r="D844" s="100"/>
      <c r="E844" s="100"/>
      <c r="F844" s="100"/>
      <c r="G844" s="100"/>
      <c r="H844" s="100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ht="12.75" customHeight="1">
      <c r="A845" s="17"/>
      <c r="B845" s="17"/>
      <c r="C845" s="100"/>
      <c r="D845" s="100"/>
      <c r="E845" s="100"/>
      <c r="F845" s="100"/>
      <c r="G845" s="100"/>
      <c r="H845" s="100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ht="12.75" customHeight="1">
      <c r="A846" s="17"/>
      <c r="B846" s="17"/>
      <c r="C846" s="100"/>
      <c r="D846" s="100"/>
      <c r="E846" s="100"/>
      <c r="F846" s="100"/>
      <c r="G846" s="100"/>
      <c r="H846" s="100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ht="12.75" customHeight="1">
      <c r="A847" s="17"/>
      <c r="B847" s="17"/>
      <c r="C847" s="100"/>
      <c r="D847" s="100"/>
      <c r="E847" s="100"/>
      <c r="F847" s="100"/>
      <c r="G847" s="100"/>
      <c r="H847" s="100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ht="12.75" customHeight="1">
      <c r="A848" s="17"/>
      <c r="B848" s="17"/>
      <c r="C848" s="100"/>
      <c r="D848" s="100"/>
      <c r="E848" s="100"/>
      <c r="F848" s="100"/>
      <c r="G848" s="100"/>
      <c r="H848" s="100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ht="12.75" customHeight="1">
      <c r="A849" s="17"/>
      <c r="B849" s="17"/>
      <c r="C849" s="100"/>
      <c r="D849" s="100"/>
      <c r="E849" s="100"/>
      <c r="F849" s="100"/>
      <c r="G849" s="100"/>
      <c r="H849" s="100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ht="12.75" customHeight="1">
      <c r="A850" s="17"/>
      <c r="B850" s="17"/>
      <c r="C850" s="100"/>
      <c r="D850" s="100"/>
      <c r="E850" s="100"/>
      <c r="F850" s="100"/>
      <c r="G850" s="100"/>
      <c r="H850" s="100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ht="12.75" customHeight="1">
      <c r="A851" s="17"/>
      <c r="B851" s="17"/>
      <c r="C851" s="100"/>
      <c r="D851" s="100"/>
      <c r="E851" s="100"/>
      <c r="F851" s="100"/>
      <c r="G851" s="100"/>
      <c r="H851" s="100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ht="12.75" customHeight="1">
      <c r="A852" s="17"/>
      <c r="B852" s="17"/>
      <c r="C852" s="100"/>
      <c r="D852" s="100"/>
      <c r="E852" s="100"/>
      <c r="F852" s="100"/>
      <c r="G852" s="100"/>
      <c r="H852" s="100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ht="12.75" customHeight="1">
      <c r="A853" s="17"/>
      <c r="B853" s="17"/>
      <c r="C853" s="100"/>
      <c r="D853" s="100"/>
      <c r="E853" s="100"/>
      <c r="F853" s="100"/>
      <c r="G853" s="100"/>
      <c r="H853" s="100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ht="12.75" customHeight="1">
      <c r="A854" s="17"/>
      <c r="B854" s="17"/>
      <c r="C854" s="100"/>
      <c r="D854" s="100"/>
      <c r="E854" s="100"/>
      <c r="F854" s="100"/>
      <c r="G854" s="100"/>
      <c r="H854" s="100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ht="12.75" customHeight="1">
      <c r="A855" s="17"/>
      <c r="B855" s="17"/>
      <c r="C855" s="100"/>
      <c r="D855" s="100"/>
      <c r="E855" s="100"/>
      <c r="F855" s="100"/>
      <c r="G855" s="100"/>
      <c r="H855" s="100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ht="12.75" customHeight="1">
      <c r="A856" s="17"/>
      <c r="B856" s="17"/>
      <c r="C856" s="100"/>
      <c r="D856" s="100"/>
      <c r="E856" s="100"/>
      <c r="F856" s="100"/>
      <c r="G856" s="100"/>
      <c r="H856" s="100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ht="12.75" customHeight="1">
      <c r="A857" s="17"/>
      <c r="B857" s="17"/>
      <c r="C857" s="100"/>
      <c r="D857" s="100"/>
      <c r="E857" s="100"/>
      <c r="F857" s="100"/>
      <c r="G857" s="100"/>
      <c r="H857" s="100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ht="12.75" customHeight="1">
      <c r="A858" s="17"/>
      <c r="B858" s="17"/>
      <c r="C858" s="100"/>
      <c r="D858" s="100"/>
      <c r="E858" s="100"/>
      <c r="F858" s="100"/>
      <c r="G858" s="100"/>
      <c r="H858" s="100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ht="12.75" customHeight="1">
      <c r="A859" s="17"/>
      <c r="B859" s="17"/>
      <c r="C859" s="100"/>
      <c r="D859" s="100"/>
      <c r="E859" s="100"/>
      <c r="F859" s="100"/>
      <c r="G859" s="100"/>
      <c r="H859" s="100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ht="12.75" customHeight="1">
      <c r="A860" s="17"/>
      <c r="B860" s="17"/>
      <c r="C860" s="100"/>
      <c r="D860" s="100"/>
      <c r="E860" s="100"/>
      <c r="F860" s="100"/>
      <c r="G860" s="100"/>
      <c r="H860" s="100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ht="12.75" customHeight="1">
      <c r="A861" s="17"/>
      <c r="B861" s="17"/>
      <c r="C861" s="100"/>
      <c r="D861" s="100"/>
      <c r="E861" s="100"/>
      <c r="F861" s="100"/>
      <c r="G861" s="100"/>
      <c r="H861" s="100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ht="12.75" customHeight="1">
      <c r="A862" s="17"/>
      <c r="B862" s="17"/>
      <c r="C862" s="100"/>
      <c r="D862" s="100"/>
      <c r="E862" s="100"/>
      <c r="F862" s="100"/>
      <c r="G862" s="100"/>
      <c r="H862" s="100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ht="12.75" customHeight="1">
      <c r="A863" s="17"/>
      <c r="B863" s="17"/>
      <c r="C863" s="100"/>
      <c r="D863" s="100"/>
      <c r="E863" s="100"/>
      <c r="F863" s="100"/>
      <c r="G863" s="100"/>
      <c r="H863" s="100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ht="12.75" customHeight="1">
      <c r="A864" s="17"/>
      <c r="B864" s="17"/>
      <c r="C864" s="100"/>
      <c r="D864" s="100"/>
      <c r="E864" s="100"/>
      <c r="F864" s="100"/>
      <c r="G864" s="100"/>
      <c r="H864" s="100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ht="12.75" customHeight="1">
      <c r="A865" s="17"/>
      <c r="B865" s="17"/>
      <c r="C865" s="100"/>
      <c r="D865" s="100"/>
      <c r="E865" s="100"/>
      <c r="F865" s="100"/>
      <c r="G865" s="100"/>
      <c r="H865" s="100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ht="12.75" customHeight="1">
      <c r="A866" s="17"/>
      <c r="B866" s="17"/>
      <c r="C866" s="100"/>
      <c r="D866" s="100"/>
      <c r="E866" s="100"/>
      <c r="F866" s="100"/>
      <c r="G866" s="100"/>
      <c r="H866" s="100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ht="12.75" customHeight="1">
      <c r="A867" s="17"/>
      <c r="B867" s="17"/>
      <c r="C867" s="100"/>
      <c r="D867" s="100"/>
      <c r="E867" s="100"/>
      <c r="F867" s="100"/>
      <c r="G867" s="100"/>
      <c r="H867" s="100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ht="12.75" customHeight="1">
      <c r="A868" s="17"/>
      <c r="B868" s="17"/>
      <c r="C868" s="100"/>
      <c r="D868" s="100"/>
      <c r="E868" s="100"/>
      <c r="F868" s="100"/>
      <c r="G868" s="100"/>
      <c r="H868" s="100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ht="12.75" customHeight="1">
      <c r="A869" s="17"/>
      <c r="B869" s="17"/>
      <c r="C869" s="100"/>
      <c r="D869" s="100"/>
      <c r="E869" s="100"/>
      <c r="F869" s="100"/>
      <c r="G869" s="100"/>
      <c r="H869" s="100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ht="12.75" customHeight="1">
      <c r="A870" s="17"/>
      <c r="B870" s="17"/>
      <c r="C870" s="100"/>
      <c r="D870" s="100"/>
      <c r="E870" s="100"/>
      <c r="F870" s="100"/>
      <c r="G870" s="100"/>
      <c r="H870" s="100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ht="12.75" customHeight="1">
      <c r="A871" s="17"/>
      <c r="B871" s="17"/>
      <c r="C871" s="100"/>
      <c r="D871" s="100"/>
      <c r="E871" s="100"/>
      <c r="F871" s="100"/>
      <c r="G871" s="100"/>
      <c r="H871" s="100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ht="12.75" customHeight="1">
      <c r="A872" s="17"/>
      <c r="B872" s="17"/>
      <c r="C872" s="100"/>
      <c r="D872" s="100"/>
      <c r="E872" s="100"/>
      <c r="F872" s="100"/>
      <c r="G872" s="100"/>
      <c r="H872" s="100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ht="12.75" customHeight="1">
      <c r="A873" s="17"/>
      <c r="B873" s="17"/>
      <c r="C873" s="100"/>
      <c r="D873" s="100"/>
      <c r="E873" s="100"/>
      <c r="F873" s="100"/>
      <c r="G873" s="100"/>
      <c r="H873" s="100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ht="12.75" customHeight="1">
      <c r="A874" s="17"/>
      <c r="B874" s="17"/>
      <c r="C874" s="100"/>
      <c r="D874" s="100"/>
      <c r="E874" s="100"/>
      <c r="F874" s="100"/>
      <c r="G874" s="100"/>
      <c r="H874" s="100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ht="12.75" customHeight="1">
      <c r="A875" s="17"/>
      <c r="B875" s="17"/>
      <c r="C875" s="100"/>
      <c r="D875" s="100"/>
      <c r="E875" s="100"/>
      <c r="F875" s="100"/>
      <c r="G875" s="100"/>
      <c r="H875" s="100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ht="12.75" customHeight="1">
      <c r="A876" s="17"/>
      <c r="B876" s="17"/>
      <c r="C876" s="100"/>
      <c r="D876" s="100"/>
      <c r="E876" s="100"/>
      <c r="F876" s="100"/>
      <c r="G876" s="100"/>
      <c r="H876" s="100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ht="12.75" customHeight="1">
      <c r="A877" s="17"/>
      <c r="B877" s="17"/>
      <c r="C877" s="100"/>
      <c r="D877" s="100"/>
      <c r="E877" s="100"/>
      <c r="F877" s="100"/>
      <c r="G877" s="100"/>
      <c r="H877" s="100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ht="12.75" customHeight="1">
      <c r="A878" s="17"/>
      <c r="B878" s="17"/>
      <c r="C878" s="100"/>
      <c r="D878" s="100"/>
      <c r="E878" s="100"/>
      <c r="F878" s="100"/>
      <c r="G878" s="100"/>
      <c r="H878" s="100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ht="12.75" customHeight="1">
      <c r="A879" s="17"/>
      <c r="B879" s="17"/>
      <c r="C879" s="100"/>
      <c r="D879" s="100"/>
      <c r="E879" s="100"/>
      <c r="F879" s="100"/>
      <c r="G879" s="100"/>
      <c r="H879" s="100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ht="12.75" customHeight="1">
      <c r="A880" s="17"/>
      <c r="B880" s="17"/>
      <c r="C880" s="100"/>
      <c r="D880" s="100"/>
      <c r="E880" s="100"/>
      <c r="F880" s="100"/>
      <c r="G880" s="100"/>
      <c r="H880" s="100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ht="12.75" customHeight="1">
      <c r="A881" s="17"/>
      <c r="B881" s="17"/>
      <c r="C881" s="100"/>
      <c r="D881" s="100"/>
      <c r="E881" s="100"/>
      <c r="F881" s="100"/>
      <c r="G881" s="100"/>
      <c r="H881" s="100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ht="12.75" customHeight="1">
      <c r="A882" s="17"/>
      <c r="B882" s="17"/>
      <c r="C882" s="100"/>
      <c r="D882" s="100"/>
      <c r="E882" s="100"/>
      <c r="F882" s="100"/>
      <c r="G882" s="100"/>
      <c r="H882" s="100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ht="12.75" customHeight="1">
      <c r="A883" s="17"/>
      <c r="B883" s="17"/>
      <c r="C883" s="100"/>
      <c r="D883" s="100"/>
      <c r="E883" s="100"/>
      <c r="F883" s="100"/>
      <c r="G883" s="100"/>
      <c r="H883" s="100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ht="12.75" customHeight="1">
      <c r="A884" s="17"/>
      <c r="B884" s="17"/>
      <c r="C884" s="100"/>
      <c r="D884" s="100"/>
      <c r="E884" s="100"/>
      <c r="F884" s="100"/>
      <c r="G884" s="100"/>
      <c r="H884" s="100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ht="12.75" customHeight="1">
      <c r="A885" s="17"/>
      <c r="B885" s="17"/>
      <c r="C885" s="100"/>
      <c r="D885" s="100"/>
      <c r="E885" s="100"/>
      <c r="F885" s="100"/>
      <c r="G885" s="100"/>
      <c r="H885" s="100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ht="12.75" customHeight="1">
      <c r="A886" s="17"/>
      <c r="B886" s="17"/>
      <c r="C886" s="100"/>
      <c r="D886" s="100"/>
      <c r="E886" s="100"/>
      <c r="F886" s="100"/>
      <c r="G886" s="100"/>
      <c r="H886" s="100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ht="12.75" customHeight="1">
      <c r="A887" s="17"/>
      <c r="B887" s="17"/>
      <c r="C887" s="100"/>
      <c r="D887" s="100"/>
      <c r="E887" s="100"/>
      <c r="F887" s="100"/>
      <c r="G887" s="100"/>
      <c r="H887" s="100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ht="12.75" customHeight="1">
      <c r="A888" s="17"/>
      <c r="B888" s="17"/>
      <c r="C888" s="100"/>
      <c r="D888" s="100"/>
      <c r="E888" s="100"/>
      <c r="F888" s="100"/>
      <c r="G888" s="100"/>
      <c r="H888" s="100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ht="12.75" customHeight="1">
      <c r="A889" s="17"/>
      <c r="B889" s="17"/>
      <c r="C889" s="100"/>
      <c r="D889" s="100"/>
      <c r="E889" s="100"/>
      <c r="F889" s="100"/>
      <c r="G889" s="100"/>
      <c r="H889" s="100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ht="12.75" customHeight="1">
      <c r="A890" s="17"/>
      <c r="B890" s="17"/>
      <c r="C890" s="100"/>
      <c r="D890" s="100"/>
      <c r="E890" s="100"/>
      <c r="F890" s="100"/>
      <c r="G890" s="100"/>
      <c r="H890" s="100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ht="12.75" customHeight="1">
      <c r="A891" s="17"/>
      <c r="B891" s="17"/>
      <c r="C891" s="100"/>
      <c r="D891" s="100"/>
      <c r="E891" s="100"/>
      <c r="F891" s="100"/>
      <c r="G891" s="100"/>
      <c r="H891" s="100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ht="12.75" customHeight="1">
      <c r="A892" s="17"/>
      <c r="B892" s="17"/>
      <c r="C892" s="100"/>
      <c r="D892" s="100"/>
      <c r="E892" s="100"/>
      <c r="F892" s="100"/>
      <c r="G892" s="100"/>
      <c r="H892" s="100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ht="12.75" customHeight="1">
      <c r="A893" s="17"/>
      <c r="B893" s="17"/>
      <c r="C893" s="100"/>
      <c r="D893" s="100"/>
      <c r="E893" s="100"/>
      <c r="F893" s="100"/>
      <c r="G893" s="100"/>
      <c r="H893" s="100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ht="12.75" customHeight="1">
      <c r="A894" s="17"/>
      <c r="B894" s="17"/>
      <c r="C894" s="100"/>
      <c r="D894" s="100"/>
      <c r="E894" s="100"/>
      <c r="F894" s="100"/>
      <c r="G894" s="100"/>
      <c r="H894" s="100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ht="12.75" customHeight="1">
      <c r="A895" s="17"/>
      <c r="B895" s="17"/>
      <c r="C895" s="100"/>
      <c r="D895" s="100"/>
      <c r="E895" s="100"/>
      <c r="F895" s="100"/>
      <c r="G895" s="100"/>
      <c r="H895" s="100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ht="12.75" customHeight="1">
      <c r="A896" s="17"/>
      <c r="B896" s="17"/>
      <c r="C896" s="100"/>
      <c r="D896" s="100"/>
      <c r="E896" s="100"/>
      <c r="F896" s="100"/>
      <c r="G896" s="100"/>
      <c r="H896" s="100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ht="12.75" customHeight="1">
      <c r="A897" s="17"/>
      <c r="B897" s="17"/>
      <c r="C897" s="100"/>
      <c r="D897" s="100"/>
      <c r="E897" s="100"/>
      <c r="F897" s="100"/>
      <c r="G897" s="100"/>
      <c r="H897" s="100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ht="12.75" customHeight="1">
      <c r="A898" s="17"/>
      <c r="B898" s="17"/>
      <c r="C898" s="100"/>
      <c r="D898" s="100"/>
      <c r="E898" s="100"/>
      <c r="F898" s="100"/>
      <c r="G898" s="100"/>
      <c r="H898" s="100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ht="12.75" customHeight="1">
      <c r="A899" s="17"/>
      <c r="B899" s="17"/>
      <c r="C899" s="100"/>
      <c r="D899" s="100"/>
      <c r="E899" s="100"/>
      <c r="F899" s="100"/>
      <c r="G899" s="100"/>
      <c r="H899" s="100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ht="12.75" customHeight="1">
      <c r="A900" s="17"/>
      <c r="B900" s="17"/>
      <c r="C900" s="100"/>
      <c r="D900" s="100"/>
      <c r="E900" s="100"/>
      <c r="F900" s="100"/>
      <c r="G900" s="100"/>
      <c r="H900" s="100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ht="12.75" customHeight="1">
      <c r="A901" s="17"/>
      <c r="B901" s="17"/>
      <c r="C901" s="100"/>
      <c r="D901" s="100"/>
      <c r="E901" s="100"/>
      <c r="F901" s="100"/>
      <c r="G901" s="100"/>
      <c r="H901" s="100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ht="12.75" customHeight="1">
      <c r="A902" s="17"/>
      <c r="B902" s="17"/>
      <c r="C902" s="100"/>
      <c r="D902" s="100"/>
      <c r="E902" s="100"/>
      <c r="F902" s="100"/>
      <c r="G902" s="100"/>
      <c r="H902" s="100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ht="12.75" customHeight="1">
      <c r="A903" s="17"/>
      <c r="B903" s="17"/>
      <c r="C903" s="100"/>
      <c r="D903" s="100"/>
      <c r="E903" s="100"/>
      <c r="F903" s="100"/>
      <c r="G903" s="100"/>
      <c r="H903" s="100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ht="12.75" customHeight="1">
      <c r="A904" s="17"/>
      <c r="B904" s="17"/>
      <c r="C904" s="100"/>
      <c r="D904" s="100"/>
      <c r="E904" s="100"/>
      <c r="F904" s="100"/>
      <c r="G904" s="100"/>
      <c r="H904" s="100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ht="12.75" customHeight="1">
      <c r="A905" s="17"/>
      <c r="B905" s="17"/>
      <c r="C905" s="100"/>
      <c r="D905" s="100"/>
      <c r="E905" s="100"/>
      <c r="F905" s="100"/>
      <c r="G905" s="100"/>
      <c r="H905" s="100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ht="12.75" customHeight="1">
      <c r="A906" s="17"/>
      <c r="B906" s="17"/>
      <c r="C906" s="100"/>
      <c r="D906" s="100"/>
      <c r="E906" s="100"/>
      <c r="F906" s="100"/>
      <c r="G906" s="100"/>
      <c r="H906" s="100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ht="12.75" customHeight="1">
      <c r="A907" s="17"/>
      <c r="B907" s="17"/>
      <c r="C907" s="100"/>
      <c r="D907" s="100"/>
      <c r="E907" s="100"/>
      <c r="F907" s="100"/>
      <c r="G907" s="100"/>
      <c r="H907" s="100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ht="12.75" customHeight="1">
      <c r="A908" s="17"/>
      <c r="B908" s="17"/>
      <c r="C908" s="100"/>
      <c r="D908" s="100"/>
      <c r="E908" s="100"/>
      <c r="F908" s="100"/>
      <c r="G908" s="100"/>
      <c r="H908" s="100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ht="12.75" customHeight="1">
      <c r="A909" s="17"/>
      <c r="B909" s="17"/>
      <c r="C909" s="100"/>
      <c r="D909" s="100"/>
      <c r="E909" s="100"/>
      <c r="F909" s="100"/>
      <c r="G909" s="100"/>
      <c r="H909" s="100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ht="12.75" customHeight="1">
      <c r="A910" s="17"/>
      <c r="B910" s="17"/>
      <c r="C910" s="100"/>
      <c r="D910" s="100"/>
      <c r="E910" s="100"/>
      <c r="F910" s="100"/>
      <c r="G910" s="100"/>
      <c r="H910" s="100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ht="12.75" customHeight="1">
      <c r="A911" s="17"/>
      <c r="B911" s="17"/>
      <c r="C911" s="100"/>
      <c r="D911" s="100"/>
      <c r="E911" s="100"/>
      <c r="F911" s="100"/>
      <c r="G911" s="100"/>
      <c r="H911" s="100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ht="12.75" customHeight="1">
      <c r="A912" s="17"/>
      <c r="B912" s="17"/>
      <c r="C912" s="100"/>
      <c r="D912" s="100"/>
      <c r="E912" s="100"/>
      <c r="F912" s="100"/>
      <c r="G912" s="100"/>
      <c r="H912" s="100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ht="12.75" customHeight="1">
      <c r="A913" s="17"/>
      <c r="B913" s="17"/>
      <c r="C913" s="100"/>
      <c r="D913" s="100"/>
      <c r="E913" s="100"/>
      <c r="F913" s="100"/>
      <c r="G913" s="100"/>
      <c r="H913" s="100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ht="12.75" customHeight="1">
      <c r="A914" s="17"/>
      <c r="B914" s="17"/>
      <c r="C914" s="100"/>
      <c r="D914" s="100"/>
      <c r="E914" s="100"/>
      <c r="F914" s="100"/>
      <c r="G914" s="100"/>
      <c r="H914" s="100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ht="12.75" customHeight="1">
      <c r="A915" s="17"/>
      <c r="B915" s="17"/>
      <c r="C915" s="100"/>
      <c r="D915" s="100"/>
      <c r="E915" s="100"/>
      <c r="F915" s="100"/>
      <c r="G915" s="100"/>
      <c r="H915" s="100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ht="12.75" customHeight="1">
      <c r="A916" s="17"/>
      <c r="B916" s="17"/>
      <c r="C916" s="100"/>
      <c r="D916" s="100"/>
      <c r="E916" s="100"/>
      <c r="F916" s="100"/>
      <c r="G916" s="100"/>
      <c r="H916" s="100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ht="12.75" customHeight="1">
      <c r="A917" s="17"/>
      <c r="B917" s="17"/>
      <c r="C917" s="100"/>
      <c r="D917" s="100"/>
      <c r="E917" s="100"/>
      <c r="F917" s="100"/>
      <c r="G917" s="100"/>
      <c r="H917" s="100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ht="12.75" customHeight="1">
      <c r="A918" s="17"/>
      <c r="B918" s="17"/>
      <c r="C918" s="100"/>
      <c r="D918" s="100"/>
      <c r="E918" s="100"/>
      <c r="F918" s="100"/>
      <c r="G918" s="100"/>
      <c r="H918" s="100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ht="12.75" customHeight="1">
      <c r="A919" s="17"/>
      <c r="B919" s="17"/>
      <c r="C919" s="100"/>
      <c r="D919" s="100"/>
      <c r="E919" s="100"/>
      <c r="F919" s="100"/>
      <c r="G919" s="100"/>
      <c r="H919" s="100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ht="12.75" customHeight="1">
      <c r="A920" s="17"/>
      <c r="B920" s="17"/>
      <c r="C920" s="100"/>
      <c r="D920" s="100"/>
      <c r="E920" s="100"/>
      <c r="F920" s="100"/>
      <c r="G920" s="100"/>
      <c r="H920" s="100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ht="12.75" customHeight="1">
      <c r="A921" s="17"/>
      <c r="B921" s="17"/>
      <c r="C921" s="100"/>
      <c r="D921" s="100"/>
      <c r="E921" s="100"/>
      <c r="F921" s="100"/>
      <c r="G921" s="100"/>
      <c r="H921" s="100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ht="12.75" customHeight="1">
      <c r="A922" s="17"/>
      <c r="B922" s="17"/>
      <c r="C922" s="100"/>
      <c r="D922" s="100"/>
      <c r="E922" s="100"/>
      <c r="F922" s="100"/>
      <c r="G922" s="100"/>
      <c r="H922" s="100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ht="12.75" customHeight="1">
      <c r="A923" s="17"/>
      <c r="B923" s="17"/>
      <c r="C923" s="100"/>
      <c r="D923" s="100"/>
      <c r="E923" s="100"/>
      <c r="F923" s="100"/>
      <c r="G923" s="100"/>
      <c r="H923" s="100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ht="12.75" customHeight="1">
      <c r="A924" s="17"/>
      <c r="B924" s="17"/>
      <c r="C924" s="100"/>
      <c r="D924" s="100"/>
      <c r="E924" s="100"/>
      <c r="F924" s="100"/>
      <c r="G924" s="100"/>
      <c r="H924" s="100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ht="12.75" customHeight="1">
      <c r="A925" s="17"/>
      <c r="B925" s="17"/>
      <c r="C925" s="100"/>
      <c r="D925" s="100"/>
      <c r="E925" s="100"/>
      <c r="F925" s="100"/>
      <c r="G925" s="100"/>
      <c r="H925" s="100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ht="12.75" customHeight="1">
      <c r="A926" s="17"/>
      <c r="B926" s="17"/>
      <c r="C926" s="100"/>
      <c r="D926" s="100"/>
      <c r="E926" s="100"/>
      <c r="F926" s="100"/>
      <c r="G926" s="100"/>
      <c r="H926" s="100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ht="12.75" customHeight="1">
      <c r="A927" s="17"/>
      <c r="B927" s="17"/>
      <c r="C927" s="100"/>
      <c r="D927" s="100"/>
      <c r="E927" s="100"/>
      <c r="F927" s="100"/>
      <c r="G927" s="100"/>
      <c r="H927" s="100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ht="12.75" customHeight="1">
      <c r="A928" s="17"/>
      <c r="B928" s="17"/>
      <c r="C928" s="100"/>
      <c r="D928" s="100"/>
      <c r="E928" s="100"/>
      <c r="F928" s="100"/>
      <c r="G928" s="100"/>
      <c r="H928" s="100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ht="12.75" customHeight="1">
      <c r="A929" s="17"/>
      <c r="B929" s="17"/>
      <c r="C929" s="100"/>
      <c r="D929" s="100"/>
      <c r="E929" s="100"/>
      <c r="F929" s="100"/>
      <c r="G929" s="100"/>
      <c r="H929" s="100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ht="12.75" customHeight="1">
      <c r="A930" s="17"/>
      <c r="B930" s="17"/>
      <c r="C930" s="100"/>
      <c r="D930" s="100"/>
      <c r="E930" s="100"/>
      <c r="F930" s="100"/>
      <c r="G930" s="100"/>
      <c r="H930" s="100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ht="12.75" customHeight="1">
      <c r="A931" s="17"/>
      <c r="B931" s="17"/>
      <c r="C931" s="100"/>
      <c r="D931" s="100"/>
      <c r="E931" s="100"/>
      <c r="F931" s="100"/>
      <c r="G931" s="100"/>
      <c r="H931" s="100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ht="12.75" customHeight="1">
      <c r="A932" s="17"/>
      <c r="B932" s="17"/>
      <c r="C932" s="100"/>
      <c r="D932" s="100"/>
      <c r="E932" s="100"/>
      <c r="F932" s="100"/>
      <c r="G932" s="100"/>
      <c r="H932" s="100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ht="12.75" customHeight="1">
      <c r="A933" s="17"/>
      <c r="B933" s="17"/>
      <c r="C933" s="100"/>
      <c r="D933" s="100"/>
      <c r="E933" s="100"/>
      <c r="F933" s="100"/>
      <c r="G933" s="100"/>
      <c r="H933" s="100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ht="12.75" customHeight="1">
      <c r="A934" s="17"/>
      <c r="B934" s="17"/>
      <c r="C934" s="100"/>
      <c r="D934" s="100"/>
      <c r="E934" s="100"/>
      <c r="F934" s="100"/>
      <c r="G934" s="100"/>
      <c r="H934" s="100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ht="12.75" customHeight="1">
      <c r="A935" s="17"/>
      <c r="B935" s="17"/>
      <c r="C935" s="100"/>
      <c r="D935" s="100"/>
      <c r="E935" s="100"/>
      <c r="F935" s="100"/>
      <c r="G935" s="100"/>
      <c r="H935" s="100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ht="12.75" customHeight="1">
      <c r="A936" s="17"/>
      <c r="B936" s="17"/>
      <c r="C936" s="100"/>
      <c r="D936" s="100"/>
      <c r="E936" s="100"/>
      <c r="F936" s="100"/>
      <c r="G936" s="100"/>
      <c r="H936" s="100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ht="12.75" customHeight="1">
      <c r="A937" s="17"/>
      <c r="B937" s="17"/>
      <c r="C937" s="100"/>
      <c r="D937" s="100"/>
      <c r="E937" s="100"/>
      <c r="F937" s="100"/>
      <c r="G937" s="100"/>
      <c r="H937" s="100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ht="12.75" customHeight="1">
      <c r="A938" s="17"/>
      <c r="B938" s="17"/>
      <c r="C938" s="100"/>
      <c r="D938" s="100"/>
      <c r="E938" s="100"/>
      <c r="F938" s="100"/>
      <c r="G938" s="100"/>
      <c r="H938" s="100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ht="12.75" customHeight="1">
      <c r="A939" s="17"/>
      <c r="B939" s="17"/>
      <c r="C939" s="100"/>
      <c r="D939" s="100"/>
      <c r="E939" s="100"/>
      <c r="F939" s="100"/>
      <c r="G939" s="100"/>
      <c r="H939" s="100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ht="12.75" customHeight="1">
      <c r="A940" s="17"/>
      <c r="B940" s="17"/>
      <c r="C940" s="100"/>
      <c r="D940" s="100"/>
      <c r="E940" s="100"/>
      <c r="F940" s="100"/>
      <c r="G940" s="100"/>
      <c r="H940" s="100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ht="12.75" customHeight="1">
      <c r="A941" s="17"/>
      <c r="B941" s="17"/>
      <c r="C941" s="100"/>
      <c r="D941" s="100"/>
      <c r="E941" s="100"/>
      <c r="F941" s="100"/>
      <c r="G941" s="100"/>
      <c r="H941" s="100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ht="12.75" customHeight="1">
      <c r="A942" s="17"/>
      <c r="B942" s="17"/>
      <c r="C942" s="100"/>
      <c r="D942" s="100"/>
      <c r="E942" s="100"/>
      <c r="F942" s="100"/>
      <c r="G942" s="100"/>
      <c r="H942" s="100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ht="12.75" customHeight="1">
      <c r="A943" s="17"/>
      <c r="B943" s="17"/>
      <c r="C943" s="100"/>
      <c r="D943" s="100"/>
      <c r="E943" s="100"/>
      <c r="F943" s="100"/>
      <c r="G943" s="100"/>
      <c r="H943" s="100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ht="12.75" customHeight="1">
      <c r="A944" s="17"/>
      <c r="B944" s="17"/>
      <c r="C944" s="100"/>
      <c r="D944" s="100"/>
      <c r="E944" s="100"/>
      <c r="F944" s="100"/>
      <c r="G944" s="100"/>
      <c r="H944" s="100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ht="12.75" customHeight="1">
      <c r="A945" s="17"/>
      <c r="B945" s="17"/>
      <c r="C945" s="100"/>
      <c r="D945" s="100"/>
      <c r="E945" s="100"/>
      <c r="F945" s="100"/>
      <c r="G945" s="100"/>
      <c r="H945" s="100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ht="12.75" customHeight="1">
      <c r="A946" s="17"/>
      <c r="B946" s="17"/>
      <c r="C946" s="100"/>
      <c r="D946" s="100"/>
      <c r="E946" s="100"/>
      <c r="F946" s="100"/>
      <c r="G946" s="100"/>
      <c r="H946" s="100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ht="12.75" customHeight="1">
      <c r="A947" s="17"/>
      <c r="B947" s="17"/>
      <c r="C947" s="100"/>
      <c r="D947" s="100"/>
      <c r="E947" s="100"/>
      <c r="F947" s="100"/>
      <c r="G947" s="100"/>
      <c r="H947" s="100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ht="12.75" customHeight="1">
      <c r="A948" s="17"/>
      <c r="B948" s="17"/>
      <c r="C948" s="100"/>
      <c r="D948" s="100"/>
      <c r="E948" s="100"/>
      <c r="F948" s="100"/>
      <c r="G948" s="100"/>
      <c r="H948" s="100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ht="12.75" customHeight="1">
      <c r="A949" s="17"/>
      <c r="B949" s="17"/>
      <c r="C949" s="100"/>
      <c r="D949" s="100"/>
      <c r="E949" s="100"/>
      <c r="F949" s="100"/>
      <c r="G949" s="100"/>
      <c r="H949" s="100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ht="12.75" customHeight="1">
      <c r="A950" s="17"/>
      <c r="B950" s="17"/>
      <c r="C950" s="100"/>
      <c r="D950" s="100"/>
      <c r="E950" s="100"/>
      <c r="F950" s="100"/>
      <c r="G950" s="100"/>
      <c r="H950" s="100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ht="12.75" customHeight="1">
      <c r="A951" s="17"/>
      <c r="B951" s="17"/>
      <c r="C951" s="100"/>
      <c r="D951" s="100"/>
      <c r="E951" s="100"/>
      <c r="F951" s="100"/>
      <c r="G951" s="100"/>
      <c r="H951" s="100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ht="12.75" customHeight="1">
      <c r="A952" s="17"/>
      <c r="B952" s="17"/>
      <c r="C952" s="100"/>
      <c r="D952" s="100"/>
      <c r="E952" s="100"/>
      <c r="F952" s="100"/>
      <c r="G952" s="100"/>
      <c r="H952" s="100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ht="12.75" customHeight="1">
      <c r="A953" s="17"/>
      <c r="B953" s="17"/>
      <c r="C953" s="100"/>
      <c r="D953" s="100"/>
      <c r="E953" s="100"/>
      <c r="F953" s="100"/>
      <c r="G953" s="100"/>
      <c r="H953" s="100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ht="12.75" customHeight="1">
      <c r="A954" s="17"/>
      <c r="B954" s="17"/>
      <c r="C954" s="100"/>
      <c r="D954" s="100"/>
      <c r="E954" s="100"/>
      <c r="F954" s="100"/>
      <c r="G954" s="100"/>
      <c r="H954" s="100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ht="12.75" customHeight="1">
      <c r="A955" s="17"/>
      <c r="B955" s="17"/>
      <c r="C955" s="100"/>
      <c r="D955" s="100"/>
      <c r="E955" s="100"/>
      <c r="F955" s="100"/>
      <c r="G955" s="100"/>
      <c r="H955" s="100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ht="12.75" customHeight="1">
      <c r="A956" s="17"/>
      <c r="B956" s="17"/>
      <c r="C956" s="100"/>
      <c r="D956" s="100"/>
      <c r="E956" s="100"/>
      <c r="F956" s="100"/>
      <c r="G956" s="100"/>
      <c r="H956" s="100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ht="12.75" customHeight="1">
      <c r="A957" s="17"/>
      <c r="B957" s="17"/>
      <c r="C957" s="100"/>
      <c r="D957" s="100"/>
      <c r="E957" s="100"/>
      <c r="F957" s="100"/>
      <c r="G957" s="100"/>
      <c r="H957" s="100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ht="12.75" customHeight="1">
      <c r="A958" s="17"/>
      <c r="B958" s="17"/>
      <c r="C958" s="100"/>
      <c r="D958" s="100"/>
      <c r="E958" s="100"/>
      <c r="F958" s="100"/>
      <c r="G958" s="100"/>
      <c r="H958" s="100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ht="12.75" customHeight="1">
      <c r="A959" s="17"/>
      <c r="B959" s="17"/>
      <c r="C959" s="100"/>
      <c r="D959" s="100"/>
      <c r="E959" s="100"/>
      <c r="F959" s="100"/>
      <c r="G959" s="100"/>
      <c r="H959" s="100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ht="12.75" customHeight="1">
      <c r="A960" s="17"/>
      <c r="B960" s="17"/>
      <c r="C960" s="100"/>
      <c r="D960" s="100"/>
      <c r="E960" s="100"/>
      <c r="F960" s="100"/>
      <c r="G960" s="100"/>
      <c r="H960" s="100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ht="12.75" customHeight="1">
      <c r="A961" s="17"/>
      <c r="B961" s="17"/>
      <c r="C961" s="100"/>
      <c r="D961" s="100"/>
      <c r="E961" s="100"/>
      <c r="F961" s="100"/>
      <c r="G961" s="100"/>
      <c r="H961" s="100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ht="12.75" customHeight="1">
      <c r="A962" s="17"/>
      <c r="B962" s="17"/>
      <c r="C962" s="100"/>
      <c r="D962" s="100"/>
      <c r="E962" s="100"/>
      <c r="F962" s="100"/>
      <c r="G962" s="100"/>
      <c r="H962" s="100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ht="12.75" customHeight="1">
      <c r="A963" s="17"/>
      <c r="B963" s="17"/>
      <c r="C963" s="100"/>
      <c r="D963" s="100"/>
      <c r="E963" s="100"/>
      <c r="F963" s="100"/>
      <c r="G963" s="100"/>
      <c r="H963" s="100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ht="12.75" customHeight="1">
      <c r="A964" s="17"/>
      <c r="B964" s="17"/>
      <c r="C964" s="100"/>
      <c r="D964" s="100"/>
      <c r="E964" s="100"/>
      <c r="F964" s="100"/>
      <c r="G964" s="100"/>
      <c r="H964" s="100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ht="12.75" customHeight="1">
      <c r="A965" s="17"/>
      <c r="B965" s="17"/>
      <c r="C965" s="100"/>
      <c r="D965" s="100"/>
      <c r="E965" s="100"/>
      <c r="F965" s="100"/>
      <c r="G965" s="100"/>
      <c r="H965" s="100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ht="12.75" customHeight="1">
      <c r="A966" s="17"/>
      <c r="B966" s="17"/>
      <c r="C966" s="100"/>
      <c r="D966" s="100"/>
      <c r="E966" s="100"/>
      <c r="F966" s="100"/>
      <c r="G966" s="100"/>
      <c r="H966" s="100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ht="12.75" customHeight="1">
      <c r="A967" s="17"/>
      <c r="B967" s="17"/>
      <c r="C967" s="100"/>
      <c r="D967" s="100"/>
      <c r="E967" s="100"/>
      <c r="F967" s="100"/>
      <c r="G967" s="100"/>
      <c r="H967" s="100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ht="12.75" customHeight="1">
      <c r="A968" s="17"/>
      <c r="B968" s="17"/>
      <c r="C968" s="100"/>
      <c r="D968" s="100"/>
      <c r="E968" s="100"/>
      <c r="F968" s="100"/>
      <c r="G968" s="100"/>
      <c r="H968" s="100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ht="12.75" customHeight="1">
      <c r="A969" s="17"/>
      <c r="B969" s="17"/>
      <c r="C969" s="100"/>
      <c r="D969" s="100"/>
      <c r="E969" s="100"/>
      <c r="F969" s="100"/>
      <c r="G969" s="100"/>
      <c r="H969" s="100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ht="12.75" customHeight="1">
      <c r="A970" s="17"/>
      <c r="B970" s="17"/>
      <c r="C970" s="100"/>
      <c r="D970" s="100"/>
      <c r="E970" s="100"/>
      <c r="F970" s="100"/>
      <c r="G970" s="100"/>
      <c r="H970" s="100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ht="12.75" customHeight="1">
      <c r="A971" s="17"/>
      <c r="B971" s="17"/>
      <c r="C971" s="100"/>
      <c r="D971" s="100"/>
      <c r="E971" s="100"/>
      <c r="F971" s="100"/>
      <c r="G971" s="100"/>
      <c r="H971" s="100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ht="12.75" customHeight="1">
      <c r="A972" s="17"/>
      <c r="B972" s="17"/>
      <c r="C972" s="100"/>
      <c r="D972" s="100"/>
      <c r="E972" s="100"/>
      <c r="F972" s="100"/>
      <c r="G972" s="100"/>
      <c r="H972" s="100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ht="12.75" customHeight="1">
      <c r="A973" s="17"/>
      <c r="B973" s="17"/>
      <c r="C973" s="100"/>
      <c r="D973" s="100"/>
      <c r="E973" s="100"/>
      <c r="F973" s="100"/>
      <c r="G973" s="100"/>
      <c r="H973" s="100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ht="12.75" customHeight="1">
      <c r="A974" s="17"/>
      <c r="B974" s="17"/>
      <c r="C974" s="100"/>
      <c r="D974" s="100"/>
      <c r="E974" s="100"/>
      <c r="F974" s="100"/>
      <c r="G974" s="100"/>
      <c r="H974" s="100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ht="12.75" customHeight="1">
      <c r="A975" s="17"/>
      <c r="B975" s="17"/>
      <c r="C975" s="100"/>
      <c r="D975" s="100"/>
      <c r="E975" s="100"/>
      <c r="F975" s="100"/>
      <c r="G975" s="100"/>
      <c r="H975" s="100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ht="12.75" customHeight="1">
      <c r="A976" s="17"/>
      <c r="B976" s="17"/>
      <c r="C976" s="100"/>
      <c r="D976" s="100"/>
      <c r="E976" s="100"/>
      <c r="F976" s="100"/>
      <c r="G976" s="100"/>
      <c r="H976" s="100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ht="12.75" customHeight="1">
      <c r="A977" s="17"/>
      <c r="B977" s="17"/>
      <c r="C977" s="100"/>
      <c r="D977" s="100"/>
      <c r="E977" s="100"/>
      <c r="F977" s="100"/>
      <c r="G977" s="100"/>
      <c r="H977" s="100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ht="12.75" customHeight="1">
      <c r="A978" s="17"/>
      <c r="B978" s="17"/>
      <c r="C978" s="100"/>
      <c r="D978" s="100"/>
      <c r="E978" s="100"/>
      <c r="F978" s="100"/>
      <c r="G978" s="100"/>
      <c r="H978" s="100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ht="12.75" customHeight="1">
      <c r="A979" s="17"/>
      <c r="B979" s="17"/>
      <c r="C979" s="100"/>
      <c r="D979" s="100"/>
      <c r="E979" s="100"/>
      <c r="F979" s="100"/>
      <c r="G979" s="100"/>
      <c r="H979" s="100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ht="12.75" customHeight="1">
      <c r="A980" s="17"/>
      <c r="B980" s="17"/>
      <c r="C980" s="100"/>
      <c r="D980" s="100"/>
      <c r="E980" s="100"/>
      <c r="F980" s="100"/>
      <c r="G980" s="100"/>
      <c r="H980" s="100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ht="12.75" customHeight="1">
      <c r="A981" s="17"/>
      <c r="B981" s="17"/>
      <c r="C981" s="100"/>
      <c r="D981" s="100"/>
      <c r="E981" s="100"/>
      <c r="F981" s="100"/>
      <c r="G981" s="100"/>
      <c r="H981" s="100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ht="12.75" customHeight="1">
      <c r="A982" s="17"/>
      <c r="B982" s="17"/>
      <c r="C982" s="100"/>
      <c r="D982" s="100"/>
      <c r="E982" s="100"/>
      <c r="F982" s="100"/>
      <c r="G982" s="100"/>
      <c r="H982" s="100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ht="12.75" customHeight="1">
      <c r="A983" s="17"/>
      <c r="B983" s="17"/>
      <c r="C983" s="100"/>
      <c r="D983" s="100"/>
      <c r="E983" s="100"/>
      <c r="F983" s="100"/>
      <c r="G983" s="100"/>
      <c r="H983" s="100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ht="12.75" customHeight="1">
      <c r="A984" s="17"/>
      <c r="B984" s="17"/>
      <c r="C984" s="100"/>
      <c r="D984" s="100"/>
      <c r="E984" s="100"/>
      <c r="F984" s="100"/>
      <c r="G984" s="100"/>
      <c r="H984" s="100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ht="12.75" customHeight="1">
      <c r="A985" s="17"/>
      <c r="B985" s="17"/>
      <c r="C985" s="100"/>
      <c r="D985" s="100"/>
      <c r="E985" s="100"/>
      <c r="F985" s="100"/>
      <c r="G985" s="100"/>
      <c r="H985" s="100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ht="12.75" customHeight="1">
      <c r="A986" s="17"/>
      <c r="B986" s="17"/>
      <c r="C986" s="100"/>
      <c r="D986" s="100"/>
      <c r="E986" s="100"/>
      <c r="F986" s="100"/>
      <c r="G986" s="100"/>
      <c r="H986" s="100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ht="12.75" customHeight="1">
      <c r="A987" s="17"/>
      <c r="B987" s="17"/>
      <c r="C987" s="100"/>
      <c r="D987" s="100"/>
      <c r="E987" s="100"/>
      <c r="F987" s="100"/>
      <c r="G987" s="100"/>
      <c r="H987" s="100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ht="12.75" customHeight="1">
      <c r="A988" s="17"/>
      <c r="B988" s="17"/>
      <c r="C988" s="100"/>
      <c r="D988" s="100"/>
      <c r="E988" s="100"/>
      <c r="F988" s="100"/>
      <c r="G988" s="100"/>
      <c r="H988" s="100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ht="12.75" customHeight="1">
      <c r="A989" s="17"/>
      <c r="B989" s="17"/>
      <c r="C989" s="100"/>
      <c r="D989" s="100"/>
      <c r="E989" s="100"/>
      <c r="F989" s="100"/>
      <c r="G989" s="100"/>
      <c r="H989" s="100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ht="12.75" customHeight="1">
      <c r="A990" s="17"/>
      <c r="B990" s="17"/>
      <c r="C990" s="100"/>
      <c r="D990" s="100"/>
      <c r="E990" s="100"/>
      <c r="F990" s="100"/>
      <c r="G990" s="100"/>
      <c r="H990" s="100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ht="12.75" customHeight="1">
      <c r="A991" s="17"/>
      <c r="B991" s="17"/>
      <c r="C991" s="100"/>
      <c r="D991" s="100"/>
      <c r="E991" s="100"/>
      <c r="F991" s="100"/>
      <c r="G991" s="100"/>
      <c r="H991" s="100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ht="12.75" customHeight="1">
      <c r="A992" s="17"/>
      <c r="B992" s="17"/>
      <c r="C992" s="100"/>
      <c r="D992" s="100"/>
      <c r="E992" s="100"/>
      <c r="F992" s="100"/>
      <c r="G992" s="100"/>
      <c r="H992" s="100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ht="12.75" customHeight="1">
      <c r="A993" s="17"/>
      <c r="B993" s="17"/>
      <c r="C993" s="100"/>
      <c r="D993" s="100"/>
      <c r="E993" s="100"/>
      <c r="F993" s="100"/>
      <c r="G993" s="100"/>
      <c r="H993" s="100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ht="12.75" customHeight="1">
      <c r="A994" s="17"/>
      <c r="B994" s="17"/>
      <c r="C994" s="100"/>
      <c r="D994" s="100"/>
      <c r="E994" s="100"/>
      <c r="F994" s="100"/>
      <c r="G994" s="100"/>
      <c r="H994" s="100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ht="12.75" customHeight="1">
      <c r="A995" s="17"/>
      <c r="B995" s="17"/>
      <c r="C995" s="100"/>
      <c r="D995" s="100"/>
      <c r="E995" s="100"/>
      <c r="F995" s="100"/>
      <c r="G995" s="100"/>
      <c r="H995" s="100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ht="12.75" customHeight="1">
      <c r="A996" s="17"/>
      <c r="B996" s="17"/>
      <c r="C996" s="100"/>
      <c r="D996" s="100"/>
      <c r="E996" s="100"/>
      <c r="F996" s="100"/>
      <c r="G996" s="100"/>
      <c r="H996" s="100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</sheetData>
  <mergeCells count="2">
    <mergeCell ref="B1:H1"/>
    <mergeCell ref="B2:H4"/>
  </mergeCells>
  <conditionalFormatting sqref="C45">
    <cfRule type="expression" dxfId="0" priority="1">
      <formula>C$1&gt;=TODAY()</formula>
    </cfRule>
  </conditionalFormatting>
  <conditionalFormatting sqref="C45">
    <cfRule type="expression" dxfId="0" priority="2">
      <formula>C$1&gt;=TODAY()</formula>
    </cfRule>
  </conditionalFormatting>
  <conditionalFormatting sqref="C45">
    <cfRule type="expression" dxfId="0" priority="3">
      <formula>C$1&gt;=TODAY()</formula>
    </cfRule>
  </conditionalFormatting>
  <conditionalFormatting sqref="C45">
    <cfRule type="expression" dxfId="0" priority="4">
      <formula>C$1&gt;=TODAY()</formula>
    </cfRule>
  </conditionalFormatting>
  <conditionalFormatting sqref="C45">
    <cfRule type="expression" dxfId="0" priority="5">
      <formula>C$1&gt;=TODAY()</formula>
    </cfRule>
  </conditionalFormatting>
  <conditionalFormatting sqref="C45">
    <cfRule type="expression" dxfId="0" priority="6">
      <formula>C$1&gt;=TODAY()</formula>
    </cfRule>
  </conditionalFormatting>
  <conditionalFormatting sqref="C45">
    <cfRule type="expression" dxfId="0" priority="7">
      <formula>C$1&gt;=TODAY()</formula>
    </cfRule>
  </conditionalFormatting>
  <conditionalFormatting sqref="C45">
    <cfRule type="expression" dxfId="0" priority="8">
      <formula>C$1&gt;=TODAY()</formula>
    </cfRule>
  </conditionalFormatting>
  <conditionalFormatting sqref="C45">
    <cfRule type="expression" dxfId="0" priority="9">
      <formula>C$1&gt;=TODAY()</formula>
    </cfRule>
  </conditionalFormatting>
  <conditionalFormatting sqref="C45">
    <cfRule type="expression" dxfId="0" priority="10">
      <formula>C$1&gt;=TODAY()</formula>
    </cfRule>
  </conditionalFormatting>
  <conditionalFormatting sqref="C45">
    <cfRule type="expression" dxfId="0" priority="11">
      <formula>C$1&gt;=TODAY()</formula>
    </cfRule>
  </conditionalFormatting>
  <conditionalFormatting sqref="C45">
    <cfRule type="expression" dxfId="0" priority="12">
      <formula>C$1&gt;=TODAY()</formula>
    </cfRule>
  </conditionalFormatting>
  <conditionalFormatting sqref="C45">
    <cfRule type="expression" dxfId="0" priority="13">
      <formula>C$1&gt;=TODAY()</formula>
    </cfRule>
  </conditionalFormatting>
  <conditionalFormatting sqref="C45">
    <cfRule type="expression" dxfId="0" priority="14">
      <formula>C$1&gt;=TODAY()</formula>
    </cfRule>
  </conditionalFormatting>
  <conditionalFormatting sqref="C45">
    <cfRule type="expression" dxfId="0" priority="15">
      <formula>C$1&gt;=TODAY()</formula>
    </cfRule>
  </conditionalFormatting>
  <conditionalFormatting sqref="C45">
    <cfRule type="expression" dxfId="0" priority="16">
      <formula>C$1&gt;=TODAY()</formula>
    </cfRule>
  </conditionalFormatting>
  <conditionalFormatting sqref="C45">
    <cfRule type="expression" dxfId="0" priority="17">
      <formula>C$1&gt;=TODAY()</formula>
    </cfRule>
  </conditionalFormatting>
  <conditionalFormatting sqref="C45">
    <cfRule type="expression" dxfId="0" priority="18">
      <formula>C$1&gt;=TODAY()</formula>
    </cfRule>
  </conditionalFormatting>
  <conditionalFormatting sqref="C45">
    <cfRule type="expression" dxfId="0" priority="19">
      <formula>C$1&gt;=TODAY()</formula>
    </cfRule>
  </conditionalFormatting>
  <conditionalFormatting sqref="C45">
    <cfRule type="expression" dxfId="0" priority="20">
      <formula>C$1&gt;=TODAY()</formula>
    </cfRule>
  </conditionalFormatting>
  <conditionalFormatting sqref="C45">
    <cfRule type="expression" dxfId="0" priority="21">
      <formula>C$1&gt;=TODAY()</formula>
    </cfRule>
  </conditionalFormatting>
  <conditionalFormatting sqref="C45">
    <cfRule type="expression" dxfId="0" priority="22">
      <formula>C$1&gt;=TODAY()</formula>
    </cfRule>
  </conditionalFormatting>
  <conditionalFormatting sqref="C45">
    <cfRule type="expression" dxfId="0" priority="23">
      <formula>C$1&gt;=TODAY()</formula>
    </cfRule>
  </conditionalFormatting>
  <conditionalFormatting sqref="C45">
    <cfRule type="expression" dxfId="0" priority="24">
      <formula>C$1&gt;=TODAY()</formula>
    </cfRule>
  </conditionalFormatting>
  <conditionalFormatting sqref="C45">
    <cfRule type="expression" dxfId="0" priority="25">
      <formula>C$1&gt;=TODAY()</formula>
    </cfRule>
  </conditionalFormatting>
  <conditionalFormatting sqref="C45">
    <cfRule type="expression" dxfId="0" priority="26">
      <formula>C$1&gt;=TODAY()</formula>
    </cfRule>
  </conditionalFormatting>
  <conditionalFormatting sqref="C45">
    <cfRule type="expression" dxfId="0" priority="27">
      <formula>C$1&gt;=TODAY()</formula>
    </cfRule>
  </conditionalFormatting>
  <conditionalFormatting sqref="C45">
    <cfRule type="expression" dxfId="0" priority="28">
      <formula>C$1&gt;=TODAY()</formula>
    </cfRule>
  </conditionalFormatting>
  <conditionalFormatting sqref="C45">
    <cfRule type="expression" dxfId="0" priority="29">
      <formula>C$1&gt;=TODAY()</formula>
    </cfRule>
  </conditionalFormatting>
  <conditionalFormatting sqref="C45">
    <cfRule type="expression" dxfId="0" priority="30">
      <formula>C$1&gt;=TODAY()</formula>
    </cfRule>
  </conditionalFormatting>
  <conditionalFormatting sqref="C45">
    <cfRule type="expression" dxfId="0" priority="31">
      <formula>C$1&gt;=TODAY()</formula>
    </cfRule>
  </conditionalFormatting>
  <conditionalFormatting sqref="C45">
    <cfRule type="expression" dxfId="0" priority="32">
      <formula>C$1&gt;=TODAY()</formula>
    </cfRule>
  </conditionalFormatting>
  <conditionalFormatting sqref="C45">
    <cfRule type="expression" dxfId="0" priority="33">
      <formula>C$1&gt;=TODAY()</formula>
    </cfRule>
  </conditionalFormatting>
  <conditionalFormatting sqref="C45">
    <cfRule type="expression" dxfId="0" priority="34">
      <formula>C$1&gt;=TODAY()</formula>
    </cfRule>
  </conditionalFormatting>
  <conditionalFormatting sqref="C45">
    <cfRule type="expression" dxfId="0" priority="35">
      <formula>C$1&gt;=TODAY()</formula>
    </cfRule>
  </conditionalFormatting>
  <conditionalFormatting sqref="C45">
    <cfRule type="expression" dxfId="0" priority="36">
      <formula>C$1&gt;=TODAY()</formula>
    </cfRule>
  </conditionalFormatting>
  <conditionalFormatting sqref="C45">
    <cfRule type="expression" dxfId="0" priority="37">
      <formula>C$1&gt;=TODAY()</formula>
    </cfRule>
  </conditionalFormatting>
  <conditionalFormatting sqref="C45">
    <cfRule type="expression" dxfId="0" priority="38">
      <formula>C$1&gt;=TODAY()</formula>
    </cfRule>
  </conditionalFormatting>
  <conditionalFormatting sqref="C45">
    <cfRule type="expression" dxfId="0" priority="39">
      <formula>C$1&gt;=TODAY()</formula>
    </cfRule>
  </conditionalFormatting>
  <conditionalFormatting sqref="C45">
    <cfRule type="expression" dxfId="0" priority="40">
      <formula>C$1&gt;=TODAY()</formula>
    </cfRule>
  </conditionalFormatting>
  <conditionalFormatting sqref="C45">
    <cfRule type="expression" dxfId="0" priority="41">
      <formula>C$1&gt;=TODAY()</formula>
    </cfRule>
  </conditionalFormatting>
  <conditionalFormatting sqref="C45">
    <cfRule type="expression" dxfId="0" priority="42">
      <formula>C$1&gt;=TODAY()</formula>
    </cfRule>
  </conditionalFormatting>
  <conditionalFormatting sqref="C5">
    <cfRule type="expression" dxfId="0" priority="43">
      <formula>C$1&gt;=TODAY()</formula>
    </cfRule>
  </conditionalFormatting>
  <conditionalFormatting sqref="C5">
    <cfRule type="expression" dxfId="0" priority="44">
      <formula>C$1&gt;=TODAY()</formula>
    </cfRule>
  </conditionalFormatting>
  <conditionalFormatting sqref="C5">
    <cfRule type="expression" dxfId="0" priority="45">
      <formula>C$1&gt;=TODAY()</formula>
    </cfRule>
  </conditionalFormatting>
  <conditionalFormatting sqref="C5">
    <cfRule type="expression" dxfId="0" priority="46">
      <formula>C$1&gt;=TODAY()</formula>
    </cfRule>
  </conditionalFormatting>
  <conditionalFormatting sqref="C5">
    <cfRule type="expression" dxfId="0" priority="47">
      <formula>C$1&gt;=TODAY()</formula>
    </cfRule>
  </conditionalFormatting>
  <conditionalFormatting sqref="C5">
    <cfRule type="expression" dxfId="0" priority="48">
      <formula>C$1&gt;=TODAY()</formula>
    </cfRule>
  </conditionalFormatting>
  <conditionalFormatting sqref="C5">
    <cfRule type="expression" dxfId="0" priority="49">
      <formula>C$1&gt;=TODAY()</formula>
    </cfRule>
  </conditionalFormatting>
  <conditionalFormatting sqref="C5">
    <cfRule type="expression" dxfId="0" priority="50">
      <formula>C$1&gt;=TODAY()</formula>
    </cfRule>
  </conditionalFormatting>
  <conditionalFormatting sqref="C6">
    <cfRule type="expression" dxfId="0" priority="51">
      <formula>C$1&gt;=TODAY()</formula>
    </cfRule>
  </conditionalFormatting>
  <conditionalFormatting sqref="C6">
    <cfRule type="expression" dxfId="0" priority="52">
      <formula>C$1&gt;=TODAY()</formula>
    </cfRule>
  </conditionalFormatting>
  <conditionalFormatting sqref="C6">
    <cfRule type="expression" dxfId="0" priority="53">
      <formula>C$1&gt;=TODAY()</formula>
    </cfRule>
  </conditionalFormatting>
  <conditionalFormatting sqref="C6">
    <cfRule type="expression" dxfId="0" priority="54">
      <formula>C$1&gt;=TODAY()</formula>
    </cfRule>
  </conditionalFormatting>
  <conditionalFormatting sqref="C6">
    <cfRule type="expression" dxfId="0" priority="55">
      <formula>C$1&gt;=TODAY()</formula>
    </cfRule>
  </conditionalFormatting>
  <conditionalFormatting sqref="C6">
    <cfRule type="expression" dxfId="0" priority="56">
      <formula>C$1&gt;=TODAY()</formula>
    </cfRule>
  </conditionalFormatting>
  <conditionalFormatting sqref="C6">
    <cfRule type="expression" dxfId="0" priority="57">
      <formula>C$1&gt;=TODAY()</formula>
    </cfRule>
  </conditionalFormatting>
  <conditionalFormatting sqref="C6">
    <cfRule type="expression" dxfId="0" priority="58">
      <formula>C$1&gt;=TODAY()</formula>
    </cfRule>
  </conditionalFormatting>
  <conditionalFormatting sqref="C36">
    <cfRule type="expression" dxfId="0" priority="59">
      <formula>C$1&gt;=TODAY()</formula>
    </cfRule>
  </conditionalFormatting>
  <conditionalFormatting sqref="C36">
    <cfRule type="expression" dxfId="0" priority="60">
      <formula>C$1&gt;=TODAY()</formula>
    </cfRule>
  </conditionalFormatting>
  <conditionalFormatting sqref="C36">
    <cfRule type="expression" dxfId="0" priority="61">
      <formula>C$1&gt;=TODAY()</formula>
    </cfRule>
  </conditionalFormatting>
  <conditionalFormatting sqref="C36">
    <cfRule type="expression" dxfId="0" priority="62">
      <formula>C$1&gt;=TODAY()</formula>
    </cfRule>
  </conditionalFormatting>
  <conditionalFormatting sqref="C36">
    <cfRule type="expression" dxfId="0" priority="63">
      <formula>C$1&gt;=TODAY()</formula>
    </cfRule>
  </conditionalFormatting>
  <conditionalFormatting sqref="C36">
    <cfRule type="expression" dxfId="0" priority="64">
      <formula>C$1&gt;=TODAY()</formula>
    </cfRule>
  </conditionalFormatting>
  <conditionalFormatting sqref="C36">
    <cfRule type="expression" dxfId="0" priority="65">
      <formula>C$1&gt;=TODAY()</formula>
    </cfRule>
  </conditionalFormatting>
  <conditionalFormatting sqref="C36">
    <cfRule type="expression" dxfId="0" priority="66">
      <formula>C$1&gt;=TODAY()</formula>
    </cfRule>
  </conditionalFormatting>
  <conditionalFormatting sqref="C36">
    <cfRule type="expression" dxfId="0" priority="67">
      <formula>C$1&gt;=TODAY()</formula>
    </cfRule>
  </conditionalFormatting>
  <conditionalFormatting sqref="C36">
    <cfRule type="expression" dxfId="0" priority="68">
      <formula>C$1&gt;=TODAY()</formula>
    </cfRule>
  </conditionalFormatting>
  <conditionalFormatting sqref="C36">
    <cfRule type="expression" dxfId="0" priority="69">
      <formula>C$1&gt;=TODAY()</formula>
    </cfRule>
  </conditionalFormatting>
  <conditionalFormatting sqref="C36">
    <cfRule type="expression" dxfId="0" priority="70">
      <formula>C$1&gt;=TODAY()</formula>
    </cfRule>
  </conditionalFormatting>
  <conditionalFormatting sqref="C36">
    <cfRule type="expression" dxfId="0" priority="71">
      <formula>C$1&gt;=TODAY()</formula>
    </cfRule>
  </conditionalFormatting>
  <conditionalFormatting sqref="C36">
    <cfRule type="expression" dxfId="0" priority="72">
      <formula>C$1&gt;=TODAY()</formula>
    </cfRule>
  </conditionalFormatting>
  <conditionalFormatting sqref="C36">
    <cfRule type="expression" dxfId="0" priority="73">
      <formula>C$1&gt;=TODAY()</formula>
    </cfRule>
  </conditionalFormatting>
  <conditionalFormatting sqref="C36">
    <cfRule type="expression" dxfId="0" priority="74">
      <formula>C$1&gt;=TODAY()</formula>
    </cfRule>
  </conditionalFormatting>
  <conditionalFormatting sqref="C40">
    <cfRule type="expression" dxfId="0" priority="75">
      <formula>C$1&gt;=TODAY()</formula>
    </cfRule>
  </conditionalFormatting>
  <conditionalFormatting sqref="C40">
    <cfRule type="expression" dxfId="0" priority="76">
      <formula>C$1&gt;=TODAY()</formula>
    </cfRule>
  </conditionalFormatting>
  <conditionalFormatting sqref="C40">
    <cfRule type="expression" dxfId="0" priority="77">
      <formula>C$1&gt;=TODAY()</formula>
    </cfRule>
  </conditionalFormatting>
  <conditionalFormatting sqref="C40">
    <cfRule type="expression" dxfId="0" priority="78">
      <formula>C$1&gt;=TODAY()</formula>
    </cfRule>
  </conditionalFormatting>
  <conditionalFormatting sqref="C40">
    <cfRule type="expression" dxfId="0" priority="79">
      <formula>C$1&gt;=TODAY()</formula>
    </cfRule>
  </conditionalFormatting>
  <conditionalFormatting sqref="C40">
    <cfRule type="expression" dxfId="0" priority="80">
      <formula>C$1&gt;=TODAY()</formula>
    </cfRule>
  </conditionalFormatting>
  <conditionalFormatting sqref="C40">
    <cfRule type="expression" dxfId="0" priority="81">
      <formula>C$1&gt;=TODAY()</formula>
    </cfRule>
  </conditionalFormatting>
  <conditionalFormatting sqref="C40">
    <cfRule type="expression" dxfId="0" priority="82">
      <formula>C$1&gt;=TODAY()</formula>
    </cfRule>
  </conditionalFormatting>
  <conditionalFormatting sqref="C40">
    <cfRule type="expression" dxfId="0" priority="83">
      <formula>C$1&gt;=TODAY()</formula>
    </cfRule>
  </conditionalFormatting>
  <conditionalFormatting sqref="C40">
    <cfRule type="expression" dxfId="0" priority="84">
      <formula>C$1&gt;=TODAY()</formula>
    </cfRule>
  </conditionalFormatting>
  <conditionalFormatting sqref="C6">
    <cfRule type="expression" dxfId="0" priority="85">
      <formula>C$1&gt;=TODAY()</formula>
    </cfRule>
  </conditionalFormatting>
  <conditionalFormatting sqref="C6">
    <cfRule type="expression" dxfId="0" priority="86">
      <formula>C$1&gt;=TODAY()</formula>
    </cfRule>
  </conditionalFormatting>
  <conditionalFormatting sqref="C6">
    <cfRule type="expression" dxfId="0" priority="87">
      <formula>C$1&gt;=TODAY()</formula>
    </cfRule>
  </conditionalFormatting>
  <conditionalFormatting sqref="C6">
    <cfRule type="expression" dxfId="0" priority="88">
      <formula>C$1&gt;=TODAY()</formula>
    </cfRule>
  </conditionalFormatting>
  <conditionalFormatting sqref="C36">
    <cfRule type="expression" dxfId="0" priority="89">
      <formula>C$1&gt;=TODAY()</formula>
    </cfRule>
  </conditionalFormatting>
  <conditionalFormatting sqref="C36">
    <cfRule type="expression" dxfId="0" priority="90">
      <formula>C$1&gt;=TODAY()</formula>
    </cfRule>
  </conditionalFormatting>
  <conditionalFormatting sqref="C36">
    <cfRule type="expression" dxfId="0" priority="91">
      <formula>C$1&gt;=TODAY()</formula>
    </cfRule>
  </conditionalFormatting>
  <conditionalFormatting sqref="C36">
    <cfRule type="expression" dxfId="0" priority="92">
      <formula>C$1&gt;=TODAY()</formula>
    </cfRule>
  </conditionalFormatting>
  <conditionalFormatting sqref="C36">
    <cfRule type="expression" dxfId="0" priority="93">
      <formula>C$1&gt;=TODAY()</formula>
    </cfRule>
  </conditionalFormatting>
  <conditionalFormatting sqref="C36">
    <cfRule type="expression" dxfId="0" priority="94">
      <formula>C$1&gt;=TODAY()</formula>
    </cfRule>
  </conditionalFormatting>
  <conditionalFormatting sqref="C40">
    <cfRule type="expression" dxfId="0" priority="95">
      <formula>C$1&gt;=TODAY()</formula>
    </cfRule>
  </conditionalFormatting>
  <conditionalFormatting sqref="C40">
    <cfRule type="expression" dxfId="0" priority="96">
      <formula>C$1&gt;=TODAY()</formula>
    </cfRule>
  </conditionalFormatting>
  <conditionalFormatting sqref="C40">
    <cfRule type="expression" dxfId="0" priority="97">
      <formula>C$1&gt;=TODAY()</formula>
    </cfRule>
  </conditionalFormatting>
  <conditionalFormatting sqref="C40">
    <cfRule type="expression" dxfId="0" priority="98">
      <formula>C$1&gt;=TODAY()</formula>
    </cfRule>
  </conditionalFormatting>
  <conditionalFormatting sqref="C40">
    <cfRule type="expression" dxfId="0" priority="99">
      <formula>C$1&gt;=TODAY()</formula>
    </cfRule>
  </conditionalFormatting>
  <conditionalFormatting sqref="C40">
    <cfRule type="expression" dxfId="0" priority="100">
      <formula>C$1&gt;=TODAY()</formula>
    </cfRule>
  </conditionalFormatting>
  <conditionalFormatting sqref="C40">
    <cfRule type="expression" dxfId="0" priority="101">
      <formula>C$1&gt;=TODAY()</formula>
    </cfRule>
  </conditionalFormatting>
  <conditionalFormatting sqref="C40">
    <cfRule type="expression" dxfId="0" priority="102">
      <formula>C$1&gt;=TODAY()</formula>
    </cfRule>
  </conditionalFormatting>
  <conditionalFormatting sqref="C40">
    <cfRule type="expression" dxfId="0" priority="103">
      <formula>C$1&gt;=TODAY()</formula>
    </cfRule>
  </conditionalFormatting>
  <conditionalFormatting sqref="C40">
    <cfRule type="expression" dxfId="0" priority="104">
      <formula>C$1&gt;=TODAY()</formula>
    </cfRule>
  </conditionalFormatting>
  <conditionalFormatting sqref="C5">
    <cfRule type="expression" dxfId="0" priority="105">
      <formula>C$1&gt;=TODAY()</formula>
    </cfRule>
  </conditionalFormatting>
  <conditionalFormatting sqref="C5">
    <cfRule type="expression" dxfId="0" priority="106">
      <formula>C$1&gt;=TODAY()</formula>
    </cfRule>
  </conditionalFormatting>
  <conditionalFormatting sqref="C5">
    <cfRule type="expression" dxfId="0" priority="107">
      <formula>C$1&gt;=TODAY()</formula>
    </cfRule>
  </conditionalFormatting>
  <conditionalFormatting sqref="C5">
    <cfRule type="expression" dxfId="0" priority="108">
      <formula>C$1&gt;=TODAY()</formula>
    </cfRule>
  </conditionalFormatting>
  <conditionalFormatting sqref="C5">
    <cfRule type="expression" dxfId="0" priority="109">
      <formula>C$1&gt;=TODAY()</formula>
    </cfRule>
  </conditionalFormatting>
  <conditionalFormatting sqref="C5">
    <cfRule type="expression" dxfId="0" priority="110">
      <formula>C$1&gt;=TODAY()</formula>
    </cfRule>
  </conditionalFormatting>
  <conditionalFormatting sqref="C5">
    <cfRule type="expression" dxfId="0" priority="111">
      <formula>C$1&gt;=TODAY()</formula>
    </cfRule>
  </conditionalFormatting>
  <conditionalFormatting sqref="C5">
    <cfRule type="expression" dxfId="0" priority="112">
      <formula>C$1&gt;=TODAY()</formula>
    </cfRule>
  </conditionalFormatting>
  <conditionalFormatting sqref="C5">
    <cfRule type="expression" dxfId="0" priority="113">
      <formula>C$1&gt;=TODAY()</formula>
    </cfRule>
  </conditionalFormatting>
  <conditionalFormatting sqref="C5">
    <cfRule type="expression" dxfId="0" priority="114">
      <formula>C$1&gt;=TODAY()</formula>
    </cfRule>
  </conditionalFormatting>
  <conditionalFormatting sqref="C5">
    <cfRule type="expression" dxfId="0" priority="115">
      <formula>C$1&gt;=TODAY()</formula>
    </cfRule>
  </conditionalFormatting>
  <conditionalFormatting sqref="C5">
    <cfRule type="expression" dxfId="0" priority="116">
      <formula>C$1&gt;=TODAY()</formula>
    </cfRule>
  </conditionalFormatting>
  <conditionalFormatting sqref="C5">
    <cfRule type="expression" dxfId="0" priority="117">
      <formula>C$1&gt;=TODAY()</formula>
    </cfRule>
  </conditionalFormatting>
  <conditionalFormatting sqref="C5">
    <cfRule type="expression" dxfId="0" priority="118">
      <formula>C$1&gt;=TODAY()</formula>
    </cfRule>
  </conditionalFormatting>
  <conditionalFormatting sqref="C5">
    <cfRule type="expression" dxfId="0" priority="119">
      <formula>C$1&gt;=TODAY()</formula>
    </cfRule>
  </conditionalFormatting>
  <conditionalFormatting sqref="C5">
    <cfRule type="expression" dxfId="0" priority="120">
      <formula>C$1&gt;=TODAY()</formula>
    </cfRule>
  </conditionalFormatting>
  <conditionalFormatting sqref="C6">
    <cfRule type="expression" dxfId="0" priority="121">
      <formula>C$1&gt;=TODAY()</formula>
    </cfRule>
  </conditionalFormatting>
  <conditionalFormatting sqref="C6">
    <cfRule type="expression" dxfId="0" priority="122">
      <formula>C$1&gt;=TODAY()</formula>
    </cfRule>
  </conditionalFormatting>
  <conditionalFormatting sqref="C6">
    <cfRule type="expression" dxfId="0" priority="123">
      <formula>C$1&gt;=TODAY()</formula>
    </cfRule>
  </conditionalFormatting>
  <conditionalFormatting sqref="C6">
    <cfRule type="expression" dxfId="0" priority="124">
      <formula>C$1&gt;=TODAY()</formula>
    </cfRule>
  </conditionalFormatting>
  <conditionalFormatting sqref="C6">
    <cfRule type="expression" dxfId="0" priority="125">
      <formula>C$1&gt;=TODAY()</formula>
    </cfRule>
  </conditionalFormatting>
  <conditionalFormatting sqref="C6">
    <cfRule type="expression" dxfId="0" priority="126">
      <formula>C$1&gt;=TODAY()</formula>
    </cfRule>
  </conditionalFormatting>
  <conditionalFormatting sqref="C36">
    <cfRule type="expression" dxfId="0" priority="127">
      <formula>C$1&gt;=TODAY()</formula>
    </cfRule>
  </conditionalFormatting>
  <conditionalFormatting sqref="C36">
    <cfRule type="expression" dxfId="0" priority="128">
      <formula>C$1&gt;=TODAY()</formula>
    </cfRule>
  </conditionalFormatting>
  <conditionalFormatting sqref="C36">
    <cfRule type="expression" dxfId="0" priority="129">
      <formula>C$1&gt;=TODAY()</formula>
    </cfRule>
  </conditionalFormatting>
  <conditionalFormatting sqref="C36">
    <cfRule type="expression" dxfId="0" priority="130">
      <formula>C$1&gt;=TODAY()</formula>
    </cfRule>
  </conditionalFormatting>
  <conditionalFormatting sqref="C36">
    <cfRule type="expression" dxfId="0" priority="131">
      <formula>C$1&gt;=TODAY()</formula>
    </cfRule>
  </conditionalFormatting>
  <conditionalFormatting sqref="C36">
    <cfRule type="expression" dxfId="0" priority="132">
      <formula>C$1&gt;=TODAY()</formula>
    </cfRule>
  </conditionalFormatting>
  <conditionalFormatting sqref="C36">
    <cfRule type="expression" dxfId="0" priority="133">
      <formula>C$1&gt;=TODAY()</formula>
    </cfRule>
  </conditionalFormatting>
  <conditionalFormatting sqref="C36">
    <cfRule type="expression" dxfId="0" priority="134">
      <formula>C$1&gt;=TODAY()</formula>
    </cfRule>
  </conditionalFormatting>
  <conditionalFormatting sqref="C36">
    <cfRule type="expression" dxfId="0" priority="135">
      <formula>C$1&gt;=TODAY()</formula>
    </cfRule>
  </conditionalFormatting>
  <conditionalFormatting sqref="C36">
    <cfRule type="expression" dxfId="0" priority="136">
      <formula>C$1&gt;=TODAY()</formula>
    </cfRule>
  </conditionalFormatting>
  <conditionalFormatting sqref="C36">
    <cfRule type="expression" dxfId="0" priority="137">
      <formula>C$1&gt;=TODAY()</formula>
    </cfRule>
  </conditionalFormatting>
  <conditionalFormatting sqref="C36">
    <cfRule type="expression" dxfId="0" priority="138">
      <formula>C$1&gt;=TODAY()</formula>
    </cfRule>
  </conditionalFormatting>
  <conditionalFormatting sqref="C36">
    <cfRule type="expression" dxfId="0" priority="139">
      <formula>C$1&gt;=TODAY()</formula>
    </cfRule>
  </conditionalFormatting>
  <conditionalFormatting sqref="C36">
    <cfRule type="expression" dxfId="0" priority="140">
      <formula>C$1&gt;=TODAY()</formula>
    </cfRule>
  </conditionalFormatting>
  <conditionalFormatting sqref="C36">
    <cfRule type="expression" dxfId="0" priority="141">
      <formula>C$1&gt;=TODAY()</formula>
    </cfRule>
  </conditionalFormatting>
  <conditionalFormatting sqref="C36">
    <cfRule type="expression" dxfId="0" priority="142">
      <formula>C$1&gt;=TODAY()</formula>
    </cfRule>
  </conditionalFormatting>
  <conditionalFormatting sqref="C36">
    <cfRule type="expression" dxfId="0" priority="143">
      <formula>C$1&gt;=TODAY()</formula>
    </cfRule>
  </conditionalFormatting>
  <conditionalFormatting sqref="C36">
    <cfRule type="expression" dxfId="0" priority="144">
      <formula>C$1&gt;=TODAY()</formula>
    </cfRule>
  </conditionalFormatting>
  <conditionalFormatting sqref="C36">
    <cfRule type="expression" dxfId="0" priority="145">
      <formula>C$1&gt;=TODAY()</formula>
    </cfRule>
  </conditionalFormatting>
  <conditionalFormatting sqref="C36">
    <cfRule type="expression" dxfId="0" priority="146">
      <formula>C$1&gt;=TODAY()</formula>
    </cfRule>
  </conditionalFormatting>
  <conditionalFormatting sqref="C40">
    <cfRule type="expression" dxfId="0" priority="147">
      <formula>C$1&gt;=TODAY()</formula>
    </cfRule>
  </conditionalFormatting>
  <conditionalFormatting sqref="C40">
    <cfRule type="expression" dxfId="0" priority="148">
      <formula>C$1&gt;=TODAY()</formula>
    </cfRule>
  </conditionalFormatting>
  <conditionalFormatting sqref="C40">
    <cfRule type="expression" dxfId="0" priority="149">
      <formula>C$1&gt;=TODAY()</formula>
    </cfRule>
  </conditionalFormatting>
  <conditionalFormatting sqref="C40">
    <cfRule type="expression" dxfId="0" priority="150">
      <formula>C$1&gt;=TODAY()</formula>
    </cfRule>
  </conditionalFormatting>
  <conditionalFormatting sqref="C40">
    <cfRule type="expression" dxfId="0" priority="151">
      <formula>C$1&gt;=TODAY()</formula>
    </cfRule>
  </conditionalFormatting>
  <conditionalFormatting sqref="C40">
    <cfRule type="expression" dxfId="0" priority="152">
      <formula>C$1&gt;=TODAY()</formula>
    </cfRule>
  </conditionalFormatting>
  <conditionalFormatting sqref="C40">
    <cfRule type="expression" dxfId="0" priority="153">
      <formula>C$1&gt;=TODAY()</formula>
    </cfRule>
  </conditionalFormatting>
  <conditionalFormatting sqref="C40">
    <cfRule type="expression" dxfId="0" priority="154">
      <formula>C$1&gt;=TODAY()</formula>
    </cfRule>
  </conditionalFormatting>
  <conditionalFormatting sqref="C40">
    <cfRule type="expression" dxfId="0" priority="155">
      <formula>C$1&gt;=TODAY()</formula>
    </cfRule>
  </conditionalFormatting>
  <conditionalFormatting sqref="C40">
    <cfRule type="expression" dxfId="0" priority="156">
      <formula>C$1&gt;=TODAY()</formula>
    </cfRule>
  </conditionalFormatting>
  <conditionalFormatting sqref="C40">
    <cfRule type="expression" dxfId="0" priority="157">
      <formula>C$1&gt;=TODAY()</formula>
    </cfRule>
  </conditionalFormatting>
  <conditionalFormatting sqref="C40">
    <cfRule type="expression" dxfId="0" priority="158">
      <formula>C$1&gt;=TODAY()</formula>
    </cfRule>
  </conditionalFormatting>
  <conditionalFormatting sqref="C40">
    <cfRule type="expression" dxfId="0" priority="159">
      <formula>C$1&gt;=TODAY()</formula>
    </cfRule>
  </conditionalFormatting>
  <conditionalFormatting sqref="C40">
    <cfRule type="expression" dxfId="0" priority="160">
      <formula>C$1&gt;=TODAY()</formula>
    </cfRule>
  </conditionalFormatting>
  <conditionalFormatting sqref="C40">
    <cfRule type="expression" dxfId="0" priority="161">
      <formula>C$1&gt;=TODAY()</formula>
    </cfRule>
  </conditionalFormatting>
  <conditionalFormatting sqref="C40">
    <cfRule type="expression" dxfId="0" priority="162">
      <formula>C$1&gt;=TODAY()</formula>
    </cfRule>
  </conditionalFormatting>
  <conditionalFormatting sqref="C40">
    <cfRule type="expression" dxfId="0" priority="163">
      <formula>C$1&gt;=TODAY()</formula>
    </cfRule>
  </conditionalFormatting>
  <conditionalFormatting sqref="C40">
    <cfRule type="expression" dxfId="0" priority="164">
      <formula>C$1&gt;=TODAY()</formula>
    </cfRule>
  </conditionalFormatting>
  <conditionalFormatting sqref="C40">
    <cfRule type="expression" dxfId="0" priority="165">
      <formula>C$1&gt;=TODAY()</formula>
    </cfRule>
  </conditionalFormatting>
  <conditionalFormatting sqref="C40">
    <cfRule type="expression" dxfId="0" priority="166">
      <formula>C$1&gt;=TODAY()</formula>
    </cfRule>
  </conditionalFormatting>
  <conditionalFormatting sqref="C40">
    <cfRule type="expression" dxfId="0" priority="167">
      <formula>C$1&gt;=TODAY()</formula>
    </cfRule>
  </conditionalFormatting>
  <conditionalFormatting sqref="C40">
    <cfRule type="expression" dxfId="0" priority="168">
      <formula>C$1&gt;=TODAY()</formula>
    </cfRule>
  </conditionalFormatting>
  <conditionalFormatting sqref="D45">
    <cfRule type="expression" dxfId="0" priority="169">
      <formula>D$1&gt;=TODAY()</formula>
    </cfRule>
  </conditionalFormatting>
  <conditionalFormatting sqref="D45">
    <cfRule type="expression" dxfId="0" priority="170">
      <formula>D$1&gt;=TODAY()</formula>
    </cfRule>
  </conditionalFormatting>
  <conditionalFormatting sqref="D45">
    <cfRule type="expression" dxfId="0" priority="171">
      <formula>D$1&gt;=TODAY()</formula>
    </cfRule>
  </conditionalFormatting>
  <conditionalFormatting sqref="D45">
    <cfRule type="expression" dxfId="0" priority="172">
      <formula>D$1&gt;=TODAY()</formula>
    </cfRule>
  </conditionalFormatting>
  <conditionalFormatting sqref="D45">
    <cfRule type="expression" dxfId="0" priority="173">
      <formula>D$1&gt;=TODAY()</formula>
    </cfRule>
  </conditionalFormatting>
  <conditionalFormatting sqref="D45">
    <cfRule type="expression" dxfId="0" priority="174">
      <formula>D$1&gt;=TODAY()</formula>
    </cfRule>
  </conditionalFormatting>
  <conditionalFormatting sqref="D45">
    <cfRule type="expression" dxfId="0" priority="175">
      <formula>D$1&gt;=TODAY()</formula>
    </cfRule>
  </conditionalFormatting>
  <conditionalFormatting sqref="D45">
    <cfRule type="expression" dxfId="0" priority="176">
      <formula>D$1&gt;=TODAY()</formula>
    </cfRule>
  </conditionalFormatting>
  <conditionalFormatting sqref="D45">
    <cfRule type="expression" dxfId="0" priority="177">
      <formula>D$1&gt;=TODAY()</formula>
    </cfRule>
  </conditionalFormatting>
  <conditionalFormatting sqref="D45">
    <cfRule type="expression" dxfId="0" priority="178">
      <formula>D$1&gt;=TODAY()</formula>
    </cfRule>
  </conditionalFormatting>
  <conditionalFormatting sqref="D45">
    <cfRule type="expression" dxfId="0" priority="179">
      <formula>D$1&gt;=TODAY()</formula>
    </cfRule>
  </conditionalFormatting>
  <conditionalFormatting sqref="D45">
    <cfRule type="expression" dxfId="0" priority="180">
      <formula>D$1&gt;=TODAY()</formula>
    </cfRule>
  </conditionalFormatting>
  <conditionalFormatting sqref="D45">
    <cfRule type="expression" dxfId="0" priority="181">
      <formula>D$1&gt;=TODAY()</formula>
    </cfRule>
  </conditionalFormatting>
  <conditionalFormatting sqref="D45">
    <cfRule type="expression" dxfId="0" priority="182">
      <formula>D$1&gt;=TODAY()</formula>
    </cfRule>
  </conditionalFormatting>
  <conditionalFormatting sqref="D45">
    <cfRule type="expression" dxfId="0" priority="183">
      <formula>D$1&gt;=TODAY()</formula>
    </cfRule>
  </conditionalFormatting>
  <conditionalFormatting sqref="D45">
    <cfRule type="expression" dxfId="0" priority="184">
      <formula>D$1&gt;=TODAY()</formula>
    </cfRule>
  </conditionalFormatting>
  <conditionalFormatting sqref="D45">
    <cfRule type="expression" dxfId="0" priority="185">
      <formula>D$1&gt;=TODAY()</formula>
    </cfRule>
  </conditionalFormatting>
  <conditionalFormatting sqref="D45">
    <cfRule type="expression" dxfId="0" priority="186">
      <formula>D$1&gt;=TODAY()</formula>
    </cfRule>
  </conditionalFormatting>
  <conditionalFormatting sqref="D45">
    <cfRule type="expression" dxfId="0" priority="187">
      <formula>D$1&gt;=TODAY()</formula>
    </cfRule>
  </conditionalFormatting>
  <conditionalFormatting sqref="D45">
    <cfRule type="expression" dxfId="0" priority="188">
      <formula>D$1&gt;=TODAY()</formula>
    </cfRule>
  </conditionalFormatting>
  <conditionalFormatting sqref="D45">
    <cfRule type="expression" dxfId="0" priority="189">
      <formula>D$1&gt;=TODAY()</formula>
    </cfRule>
  </conditionalFormatting>
  <conditionalFormatting sqref="D45">
    <cfRule type="expression" dxfId="0" priority="190">
      <formula>D$1&gt;=TODAY()</formula>
    </cfRule>
  </conditionalFormatting>
  <conditionalFormatting sqref="D45">
    <cfRule type="expression" dxfId="0" priority="191">
      <formula>D$1&gt;=TODAY()</formula>
    </cfRule>
  </conditionalFormatting>
  <conditionalFormatting sqref="D45">
    <cfRule type="expression" dxfId="0" priority="192">
      <formula>D$1&gt;=TODAY()</formula>
    </cfRule>
  </conditionalFormatting>
  <conditionalFormatting sqref="D45">
    <cfRule type="expression" dxfId="0" priority="193">
      <formula>D$1&gt;=TODAY()</formula>
    </cfRule>
  </conditionalFormatting>
  <conditionalFormatting sqref="D45">
    <cfRule type="expression" dxfId="0" priority="194">
      <formula>D$1&gt;=TODAY()</formula>
    </cfRule>
  </conditionalFormatting>
  <conditionalFormatting sqref="D45">
    <cfRule type="expression" dxfId="0" priority="195">
      <formula>D$1&gt;=TODAY()</formula>
    </cfRule>
  </conditionalFormatting>
  <conditionalFormatting sqref="D45">
    <cfRule type="expression" dxfId="0" priority="196">
      <formula>D$1&gt;=TODAY()</formula>
    </cfRule>
  </conditionalFormatting>
  <conditionalFormatting sqref="D45">
    <cfRule type="expression" dxfId="0" priority="197">
      <formula>D$1&gt;=TODAY()</formula>
    </cfRule>
  </conditionalFormatting>
  <conditionalFormatting sqref="D45">
    <cfRule type="expression" dxfId="0" priority="198">
      <formula>D$1&gt;=TODAY()</formula>
    </cfRule>
  </conditionalFormatting>
  <conditionalFormatting sqref="D45">
    <cfRule type="expression" dxfId="0" priority="199">
      <formula>D$1&gt;=TODAY()</formula>
    </cfRule>
  </conditionalFormatting>
  <conditionalFormatting sqref="D45">
    <cfRule type="expression" dxfId="0" priority="200">
      <formula>D$1&gt;=TODAY()</formula>
    </cfRule>
  </conditionalFormatting>
  <conditionalFormatting sqref="D45">
    <cfRule type="expression" dxfId="0" priority="201">
      <formula>D$1&gt;=TODAY()</formula>
    </cfRule>
  </conditionalFormatting>
  <conditionalFormatting sqref="D45">
    <cfRule type="expression" dxfId="0" priority="202">
      <formula>D$1&gt;=TODAY()</formula>
    </cfRule>
  </conditionalFormatting>
  <conditionalFormatting sqref="D45">
    <cfRule type="expression" dxfId="0" priority="203">
      <formula>D$1&gt;=TODAY()</formula>
    </cfRule>
  </conditionalFormatting>
  <conditionalFormatting sqref="D45">
    <cfRule type="expression" dxfId="0" priority="204">
      <formula>D$1&gt;=TODAY()</formula>
    </cfRule>
  </conditionalFormatting>
  <conditionalFormatting sqref="D45">
    <cfRule type="expression" dxfId="0" priority="205">
      <formula>D$1&gt;=TODAY()</formula>
    </cfRule>
  </conditionalFormatting>
  <conditionalFormatting sqref="D45">
    <cfRule type="expression" dxfId="0" priority="206">
      <formula>D$1&gt;=TODAY()</formula>
    </cfRule>
  </conditionalFormatting>
  <conditionalFormatting sqref="D45">
    <cfRule type="expression" dxfId="0" priority="207">
      <formula>D$1&gt;=TODAY()</formula>
    </cfRule>
  </conditionalFormatting>
  <conditionalFormatting sqref="D45">
    <cfRule type="expression" dxfId="0" priority="208">
      <formula>D$1&gt;=TODAY()</formula>
    </cfRule>
  </conditionalFormatting>
  <conditionalFormatting sqref="D45">
    <cfRule type="expression" dxfId="0" priority="209">
      <formula>D$1&gt;=TODAY()</formula>
    </cfRule>
  </conditionalFormatting>
  <conditionalFormatting sqref="D45">
    <cfRule type="expression" dxfId="0" priority="210">
      <formula>D$1&gt;=TODAY()</formula>
    </cfRule>
  </conditionalFormatting>
  <conditionalFormatting sqref="D5">
    <cfRule type="expression" dxfId="0" priority="211">
      <formula>D$1&gt;=TODAY()</formula>
    </cfRule>
  </conditionalFormatting>
  <conditionalFormatting sqref="D5">
    <cfRule type="expression" dxfId="0" priority="212">
      <formula>D$1&gt;=TODAY()</formula>
    </cfRule>
  </conditionalFormatting>
  <conditionalFormatting sqref="D5">
    <cfRule type="expression" dxfId="0" priority="213">
      <formula>D$1&gt;=TODAY()</formula>
    </cfRule>
  </conditionalFormatting>
  <conditionalFormatting sqref="D5">
    <cfRule type="expression" dxfId="0" priority="214">
      <formula>D$1&gt;=TODAY()</formula>
    </cfRule>
  </conditionalFormatting>
  <conditionalFormatting sqref="D5">
    <cfRule type="expression" dxfId="0" priority="215">
      <formula>D$1&gt;=TODAY()</formula>
    </cfRule>
  </conditionalFormatting>
  <conditionalFormatting sqref="D5">
    <cfRule type="expression" dxfId="0" priority="216">
      <formula>D$1&gt;=TODAY()</formula>
    </cfRule>
  </conditionalFormatting>
  <conditionalFormatting sqref="D5">
    <cfRule type="expression" dxfId="0" priority="217">
      <formula>D$1&gt;=TODAY()</formula>
    </cfRule>
  </conditionalFormatting>
  <conditionalFormatting sqref="D5">
    <cfRule type="expression" dxfId="0" priority="218">
      <formula>D$1&gt;=TODAY()</formula>
    </cfRule>
  </conditionalFormatting>
  <conditionalFormatting sqref="D6">
    <cfRule type="expression" dxfId="0" priority="219">
      <formula>D$1&gt;=TODAY()</formula>
    </cfRule>
  </conditionalFormatting>
  <conditionalFormatting sqref="D6">
    <cfRule type="expression" dxfId="0" priority="220">
      <formula>D$1&gt;=TODAY()</formula>
    </cfRule>
  </conditionalFormatting>
  <conditionalFormatting sqref="D6">
    <cfRule type="expression" dxfId="0" priority="221">
      <formula>D$1&gt;=TODAY()</formula>
    </cfRule>
  </conditionalFormatting>
  <conditionalFormatting sqref="D6">
    <cfRule type="expression" dxfId="0" priority="222">
      <formula>D$1&gt;=TODAY()</formula>
    </cfRule>
  </conditionalFormatting>
  <conditionalFormatting sqref="D6">
    <cfRule type="expression" dxfId="0" priority="223">
      <formula>D$1&gt;=TODAY()</formula>
    </cfRule>
  </conditionalFormatting>
  <conditionalFormatting sqref="D6">
    <cfRule type="expression" dxfId="0" priority="224">
      <formula>D$1&gt;=TODAY()</formula>
    </cfRule>
  </conditionalFormatting>
  <conditionalFormatting sqref="D6">
    <cfRule type="expression" dxfId="0" priority="225">
      <formula>D$1&gt;=TODAY()</formula>
    </cfRule>
  </conditionalFormatting>
  <conditionalFormatting sqref="D6">
    <cfRule type="expression" dxfId="0" priority="226">
      <formula>D$1&gt;=TODAY()</formula>
    </cfRule>
  </conditionalFormatting>
  <conditionalFormatting sqref="D36">
    <cfRule type="expression" dxfId="0" priority="227">
      <formula>D$1&gt;=TODAY()</formula>
    </cfRule>
  </conditionalFormatting>
  <conditionalFormatting sqref="D36">
    <cfRule type="expression" dxfId="0" priority="228">
      <formula>D$1&gt;=TODAY()</formula>
    </cfRule>
  </conditionalFormatting>
  <conditionalFormatting sqref="D36">
    <cfRule type="expression" dxfId="0" priority="229">
      <formula>D$1&gt;=TODAY()</formula>
    </cfRule>
  </conditionalFormatting>
  <conditionalFormatting sqref="D36">
    <cfRule type="expression" dxfId="0" priority="230">
      <formula>D$1&gt;=TODAY()</formula>
    </cfRule>
  </conditionalFormatting>
  <conditionalFormatting sqref="D36">
    <cfRule type="expression" dxfId="0" priority="231">
      <formula>D$1&gt;=TODAY()</formula>
    </cfRule>
  </conditionalFormatting>
  <conditionalFormatting sqref="D36">
    <cfRule type="expression" dxfId="0" priority="232">
      <formula>D$1&gt;=TODAY()</formula>
    </cfRule>
  </conditionalFormatting>
  <conditionalFormatting sqref="D36">
    <cfRule type="expression" dxfId="0" priority="233">
      <formula>D$1&gt;=TODAY()</formula>
    </cfRule>
  </conditionalFormatting>
  <conditionalFormatting sqref="D36">
    <cfRule type="expression" dxfId="0" priority="234">
      <formula>D$1&gt;=TODAY()</formula>
    </cfRule>
  </conditionalFormatting>
  <conditionalFormatting sqref="D36">
    <cfRule type="expression" dxfId="0" priority="235">
      <formula>D$1&gt;=TODAY()</formula>
    </cfRule>
  </conditionalFormatting>
  <conditionalFormatting sqref="D36">
    <cfRule type="expression" dxfId="0" priority="236">
      <formula>D$1&gt;=TODAY()</formula>
    </cfRule>
  </conditionalFormatting>
  <conditionalFormatting sqref="D36">
    <cfRule type="expression" dxfId="0" priority="237">
      <formula>D$1&gt;=TODAY()</formula>
    </cfRule>
  </conditionalFormatting>
  <conditionalFormatting sqref="D36">
    <cfRule type="expression" dxfId="0" priority="238">
      <formula>D$1&gt;=TODAY()</formula>
    </cfRule>
  </conditionalFormatting>
  <conditionalFormatting sqref="D36">
    <cfRule type="expression" dxfId="0" priority="239">
      <formula>D$1&gt;=TODAY()</formula>
    </cfRule>
  </conditionalFormatting>
  <conditionalFormatting sqref="D36">
    <cfRule type="expression" dxfId="0" priority="240">
      <formula>D$1&gt;=TODAY()</formula>
    </cfRule>
  </conditionalFormatting>
  <conditionalFormatting sqref="D36">
    <cfRule type="expression" dxfId="0" priority="241">
      <formula>D$1&gt;=TODAY()</formula>
    </cfRule>
  </conditionalFormatting>
  <conditionalFormatting sqref="D36">
    <cfRule type="expression" dxfId="0" priority="242">
      <formula>D$1&gt;=TODAY()</formula>
    </cfRule>
  </conditionalFormatting>
  <conditionalFormatting sqref="D40">
    <cfRule type="expression" dxfId="0" priority="243">
      <formula>D$1&gt;=TODAY()</formula>
    </cfRule>
  </conditionalFormatting>
  <conditionalFormatting sqref="D40">
    <cfRule type="expression" dxfId="0" priority="244">
      <formula>D$1&gt;=TODAY()</formula>
    </cfRule>
  </conditionalFormatting>
  <conditionalFormatting sqref="D40">
    <cfRule type="expression" dxfId="0" priority="245">
      <formula>D$1&gt;=TODAY()</formula>
    </cfRule>
  </conditionalFormatting>
  <conditionalFormatting sqref="D40">
    <cfRule type="expression" dxfId="0" priority="246">
      <formula>D$1&gt;=TODAY()</formula>
    </cfRule>
  </conditionalFormatting>
  <conditionalFormatting sqref="D40">
    <cfRule type="expression" dxfId="0" priority="247">
      <formula>D$1&gt;=TODAY()</formula>
    </cfRule>
  </conditionalFormatting>
  <conditionalFormatting sqref="D40">
    <cfRule type="expression" dxfId="0" priority="248">
      <formula>D$1&gt;=TODAY()</formula>
    </cfRule>
  </conditionalFormatting>
  <conditionalFormatting sqref="D40">
    <cfRule type="expression" dxfId="0" priority="249">
      <formula>D$1&gt;=TODAY()</formula>
    </cfRule>
  </conditionalFormatting>
  <conditionalFormatting sqref="D40">
    <cfRule type="expression" dxfId="0" priority="250">
      <formula>D$1&gt;=TODAY()</formula>
    </cfRule>
  </conditionalFormatting>
  <conditionalFormatting sqref="D40">
    <cfRule type="expression" dxfId="0" priority="251">
      <formula>D$1&gt;=TODAY()</formula>
    </cfRule>
  </conditionalFormatting>
  <conditionalFormatting sqref="D40">
    <cfRule type="expression" dxfId="0" priority="252">
      <formula>D$1&gt;=TODAY()</formula>
    </cfRule>
  </conditionalFormatting>
  <conditionalFormatting sqref="D6">
    <cfRule type="expression" dxfId="0" priority="253">
      <formula>D$1&gt;=TODAY()</formula>
    </cfRule>
  </conditionalFormatting>
  <conditionalFormatting sqref="D6">
    <cfRule type="expression" dxfId="0" priority="254">
      <formula>D$1&gt;=TODAY()</formula>
    </cfRule>
  </conditionalFormatting>
  <conditionalFormatting sqref="D6">
    <cfRule type="expression" dxfId="0" priority="255">
      <formula>D$1&gt;=TODAY()</formula>
    </cfRule>
  </conditionalFormatting>
  <conditionalFormatting sqref="D6">
    <cfRule type="expression" dxfId="0" priority="256">
      <formula>D$1&gt;=TODAY()</formula>
    </cfRule>
  </conditionalFormatting>
  <conditionalFormatting sqref="D36">
    <cfRule type="expression" dxfId="0" priority="257">
      <formula>D$1&gt;=TODAY()</formula>
    </cfRule>
  </conditionalFormatting>
  <conditionalFormatting sqref="D36">
    <cfRule type="expression" dxfId="0" priority="258">
      <formula>D$1&gt;=TODAY()</formula>
    </cfRule>
  </conditionalFormatting>
  <conditionalFormatting sqref="D36">
    <cfRule type="expression" dxfId="0" priority="259">
      <formula>D$1&gt;=TODAY()</formula>
    </cfRule>
  </conditionalFormatting>
  <conditionalFormatting sqref="D36">
    <cfRule type="expression" dxfId="0" priority="260">
      <formula>D$1&gt;=TODAY()</formula>
    </cfRule>
  </conditionalFormatting>
  <conditionalFormatting sqref="D36">
    <cfRule type="expression" dxfId="0" priority="261">
      <formula>D$1&gt;=TODAY()</formula>
    </cfRule>
  </conditionalFormatting>
  <conditionalFormatting sqref="D36">
    <cfRule type="expression" dxfId="0" priority="262">
      <formula>D$1&gt;=TODAY()</formula>
    </cfRule>
  </conditionalFormatting>
  <conditionalFormatting sqref="D40">
    <cfRule type="expression" dxfId="0" priority="263">
      <formula>D$1&gt;=TODAY()</formula>
    </cfRule>
  </conditionalFormatting>
  <conditionalFormatting sqref="D40">
    <cfRule type="expression" dxfId="0" priority="264">
      <formula>D$1&gt;=TODAY()</formula>
    </cfRule>
  </conditionalFormatting>
  <conditionalFormatting sqref="D40">
    <cfRule type="expression" dxfId="0" priority="265">
      <formula>D$1&gt;=TODAY()</formula>
    </cfRule>
  </conditionalFormatting>
  <conditionalFormatting sqref="D40">
    <cfRule type="expression" dxfId="0" priority="266">
      <formula>D$1&gt;=TODAY()</formula>
    </cfRule>
  </conditionalFormatting>
  <conditionalFormatting sqref="D40">
    <cfRule type="expression" dxfId="0" priority="267">
      <formula>D$1&gt;=TODAY()</formula>
    </cfRule>
  </conditionalFormatting>
  <conditionalFormatting sqref="D40">
    <cfRule type="expression" dxfId="0" priority="268">
      <formula>D$1&gt;=TODAY()</formula>
    </cfRule>
  </conditionalFormatting>
  <conditionalFormatting sqref="D40">
    <cfRule type="expression" dxfId="0" priority="269">
      <formula>D$1&gt;=TODAY()</formula>
    </cfRule>
  </conditionalFormatting>
  <conditionalFormatting sqref="D40">
    <cfRule type="expression" dxfId="0" priority="270">
      <formula>D$1&gt;=TODAY()</formula>
    </cfRule>
  </conditionalFormatting>
  <conditionalFormatting sqref="D40">
    <cfRule type="expression" dxfId="0" priority="271">
      <formula>D$1&gt;=TODAY()</formula>
    </cfRule>
  </conditionalFormatting>
  <conditionalFormatting sqref="D40">
    <cfRule type="expression" dxfId="0" priority="272">
      <formula>D$1&gt;=TODAY()</formula>
    </cfRule>
  </conditionalFormatting>
  <conditionalFormatting sqref="D5">
    <cfRule type="expression" dxfId="0" priority="273">
      <formula>D$1&gt;=TODAY()</formula>
    </cfRule>
  </conditionalFormatting>
  <conditionalFormatting sqref="D5">
    <cfRule type="expression" dxfId="0" priority="274">
      <formula>D$1&gt;=TODAY()</formula>
    </cfRule>
  </conditionalFormatting>
  <conditionalFormatting sqref="D5">
    <cfRule type="expression" dxfId="0" priority="275">
      <formula>D$1&gt;=TODAY()</formula>
    </cfRule>
  </conditionalFormatting>
  <conditionalFormatting sqref="D5">
    <cfRule type="expression" dxfId="0" priority="276">
      <formula>D$1&gt;=TODAY()</formula>
    </cfRule>
  </conditionalFormatting>
  <conditionalFormatting sqref="D5">
    <cfRule type="expression" dxfId="0" priority="277">
      <formula>D$1&gt;=TODAY()</formula>
    </cfRule>
  </conditionalFormatting>
  <conditionalFormatting sqref="D5">
    <cfRule type="expression" dxfId="0" priority="278">
      <formula>D$1&gt;=TODAY()</formula>
    </cfRule>
  </conditionalFormatting>
  <conditionalFormatting sqref="D5">
    <cfRule type="expression" dxfId="0" priority="279">
      <formula>D$1&gt;=TODAY()</formula>
    </cfRule>
  </conditionalFormatting>
  <conditionalFormatting sqref="D5">
    <cfRule type="expression" dxfId="0" priority="280">
      <formula>D$1&gt;=TODAY()</formula>
    </cfRule>
  </conditionalFormatting>
  <conditionalFormatting sqref="D5">
    <cfRule type="expression" dxfId="0" priority="281">
      <formula>D$1&gt;=TODAY()</formula>
    </cfRule>
  </conditionalFormatting>
  <conditionalFormatting sqref="D5">
    <cfRule type="expression" dxfId="0" priority="282">
      <formula>D$1&gt;=TODAY()</formula>
    </cfRule>
  </conditionalFormatting>
  <conditionalFormatting sqref="D5">
    <cfRule type="expression" dxfId="0" priority="283">
      <formula>D$1&gt;=TODAY()</formula>
    </cfRule>
  </conditionalFormatting>
  <conditionalFormatting sqref="D5">
    <cfRule type="expression" dxfId="0" priority="284">
      <formula>D$1&gt;=TODAY()</formula>
    </cfRule>
  </conditionalFormatting>
  <conditionalFormatting sqref="D5">
    <cfRule type="expression" dxfId="0" priority="285">
      <formula>D$1&gt;=TODAY()</formula>
    </cfRule>
  </conditionalFormatting>
  <conditionalFormatting sqref="D5">
    <cfRule type="expression" dxfId="0" priority="286">
      <formula>D$1&gt;=TODAY()</formula>
    </cfRule>
  </conditionalFormatting>
  <conditionalFormatting sqref="D5">
    <cfRule type="expression" dxfId="0" priority="287">
      <formula>D$1&gt;=TODAY()</formula>
    </cfRule>
  </conditionalFormatting>
  <conditionalFormatting sqref="D5">
    <cfRule type="expression" dxfId="0" priority="288">
      <formula>D$1&gt;=TODAY()</formula>
    </cfRule>
  </conditionalFormatting>
  <conditionalFormatting sqref="D6">
    <cfRule type="expression" dxfId="0" priority="289">
      <formula>D$1&gt;=TODAY()</formula>
    </cfRule>
  </conditionalFormatting>
  <conditionalFormatting sqref="D6">
    <cfRule type="expression" dxfId="0" priority="290">
      <formula>D$1&gt;=TODAY()</formula>
    </cfRule>
  </conditionalFormatting>
  <conditionalFormatting sqref="D6">
    <cfRule type="expression" dxfId="0" priority="291">
      <formula>D$1&gt;=TODAY()</formula>
    </cfRule>
  </conditionalFormatting>
  <conditionalFormatting sqref="D6">
    <cfRule type="expression" dxfId="0" priority="292">
      <formula>D$1&gt;=TODAY()</formula>
    </cfRule>
  </conditionalFormatting>
  <conditionalFormatting sqref="D6">
    <cfRule type="expression" dxfId="0" priority="293">
      <formula>D$1&gt;=TODAY()</formula>
    </cfRule>
  </conditionalFormatting>
  <conditionalFormatting sqref="D6">
    <cfRule type="expression" dxfId="0" priority="294">
      <formula>D$1&gt;=TODAY()</formula>
    </cfRule>
  </conditionalFormatting>
  <conditionalFormatting sqref="D36">
    <cfRule type="expression" dxfId="0" priority="295">
      <formula>D$1&gt;=TODAY()</formula>
    </cfRule>
  </conditionalFormatting>
  <conditionalFormatting sqref="D36">
    <cfRule type="expression" dxfId="0" priority="296">
      <formula>D$1&gt;=TODAY()</formula>
    </cfRule>
  </conditionalFormatting>
  <conditionalFormatting sqref="D36">
    <cfRule type="expression" dxfId="0" priority="297">
      <formula>D$1&gt;=TODAY()</formula>
    </cfRule>
  </conditionalFormatting>
  <conditionalFormatting sqref="D36">
    <cfRule type="expression" dxfId="0" priority="298">
      <formula>D$1&gt;=TODAY()</formula>
    </cfRule>
  </conditionalFormatting>
  <conditionalFormatting sqref="D36">
    <cfRule type="expression" dxfId="0" priority="299">
      <formula>D$1&gt;=TODAY()</formula>
    </cfRule>
  </conditionalFormatting>
  <conditionalFormatting sqref="D36">
    <cfRule type="expression" dxfId="0" priority="300">
      <formula>D$1&gt;=TODAY()</formula>
    </cfRule>
  </conditionalFormatting>
  <conditionalFormatting sqref="D36">
    <cfRule type="expression" dxfId="0" priority="301">
      <formula>D$1&gt;=TODAY()</formula>
    </cfRule>
  </conditionalFormatting>
  <conditionalFormatting sqref="D36">
    <cfRule type="expression" dxfId="0" priority="302">
      <formula>D$1&gt;=TODAY()</formula>
    </cfRule>
  </conditionalFormatting>
  <conditionalFormatting sqref="D36">
    <cfRule type="expression" dxfId="0" priority="303">
      <formula>D$1&gt;=TODAY()</formula>
    </cfRule>
  </conditionalFormatting>
  <conditionalFormatting sqref="D36">
    <cfRule type="expression" dxfId="0" priority="304">
      <formula>D$1&gt;=TODAY()</formula>
    </cfRule>
  </conditionalFormatting>
  <conditionalFormatting sqref="D36">
    <cfRule type="expression" dxfId="0" priority="305">
      <formula>D$1&gt;=TODAY()</formula>
    </cfRule>
  </conditionalFormatting>
  <conditionalFormatting sqref="D36">
    <cfRule type="expression" dxfId="0" priority="306">
      <formula>D$1&gt;=TODAY()</formula>
    </cfRule>
  </conditionalFormatting>
  <conditionalFormatting sqref="D36">
    <cfRule type="expression" dxfId="0" priority="307">
      <formula>D$1&gt;=TODAY()</formula>
    </cfRule>
  </conditionalFormatting>
  <conditionalFormatting sqref="D36">
    <cfRule type="expression" dxfId="0" priority="308">
      <formula>D$1&gt;=TODAY()</formula>
    </cfRule>
  </conditionalFormatting>
  <conditionalFormatting sqref="D36">
    <cfRule type="expression" dxfId="0" priority="309">
      <formula>D$1&gt;=TODAY()</formula>
    </cfRule>
  </conditionalFormatting>
  <conditionalFormatting sqref="D36">
    <cfRule type="expression" dxfId="0" priority="310">
      <formula>D$1&gt;=TODAY()</formula>
    </cfRule>
  </conditionalFormatting>
  <conditionalFormatting sqref="D36">
    <cfRule type="expression" dxfId="0" priority="311">
      <formula>D$1&gt;=TODAY()</formula>
    </cfRule>
  </conditionalFormatting>
  <conditionalFormatting sqref="D36">
    <cfRule type="expression" dxfId="0" priority="312">
      <formula>D$1&gt;=TODAY()</formula>
    </cfRule>
  </conditionalFormatting>
  <conditionalFormatting sqref="D36">
    <cfRule type="expression" dxfId="0" priority="313">
      <formula>D$1&gt;=TODAY()</formula>
    </cfRule>
  </conditionalFormatting>
  <conditionalFormatting sqref="D36">
    <cfRule type="expression" dxfId="0" priority="314">
      <formula>D$1&gt;=TODAY()</formula>
    </cfRule>
  </conditionalFormatting>
  <conditionalFormatting sqref="D40">
    <cfRule type="expression" dxfId="0" priority="315">
      <formula>D$1&gt;=TODAY()</formula>
    </cfRule>
  </conditionalFormatting>
  <conditionalFormatting sqref="D40">
    <cfRule type="expression" dxfId="0" priority="316">
      <formula>D$1&gt;=TODAY()</formula>
    </cfRule>
  </conditionalFormatting>
  <conditionalFormatting sqref="D40">
    <cfRule type="expression" dxfId="0" priority="317">
      <formula>D$1&gt;=TODAY()</formula>
    </cfRule>
  </conditionalFormatting>
  <conditionalFormatting sqref="D40">
    <cfRule type="expression" dxfId="0" priority="318">
      <formula>D$1&gt;=TODAY()</formula>
    </cfRule>
  </conditionalFormatting>
  <conditionalFormatting sqref="D40">
    <cfRule type="expression" dxfId="0" priority="319">
      <formula>D$1&gt;=TODAY()</formula>
    </cfRule>
  </conditionalFormatting>
  <conditionalFormatting sqref="D40">
    <cfRule type="expression" dxfId="0" priority="320">
      <formula>D$1&gt;=TODAY()</formula>
    </cfRule>
  </conditionalFormatting>
  <conditionalFormatting sqref="D40">
    <cfRule type="expression" dxfId="0" priority="321">
      <formula>D$1&gt;=TODAY()</formula>
    </cfRule>
  </conditionalFormatting>
  <conditionalFormatting sqref="D40">
    <cfRule type="expression" dxfId="0" priority="322">
      <formula>D$1&gt;=TODAY()</formula>
    </cfRule>
  </conditionalFormatting>
  <conditionalFormatting sqref="D40">
    <cfRule type="expression" dxfId="0" priority="323">
      <formula>D$1&gt;=TODAY()</formula>
    </cfRule>
  </conditionalFormatting>
  <conditionalFormatting sqref="D40">
    <cfRule type="expression" dxfId="0" priority="324">
      <formula>D$1&gt;=TODAY()</formula>
    </cfRule>
  </conditionalFormatting>
  <conditionalFormatting sqref="D40">
    <cfRule type="expression" dxfId="0" priority="325">
      <formula>D$1&gt;=TODAY()</formula>
    </cfRule>
  </conditionalFormatting>
  <conditionalFormatting sqref="D40">
    <cfRule type="expression" dxfId="0" priority="326">
      <formula>D$1&gt;=TODAY()</formula>
    </cfRule>
  </conditionalFormatting>
  <conditionalFormatting sqref="D40">
    <cfRule type="expression" dxfId="0" priority="327">
      <formula>D$1&gt;=TODAY()</formula>
    </cfRule>
  </conditionalFormatting>
  <conditionalFormatting sqref="D40">
    <cfRule type="expression" dxfId="0" priority="328">
      <formula>D$1&gt;=TODAY()</formula>
    </cfRule>
  </conditionalFormatting>
  <conditionalFormatting sqref="D40">
    <cfRule type="expression" dxfId="0" priority="329">
      <formula>D$1&gt;=TODAY()</formula>
    </cfRule>
  </conditionalFormatting>
  <conditionalFormatting sqref="D40">
    <cfRule type="expression" dxfId="0" priority="330">
      <formula>D$1&gt;=TODAY()</formula>
    </cfRule>
  </conditionalFormatting>
  <conditionalFormatting sqref="D40">
    <cfRule type="expression" dxfId="0" priority="331">
      <formula>D$1&gt;=TODAY()</formula>
    </cfRule>
  </conditionalFormatting>
  <conditionalFormatting sqref="D40">
    <cfRule type="expression" dxfId="0" priority="332">
      <formula>D$1&gt;=TODAY()</formula>
    </cfRule>
  </conditionalFormatting>
  <conditionalFormatting sqref="D40">
    <cfRule type="expression" dxfId="0" priority="333">
      <formula>D$1&gt;=TODAY()</formula>
    </cfRule>
  </conditionalFormatting>
  <conditionalFormatting sqref="D40">
    <cfRule type="expression" dxfId="0" priority="334">
      <formula>D$1&gt;=TODAY()</formula>
    </cfRule>
  </conditionalFormatting>
  <conditionalFormatting sqref="D40">
    <cfRule type="expression" dxfId="0" priority="335">
      <formula>D$1&gt;=TODAY()</formula>
    </cfRule>
  </conditionalFormatting>
  <conditionalFormatting sqref="D40">
    <cfRule type="expression" dxfId="0" priority="336">
      <formula>D$1&gt;=TODAY()</formula>
    </cfRule>
  </conditionalFormatting>
  <conditionalFormatting sqref="E45">
    <cfRule type="expression" dxfId="0" priority="337">
      <formula>E$1&gt;=TODAY()</formula>
    </cfRule>
  </conditionalFormatting>
  <conditionalFormatting sqref="E45">
    <cfRule type="expression" dxfId="0" priority="338">
      <formula>E$1&gt;=TODAY()</formula>
    </cfRule>
  </conditionalFormatting>
  <conditionalFormatting sqref="E45">
    <cfRule type="expression" dxfId="0" priority="339">
      <formula>E$1&gt;=TODAY()</formula>
    </cfRule>
  </conditionalFormatting>
  <conditionalFormatting sqref="E45">
    <cfRule type="expression" dxfId="0" priority="340">
      <formula>E$1&gt;=TODAY()</formula>
    </cfRule>
  </conditionalFormatting>
  <conditionalFormatting sqref="E45">
    <cfRule type="expression" dxfId="0" priority="341">
      <formula>E$1&gt;=TODAY()</formula>
    </cfRule>
  </conditionalFormatting>
  <conditionalFormatting sqref="E45">
    <cfRule type="expression" dxfId="0" priority="342">
      <formula>E$1&gt;=TODAY()</formula>
    </cfRule>
  </conditionalFormatting>
  <conditionalFormatting sqref="E45">
    <cfRule type="expression" dxfId="0" priority="343">
      <formula>E$1&gt;=TODAY()</formula>
    </cfRule>
  </conditionalFormatting>
  <conditionalFormatting sqref="E45">
    <cfRule type="expression" dxfId="0" priority="344">
      <formula>E$1&gt;=TODAY()</formula>
    </cfRule>
  </conditionalFormatting>
  <conditionalFormatting sqref="E45">
    <cfRule type="expression" dxfId="0" priority="345">
      <formula>E$1&gt;=TODAY()</formula>
    </cfRule>
  </conditionalFormatting>
  <conditionalFormatting sqref="E45">
    <cfRule type="expression" dxfId="0" priority="346">
      <formula>E$1&gt;=TODAY()</formula>
    </cfRule>
  </conditionalFormatting>
  <conditionalFormatting sqref="E45">
    <cfRule type="expression" dxfId="0" priority="347">
      <formula>E$1&gt;=TODAY()</formula>
    </cfRule>
  </conditionalFormatting>
  <conditionalFormatting sqref="E45">
    <cfRule type="expression" dxfId="0" priority="348">
      <formula>E$1&gt;=TODAY()</formula>
    </cfRule>
  </conditionalFormatting>
  <conditionalFormatting sqref="E45">
    <cfRule type="expression" dxfId="0" priority="349">
      <formula>E$1&gt;=TODAY()</formula>
    </cfRule>
  </conditionalFormatting>
  <conditionalFormatting sqref="E45">
    <cfRule type="expression" dxfId="0" priority="350">
      <formula>E$1&gt;=TODAY()</formula>
    </cfRule>
  </conditionalFormatting>
  <conditionalFormatting sqref="E45">
    <cfRule type="expression" dxfId="0" priority="351">
      <formula>E$1&gt;=TODAY()</formula>
    </cfRule>
  </conditionalFormatting>
  <conditionalFormatting sqref="E45">
    <cfRule type="expression" dxfId="0" priority="352">
      <formula>E$1&gt;=TODAY()</formula>
    </cfRule>
  </conditionalFormatting>
  <conditionalFormatting sqref="E45">
    <cfRule type="expression" dxfId="0" priority="353">
      <formula>E$1&gt;=TODAY()</formula>
    </cfRule>
  </conditionalFormatting>
  <conditionalFormatting sqref="E45">
    <cfRule type="expression" dxfId="0" priority="354">
      <formula>E$1&gt;=TODAY()</formula>
    </cfRule>
  </conditionalFormatting>
  <conditionalFormatting sqref="E45">
    <cfRule type="expression" dxfId="0" priority="355">
      <formula>E$1&gt;=TODAY()</formula>
    </cfRule>
  </conditionalFormatting>
  <conditionalFormatting sqref="E45">
    <cfRule type="expression" dxfId="0" priority="356">
      <formula>E$1&gt;=TODAY()</formula>
    </cfRule>
  </conditionalFormatting>
  <conditionalFormatting sqref="E45">
    <cfRule type="expression" dxfId="0" priority="357">
      <formula>E$1&gt;=TODAY()</formula>
    </cfRule>
  </conditionalFormatting>
  <conditionalFormatting sqref="E45">
    <cfRule type="expression" dxfId="0" priority="358">
      <formula>E$1&gt;=TODAY()</formula>
    </cfRule>
  </conditionalFormatting>
  <conditionalFormatting sqref="E45">
    <cfRule type="expression" dxfId="0" priority="359">
      <formula>E$1&gt;=TODAY()</formula>
    </cfRule>
  </conditionalFormatting>
  <conditionalFormatting sqref="E45">
    <cfRule type="expression" dxfId="0" priority="360">
      <formula>E$1&gt;=TODAY()</formula>
    </cfRule>
  </conditionalFormatting>
  <conditionalFormatting sqref="E45">
    <cfRule type="expression" dxfId="0" priority="361">
      <formula>E$1&gt;=TODAY()</formula>
    </cfRule>
  </conditionalFormatting>
  <conditionalFormatting sqref="E45">
    <cfRule type="expression" dxfId="0" priority="362">
      <formula>E$1&gt;=TODAY()</formula>
    </cfRule>
  </conditionalFormatting>
  <conditionalFormatting sqref="E45">
    <cfRule type="expression" dxfId="0" priority="363">
      <formula>E$1&gt;=TODAY()</formula>
    </cfRule>
  </conditionalFormatting>
  <conditionalFormatting sqref="E45">
    <cfRule type="expression" dxfId="0" priority="364">
      <formula>E$1&gt;=TODAY()</formula>
    </cfRule>
  </conditionalFormatting>
  <conditionalFormatting sqref="E45">
    <cfRule type="expression" dxfId="0" priority="365">
      <formula>E$1&gt;=TODAY()</formula>
    </cfRule>
  </conditionalFormatting>
  <conditionalFormatting sqref="E45">
    <cfRule type="expression" dxfId="0" priority="366">
      <formula>E$1&gt;=TODAY()</formula>
    </cfRule>
  </conditionalFormatting>
  <conditionalFormatting sqref="E45">
    <cfRule type="expression" dxfId="0" priority="367">
      <formula>E$1&gt;=TODAY()</formula>
    </cfRule>
  </conditionalFormatting>
  <conditionalFormatting sqref="E45">
    <cfRule type="expression" dxfId="0" priority="368">
      <formula>E$1&gt;=TODAY()</formula>
    </cfRule>
  </conditionalFormatting>
  <conditionalFormatting sqref="E45">
    <cfRule type="expression" dxfId="0" priority="369">
      <formula>E$1&gt;=TODAY()</formula>
    </cfRule>
  </conditionalFormatting>
  <conditionalFormatting sqref="E45">
    <cfRule type="expression" dxfId="0" priority="370">
      <formula>E$1&gt;=TODAY()</formula>
    </cfRule>
  </conditionalFormatting>
  <conditionalFormatting sqref="E45">
    <cfRule type="expression" dxfId="0" priority="371">
      <formula>E$1&gt;=TODAY()</formula>
    </cfRule>
  </conditionalFormatting>
  <conditionalFormatting sqref="E45">
    <cfRule type="expression" dxfId="0" priority="372">
      <formula>E$1&gt;=TODAY()</formula>
    </cfRule>
  </conditionalFormatting>
  <conditionalFormatting sqref="E45">
    <cfRule type="expression" dxfId="0" priority="373">
      <formula>E$1&gt;=TODAY()</formula>
    </cfRule>
  </conditionalFormatting>
  <conditionalFormatting sqref="E45">
    <cfRule type="expression" dxfId="0" priority="374">
      <formula>E$1&gt;=TODAY()</formula>
    </cfRule>
  </conditionalFormatting>
  <conditionalFormatting sqref="E45">
    <cfRule type="expression" dxfId="0" priority="375">
      <formula>E$1&gt;=TODAY()</formula>
    </cfRule>
  </conditionalFormatting>
  <conditionalFormatting sqref="E45">
    <cfRule type="expression" dxfId="0" priority="376">
      <formula>E$1&gt;=TODAY()</formula>
    </cfRule>
  </conditionalFormatting>
  <conditionalFormatting sqref="E45">
    <cfRule type="expression" dxfId="0" priority="377">
      <formula>E$1&gt;=TODAY()</formula>
    </cfRule>
  </conditionalFormatting>
  <conditionalFormatting sqref="E45">
    <cfRule type="expression" dxfId="0" priority="378">
      <formula>E$1&gt;=TODAY()</formula>
    </cfRule>
  </conditionalFormatting>
  <conditionalFormatting sqref="E5">
    <cfRule type="expression" dxfId="0" priority="379">
      <formula>E$1&gt;=TODAY()</formula>
    </cfRule>
  </conditionalFormatting>
  <conditionalFormatting sqref="E5">
    <cfRule type="expression" dxfId="0" priority="380">
      <formula>E$1&gt;=TODAY()</formula>
    </cfRule>
  </conditionalFormatting>
  <conditionalFormatting sqref="E5">
    <cfRule type="expression" dxfId="0" priority="381">
      <formula>E$1&gt;=TODAY()</formula>
    </cfRule>
  </conditionalFormatting>
  <conditionalFormatting sqref="E5">
    <cfRule type="expression" dxfId="0" priority="382">
      <formula>E$1&gt;=TODAY()</formula>
    </cfRule>
  </conditionalFormatting>
  <conditionalFormatting sqref="E5">
    <cfRule type="expression" dxfId="0" priority="383">
      <formula>E$1&gt;=TODAY()</formula>
    </cfRule>
  </conditionalFormatting>
  <conditionalFormatting sqref="E5">
    <cfRule type="expression" dxfId="0" priority="384">
      <formula>E$1&gt;=TODAY()</formula>
    </cfRule>
  </conditionalFormatting>
  <conditionalFormatting sqref="E5">
    <cfRule type="expression" dxfId="0" priority="385">
      <formula>E$1&gt;=TODAY()</formula>
    </cfRule>
  </conditionalFormatting>
  <conditionalFormatting sqref="E5">
    <cfRule type="expression" dxfId="0" priority="386">
      <formula>E$1&gt;=TODAY()</formula>
    </cfRule>
  </conditionalFormatting>
  <conditionalFormatting sqref="E6">
    <cfRule type="expression" dxfId="0" priority="387">
      <formula>E$1&gt;=TODAY()</formula>
    </cfRule>
  </conditionalFormatting>
  <conditionalFormatting sqref="E6">
    <cfRule type="expression" dxfId="0" priority="388">
      <formula>E$1&gt;=TODAY()</formula>
    </cfRule>
  </conditionalFormatting>
  <conditionalFormatting sqref="E6">
    <cfRule type="expression" dxfId="0" priority="389">
      <formula>E$1&gt;=TODAY()</formula>
    </cfRule>
  </conditionalFormatting>
  <conditionalFormatting sqref="E6">
    <cfRule type="expression" dxfId="0" priority="390">
      <formula>E$1&gt;=TODAY()</formula>
    </cfRule>
  </conditionalFormatting>
  <conditionalFormatting sqref="E6">
    <cfRule type="expression" dxfId="0" priority="391">
      <formula>E$1&gt;=TODAY()</formula>
    </cfRule>
  </conditionalFormatting>
  <conditionalFormatting sqref="E6">
    <cfRule type="expression" dxfId="0" priority="392">
      <formula>E$1&gt;=TODAY()</formula>
    </cfRule>
  </conditionalFormatting>
  <conditionalFormatting sqref="E6">
    <cfRule type="expression" dxfId="0" priority="393">
      <formula>E$1&gt;=TODAY()</formula>
    </cfRule>
  </conditionalFormatting>
  <conditionalFormatting sqref="E6">
    <cfRule type="expression" dxfId="0" priority="394">
      <formula>E$1&gt;=TODAY()</formula>
    </cfRule>
  </conditionalFormatting>
  <conditionalFormatting sqref="E36">
    <cfRule type="expression" dxfId="0" priority="395">
      <formula>E$1&gt;=TODAY()</formula>
    </cfRule>
  </conditionalFormatting>
  <conditionalFormatting sqref="E36">
    <cfRule type="expression" dxfId="0" priority="396">
      <formula>E$1&gt;=TODAY()</formula>
    </cfRule>
  </conditionalFormatting>
  <conditionalFormatting sqref="E36">
    <cfRule type="expression" dxfId="0" priority="397">
      <formula>E$1&gt;=TODAY()</formula>
    </cfRule>
  </conditionalFormatting>
  <conditionalFormatting sqref="E36">
    <cfRule type="expression" dxfId="0" priority="398">
      <formula>E$1&gt;=TODAY()</formula>
    </cfRule>
  </conditionalFormatting>
  <conditionalFormatting sqref="E36">
    <cfRule type="expression" dxfId="0" priority="399">
      <formula>E$1&gt;=TODAY()</formula>
    </cfRule>
  </conditionalFormatting>
  <conditionalFormatting sqref="E36">
    <cfRule type="expression" dxfId="0" priority="400">
      <formula>E$1&gt;=TODAY()</formula>
    </cfRule>
  </conditionalFormatting>
  <conditionalFormatting sqref="E36">
    <cfRule type="expression" dxfId="0" priority="401">
      <formula>E$1&gt;=TODAY()</formula>
    </cfRule>
  </conditionalFormatting>
  <conditionalFormatting sqref="E36">
    <cfRule type="expression" dxfId="0" priority="402">
      <formula>E$1&gt;=TODAY()</formula>
    </cfRule>
  </conditionalFormatting>
  <conditionalFormatting sqref="E36">
    <cfRule type="expression" dxfId="0" priority="403">
      <formula>E$1&gt;=TODAY()</formula>
    </cfRule>
  </conditionalFormatting>
  <conditionalFormatting sqref="E36">
    <cfRule type="expression" dxfId="0" priority="404">
      <formula>E$1&gt;=TODAY()</formula>
    </cfRule>
  </conditionalFormatting>
  <conditionalFormatting sqref="E36">
    <cfRule type="expression" dxfId="0" priority="405">
      <formula>E$1&gt;=TODAY()</formula>
    </cfRule>
  </conditionalFormatting>
  <conditionalFormatting sqref="E36">
    <cfRule type="expression" dxfId="0" priority="406">
      <formula>E$1&gt;=TODAY()</formula>
    </cfRule>
  </conditionalFormatting>
  <conditionalFormatting sqref="E36">
    <cfRule type="expression" dxfId="0" priority="407">
      <formula>E$1&gt;=TODAY()</formula>
    </cfRule>
  </conditionalFormatting>
  <conditionalFormatting sqref="E36">
    <cfRule type="expression" dxfId="0" priority="408">
      <formula>E$1&gt;=TODAY()</formula>
    </cfRule>
  </conditionalFormatting>
  <conditionalFormatting sqref="E36">
    <cfRule type="expression" dxfId="0" priority="409">
      <formula>E$1&gt;=TODAY()</formula>
    </cfRule>
  </conditionalFormatting>
  <conditionalFormatting sqref="E36">
    <cfRule type="expression" dxfId="0" priority="410">
      <formula>E$1&gt;=TODAY()</formula>
    </cfRule>
  </conditionalFormatting>
  <conditionalFormatting sqref="E40">
    <cfRule type="expression" dxfId="0" priority="411">
      <formula>E$1&gt;=TODAY()</formula>
    </cfRule>
  </conditionalFormatting>
  <conditionalFormatting sqref="E40">
    <cfRule type="expression" dxfId="0" priority="412">
      <formula>E$1&gt;=TODAY()</formula>
    </cfRule>
  </conditionalFormatting>
  <conditionalFormatting sqref="E40">
    <cfRule type="expression" dxfId="0" priority="413">
      <formula>E$1&gt;=TODAY()</formula>
    </cfRule>
  </conditionalFormatting>
  <conditionalFormatting sqref="E40">
    <cfRule type="expression" dxfId="0" priority="414">
      <formula>E$1&gt;=TODAY()</formula>
    </cfRule>
  </conditionalFormatting>
  <conditionalFormatting sqref="E40">
    <cfRule type="expression" dxfId="0" priority="415">
      <formula>E$1&gt;=TODAY()</formula>
    </cfRule>
  </conditionalFormatting>
  <conditionalFormatting sqref="E40">
    <cfRule type="expression" dxfId="0" priority="416">
      <formula>E$1&gt;=TODAY()</formula>
    </cfRule>
  </conditionalFormatting>
  <conditionalFormatting sqref="E40">
    <cfRule type="expression" dxfId="0" priority="417">
      <formula>E$1&gt;=TODAY()</formula>
    </cfRule>
  </conditionalFormatting>
  <conditionalFormatting sqref="E40">
    <cfRule type="expression" dxfId="0" priority="418">
      <formula>E$1&gt;=TODAY()</formula>
    </cfRule>
  </conditionalFormatting>
  <conditionalFormatting sqref="E40">
    <cfRule type="expression" dxfId="0" priority="419">
      <formula>E$1&gt;=TODAY()</formula>
    </cfRule>
  </conditionalFormatting>
  <conditionalFormatting sqref="E40">
    <cfRule type="expression" dxfId="0" priority="420">
      <formula>E$1&gt;=TODAY()</formula>
    </cfRule>
  </conditionalFormatting>
  <conditionalFormatting sqref="E6">
    <cfRule type="expression" dxfId="0" priority="421">
      <formula>E$1&gt;=TODAY()</formula>
    </cfRule>
  </conditionalFormatting>
  <conditionalFormatting sqref="E6">
    <cfRule type="expression" dxfId="0" priority="422">
      <formula>E$1&gt;=TODAY()</formula>
    </cfRule>
  </conditionalFormatting>
  <conditionalFormatting sqref="E6">
    <cfRule type="expression" dxfId="0" priority="423">
      <formula>E$1&gt;=TODAY()</formula>
    </cfRule>
  </conditionalFormatting>
  <conditionalFormatting sqref="E6">
    <cfRule type="expression" dxfId="0" priority="424">
      <formula>E$1&gt;=TODAY()</formula>
    </cfRule>
  </conditionalFormatting>
  <conditionalFormatting sqref="E36">
    <cfRule type="expression" dxfId="0" priority="425">
      <formula>E$1&gt;=TODAY()</formula>
    </cfRule>
  </conditionalFormatting>
  <conditionalFormatting sqref="E36">
    <cfRule type="expression" dxfId="0" priority="426">
      <formula>E$1&gt;=TODAY()</formula>
    </cfRule>
  </conditionalFormatting>
  <conditionalFormatting sqref="E36">
    <cfRule type="expression" dxfId="0" priority="427">
      <formula>E$1&gt;=TODAY()</formula>
    </cfRule>
  </conditionalFormatting>
  <conditionalFormatting sqref="E36">
    <cfRule type="expression" dxfId="0" priority="428">
      <formula>E$1&gt;=TODAY()</formula>
    </cfRule>
  </conditionalFormatting>
  <conditionalFormatting sqref="E36">
    <cfRule type="expression" dxfId="0" priority="429">
      <formula>E$1&gt;=TODAY()</formula>
    </cfRule>
  </conditionalFormatting>
  <conditionalFormatting sqref="E36">
    <cfRule type="expression" dxfId="0" priority="430">
      <formula>E$1&gt;=TODAY()</formula>
    </cfRule>
  </conditionalFormatting>
  <conditionalFormatting sqref="E40">
    <cfRule type="expression" dxfId="0" priority="431">
      <formula>E$1&gt;=TODAY()</formula>
    </cfRule>
  </conditionalFormatting>
  <conditionalFormatting sqref="E40">
    <cfRule type="expression" dxfId="0" priority="432">
      <formula>E$1&gt;=TODAY()</formula>
    </cfRule>
  </conditionalFormatting>
  <conditionalFormatting sqref="E40">
    <cfRule type="expression" dxfId="0" priority="433">
      <formula>E$1&gt;=TODAY()</formula>
    </cfRule>
  </conditionalFormatting>
  <conditionalFormatting sqref="E40">
    <cfRule type="expression" dxfId="0" priority="434">
      <formula>E$1&gt;=TODAY()</formula>
    </cfRule>
  </conditionalFormatting>
  <conditionalFormatting sqref="E40">
    <cfRule type="expression" dxfId="0" priority="435">
      <formula>E$1&gt;=TODAY()</formula>
    </cfRule>
  </conditionalFormatting>
  <conditionalFormatting sqref="E40">
    <cfRule type="expression" dxfId="0" priority="436">
      <formula>E$1&gt;=TODAY()</formula>
    </cfRule>
  </conditionalFormatting>
  <conditionalFormatting sqref="E40">
    <cfRule type="expression" dxfId="0" priority="437">
      <formula>E$1&gt;=TODAY()</formula>
    </cfRule>
  </conditionalFormatting>
  <conditionalFormatting sqref="E40">
    <cfRule type="expression" dxfId="0" priority="438">
      <formula>E$1&gt;=TODAY()</formula>
    </cfRule>
  </conditionalFormatting>
  <conditionalFormatting sqref="E40">
    <cfRule type="expression" dxfId="0" priority="439">
      <formula>E$1&gt;=TODAY()</formula>
    </cfRule>
  </conditionalFormatting>
  <conditionalFormatting sqref="E40">
    <cfRule type="expression" dxfId="0" priority="440">
      <formula>E$1&gt;=TODAY()</formula>
    </cfRule>
  </conditionalFormatting>
  <conditionalFormatting sqref="E5">
    <cfRule type="expression" dxfId="0" priority="441">
      <formula>E$1&gt;=TODAY()</formula>
    </cfRule>
  </conditionalFormatting>
  <conditionalFormatting sqref="E5">
    <cfRule type="expression" dxfId="0" priority="442">
      <formula>E$1&gt;=TODAY()</formula>
    </cfRule>
  </conditionalFormatting>
  <conditionalFormatting sqref="E5">
    <cfRule type="expression" dxfId="0" priority="443">
      <formula>E$1&gt;=TODAY()</formula>
    </cfRule>
  </conditionalFormatting>
  <conditionalFormatting sqref="E5">
    <cfRule type="expression" dxfId="0" priority="444">
      <formula>E$1&gt;=TODAY()</formula>
    </cfRule>
  </conditionalFormatting>
  <conditionalFormatting sqref="E5">
    <cfRule type="expression" dxfId="0" priority="445">
      <formula>E$1&gt;=TODAY()</formula>
    </cfRule>
  </conditionalFormatting>
  <conditionalFormatting sqref="E5">
    <cfRule type="expression" dxfId="0" priority="446">
      <formula>E$1&gt;=TODAY()</formula>
    </cfRule>
  </conditionalFormatting>
  <conditionalFormatting sqref="E5">
    <cfRule type="expression" dxfId="0" priority="447">
      <formula>E$1&gt;=TODAY()</formula>
    </cfRule>
  </conditionalFormatting>
  <conditionalFormatting sqref="E5">
    <cfRule type="expression" dxfId="0" priority="448">
      <formula>E$1&gt;=TODAY()</formula>
    </cfRule>
  </conditionalFormatting>
  <conditionalFormatting sqref="E5">
    <cfRule type="expression" dxfId="0" priority="449">
      <formula>E$1&gt;=TODAY()</formula>
    </cfRule>
  </conditionalFormatting>
  <conditionalFormatting sqref="E5">
    <cfRule type="expression" dxfId="0" priority="450">
      <formula>E$1&gt;=TODAY()</formula>
    </cfRule>
  </conditionalFormatting>
  <conditionalFormatting sqref="E5">
    <cfRule type="expression" dxfId="0" priority="451">
      <formula>E$1&gt;=TODAY()</formula>
    </cfRule>
  </conditionalFormatting>
  <conditionalFormatting sqref="E5">
    <cfRule type="expression" dxfId="0" priority="452">
      <formula>E$1&gt;=TODAY()</formula>
    </cfRule>
  </conditionalFormatting>
  <conditionalFormatting sqref="E5">
    <cfRule type="expression" dxfId="0" priority="453">
      <formula>E$1&gt;=TODAY()</formula>
    </cfRule>
  </conditionalFormatting>
  <conditionalFormatting sqref="E5">
    <cfRule type="expression" dxfId="0" priority="454">
      <formula>E$1&gt;=TODAY()</formula>
    </cfRule>
  </conditionalFormatting>
  <conditionalFormatting sqref="E5">
    <cfRule type="expression" dxfId="0" priority="455">
      <formula>E$1&gt;=TODAY()</formula>
    </cfRule>
  </conditionalFormatting>
  <conditionalFormatting sqref="E5">
    <cfRule type="expression" dxfId="0" priority="456">
      <formula>E$1&gt;=TODAY()</formula>
    </cfRule>
  </conditionalFormatting>
  <conditionalFormatting sqref="E6">
    <cfRule type="expression" dxfId="0" priority="457">
      <formula>E$1&gt;=TODAY()</formula>
    </cfRule>
  </conditionalFormatting>
  <conditionalFormatting sqref="E6">
    <cfRule type="expression" dxfId="0" priority="458">
      <formula>E$1&gt;=TODAY()</formula>
    </cfRule>
  </conditionalFormatting>
  <conditionalFormatting sqref="E6">
    <cfRule type="expression" dxfId="0" priority="459">
      <formula>E$1&gt;=TODAY()</formula>
    </cfRule>
  </conditionalFormatting>
  <conditionalFormatting sqref="E6">
    <cfRule type="expression" dxfId="0" priority="460">
      <formula>E$1&gt;=TODAY()</formula>
    </cfRule>
  </conditionalFormatting>
  <conditionalFormatting sqref="E6">
    <cfRule type="expression" dxfId="0" priority="461">
      <formula>E$1&gt;=TODAY()</formula>
    </cfRule>
  </conditionalFormatting>
  <conditionalFormatting sqref="E6">
    <cfRule type="expression" dxfId="0" priority="462">
      <formula>E$1&gt;=TODAY()</formula>
    </cfRule>
  </conditionalFormatting>
  <conditionalFormatting sqref="E36">
    <cfRule type="expression" dxfId="0" priority="463">
      <formula>E$1&gt;=TODAY()</formula>
    </cfRule>
  </conditionalFormatting>
  <conditionalFormatting sqref="E36">
    <cfRule type="expression" dxfId="0" priority="464">
      <formula>E$1&gt;=TODAY()</formula>
    </cfRule>
  </conditionalFormatting>
  <conditionalFormatting sqref="E36">
    <cfRule type="expression" dxfId="0" priority="465">
      <formula>E$1&gt;=TODAY()</formula>
    </cfRule>
  </conditionalFormatting>
  <conditionalFormatting sqref="E36">
    <cfRule type="expression" dxfId="0" priority="466">
      <formula>E$1&gt;=TODAY()</formula>
    </cfRule>
  </conditionalFormatting>
  <conditionalFormatting sqref="E36">
    <cfRule type="expression" dxfId="0" priority="467">
      <formula>E$1&gt;=TODAY()</formula>
    </cfRule>
  </conditionalFormatting>
  <conditionalFormatting sqref="E36">
    <cfRule type="expression" dxfId="0" priority="468">
      <formula>E$1&gt;=TODAY()</formula>
    </cfRule>
  </conditionalFormatting>
  <conditionalFormatting sqref="E36">
    <cfRule type="expression" dxfId="0" priority="469">
      <formula>E$1&gt;=TODAY()</formula>
    </cfRule>
  </conditionalFormatting>
  <conditionalFormatting sqref="E36">
    <cfRule type="expression" dxfId="0" priority="470">
      <formula>E$1&gt;=TODAY()</formula>
    </cfRule>
  </conditionalFormatting>
  <conditionalFormatting sqref="E36">
    <cfRule type="expression" dxfId="0" priority="471">
      <formula>E$1&gt;=TODAY()</formula>
    </cfRule>
  </conditionalFormatting>
  <conditionalFormatting sqref="E36">
    <cfRule type="expression" dxfId="0" priority="472">
      <formula>E$1&gt;=TODAY()</formula>
    </cfRule>
  </conditionalFormatting>
  <conditionalFormatting sqref="E36">
    <cfRule type="expression" dxfId="0" priority="473">
      <formula>E$1&gt;=TODAY()</formula>
    </cfRule>
  </conditionalFormatting>
  <conditionalFormatting sqref="E36">
    <cfRule type="expression" dxfId="0" priority="474">
      <formula>E$1&gt;=TODAY()</formula>
    </cfRule>
  </conditionalFormatting>
  <conditionalFormatting sqref="E36">
    <cfRule type="expression" dxfId="0" priority="475">
      <formula>E$1&gt;=TODAY()</formula>
    </cfRule>
  </conditionalFormatting>
  <conditionalFormatting sqref="E36">
    <cfRule type="expression" dxfId="0" priority="476">
      <formula>E$1&gt;=TODAY()</formula>
    </cfRule>
  </conditionalFormatting>
  <conditionalFormatting sqref="E36">
    <cfRule type="expression" dxfId="0" priority="477">
      <formula>E$1&gt;=TODAY()</formula>
    </cfRule>
  </conditionalFormatting>
  <conditionalFormatting sqref="E36">
    <cfRule type="expression" dxfId="0" priority="478">
      <formula>E$1&gt;=TODAY()</formula>
    </cfRule>
  </conditionalFormatting>
  <conditionalFormatting sqref="E36">
    <cfRule type="expression" dxfId="0" priority="479">
      <formula>E$1&gt;=TODAY()</formula>
    </cfRule>
  </conditionalFormatting>
  <conditionalFormatting sqref="E36">
    <cfRule type="expression" dxfId="0" priority="480">
      <formula>E$1&gt;=TODAY()</formula>
    </cfRule>
  </conditionalFormatting>
  <conditionalFormatting sqref="E36">
    <cfRule type="expression" dxfId="0" priority="481">
      <formula>E$1&gt;=TODAY()</formula>
    </cfRule>
  </conditionalFormatting>
  <conditionalFormatting sqref="E36">
    <cfRule type="expression" dxfId="0" priority="482">
      <formula>E$1&gt;=TODAY()</formula>
    </cfRule>
  </conditionalFormatting>
  <conditionalFormatting sqref="E40">
    <cfRule type="expression" dxfId="0" priority="483">
      <formula>E$1&gt;=TODAY()</formula>
    </cfRule>
  </conditionalFormatting>
  <conditionalFormatting sqref="E40">
    <cfRule type="expression" dxfId="0" priority="484">
      <formula>E$1&gt;=TODAY()</formula>
    </cfRule>
  </conditionalFormatting>
  <conditionalFormatting sqref="E40">
    <cfRule type="expression" dxfId="0" priority="485">
      <formula>E$1&gt;=TODAY()</formula>
    </cfRule>
  </conditionalFormatting>
  <conditionalFormatting sqref="E40">
    <cfRule type="expression" dxfId="0" priority="486">
      <formula>E$1&gt;=TODAY()</formula>
    </cfRule>
  </conditionalFormatting>
  <conditionalFormatting sqref="E40">
    <cfRule type="expression" dxfId="0" priority="487">
      <formula>E$1&gt;=TODAY()</formula>
    </cfRule>
  </conditionalFormatting>
  <conditionalFormatting sqref="E40">
    <cfRule type="expression" dxfId="0" priority="488">
      <formula>E$1&gt;=TODAY()</formula>
    </cfRule>
  </conditionalFormatting>
  <conditionalFormatting sqref="E40">
    <cfRule type="expression" dxfId="0" priority="489">
      <formula>E$1&gt;=TODAY()</formula>
    </cfRule>
  </conditionalFormatting>
  <conditionalFormatting sqref="E40">
    <cfRule type="expression" dxfId="0" priority="490">
      <formula>E$1&gt;=TODAY()</formula>
    </cfRule>
  </conditionalFormatting>
  <conditionalFormatting sqref="E40">
    <cfRule type="expression" dxfId="0" priority="491">
      <formula>E$1&gt;=TODAY()</formula>
    </cfRule>
  </conditionalFormatting>
  <conditionalFormatting sqref="E40">
    <cfRule type="expression" dxfId="0" priority="492">
      <formula>E$1&gt;=TODAY()</formula>
    </cfRule>
  </conditionalFormatting>
  <conditionalFormatting sqref="E40">
    <cfRule type="expression" dxfId="0" priority="493">
      <formula>E$1&gt;=TODAY()</formula>
    </cfRule>
  </conditionalFormatting>
  <conditionalFormatting sqref="E40">
    <cfRule type="expression" dxfId="0" priority="494">
      <formula>E$1&gt;=TODAY()</formula>
    </cfRule>
  </conditionalFormatting>
  <conditionalFormatting sqref="E40">
    <cfRule type="expression" dxfId="0" priority="495">
      <formula>E$1&gt;=TODAY()</formula>
    </cfRule>
  </conditionalFormatting>
  <conditionalFormatting sqref="E40">
    <cfRule type="expression" dxfId="0" priority="496">
      <formula>E$1&gt;=TODAY()</formula>
    </cfRule>
  </conditionalFormatting>
  <conditionalFormatting sqref="E40">
    <cfRule type="expression" dxfId="0" priority="497">
      <formula>E$1&gt;=TODAY()</formula>
    </cfRule>
  </conditionalFormatting>
  <conditionalFormatting sqref="E40">
    <cfRule type="expression" dxfId="0" priority="498">
      <formula>E$1&gt;=TODAY()</formula>
    </cfRule>
  </conditionalFormatting>
  <conditionalFormatting sqref="E40">
    <cfRule type="expression" dxfId="0" priority="499">
      <formula>E$1&gt;=TODAY()</formula>
    </cfRule>
  </conditionalFormatting>
  <conditionalFormatting sqref="E40">
    <cfRule type="expression" dxfId="0" priority="500">
      <formula>E$1&gt;=TODAY()</formula>
    </cfRule>
  </conditionalFormatting>
  <conditionalFormatting sqref="E40">
    <cfRule type="expression" dxfId="0" priority="501">
      <formula>E$1&gt;=TODAY()</formula>
    </cfRule>
  </conditionalFormatting>
  <conditionalFormatting sqref="E40">
    <cfRule type="expression" dxfId="0" priority="502">
      <formula>E$1&gt;=TODAY()</formula>
    </cfRule>
  </conditionalFormatting>
  <conditionalFormatting sqref="E40">
    <cfRule type="expression" dxfId="0" priority="503">
      <formula>E$1&gt;=TODAY()</formula>
    </cfRule>
  </conditionalFormatting>
  <conditionalFormatting sqref="E40">
    <cfRule type="expression" dxfId="0" priority="504">
      <formula>E$1&gt;=TODAY()</formula>
    </cfRule>
  </conditionalFormatting>
  <conditionalFormatting sqref="F45">
    <cfRule type="expression" dxfId="0" priority="505">
      <formula>F$1&gt;=TODAY()</formula>
    </cfRule>
  </conditionalFormatting>
  <conditionalFormatting sqref="F45">
    <cfRule type="expression" dxfId="0" priority="506">
      <formula>F$1&gt;=TODAY()</formula>
    </cfRule>
  </conditionalFormatting>
  <conditionalFormatting sqref="F45">
    <cfRule type="expression" dxfId="0" priority="507">
      <formula>F$1&gt;=TODAY()</formula>
    </cfRule>
  </conditionalFormatting>
  <conditionalFormatting sqref="F45">
    <cfRule type="expression" dxfId="0" priority="508">
      <formula>F$1&gt;=TODAY()</formula>
    </cfRule>
  </conditionalFormatting>
  <conditionalFormatting sqref="F45">
    <cfRule type="expression" dxfId="0" priority="509">
      <formula>F$1&gt;=TODAY()</formula>
    </cfRule>
  </conditionalFormatting>
  <conditionalFormatting sqref="F45">
    <cfRule type="expression" dxfId="0" priority="510">
      <formula>F$1&gt;=TODAY()</formula>
    </cfRule>
  </conditionalFormatting>
  <conditionalFormatting sqref="F45">
    <cfRule type="expression" dxfId="0" priority="511">
      <formula>F$1&gt;=TODAY()</formula>
    </cfRule>
  </conditionalFormatting>
  <conditionalFormatting sqref="F45">
    <cfRule type="expression" dxfId="0" priority="512">
      <formula>F$1&gt;=TODAY()</formula>
    </cfRule>
  </conditionalFormatting>
  <conditionalFormatting sqref="F45">
    <cfRule type="expression" dxfId="0" priority="513">
      <formula>F$1&gt;=TODAY()</formula>
    </cfRule>
  </conditionalFormatting>
  <conditionalFormatting sqref="F45">
    <cfRule type="expression" dxfId="0" priority="514">
      <formula>F$1&gt;=TODAY()</formula>
    </cfRule>
  </conditionalFormatting>
  <conditionalFormatting sqref="F45">
    <cfRule type="expression" dxfId="0" priority="515">
      <formula>F$1&gt;=TODAY()</formula>
    </cfRule>
  </conditionalFormatting>
  <conditionalFormatting sqref="F45">
    <cfRule type="expression" dxfId="0" priority="516">
      <formula>F$1&gt;=TODAY()</formula>
    </cfRule>
  </conditionalFormatting>
  <conditionalFormatting sqref="F45">
    <cfRule type="expression" dxfId="0" priority="517">
      <formula>F$1&gt;=TODAY()</formula>
    </cfRule>
  </conditionalFormatting>
  <conditionalFormatting sqref="F45">
    <cfRule type="expression" dxfId="0" priority="518">
      <formula>F$1&gt;=TODAY()</formula>
    </cfRule>
  </conditionalFormatting>
  <conditionalFormatting sqref="F45">
    <cfRule type="expression" dxfId="0" priority="519">
      <formula>F$1&gt;=TODAY()</formula>
    </cfRule>
  </conditionalFormatting>
  <conditionalFormatting sqref="F45">
    <cfRule type="expression" dxfId="0" priority="520">
      <formula>F$1&gt;=TODAY()</formula>
    </cfRule>
  </conditionalFormatting>
  <conditionalFormatting sqref="F45">
    <cfRule type="expression" dxfId="0" priority="521">
      <formula>F$1&gt;=TODAY()</formula>
    </cfRule>
  </conditionalFormatting>
  <conditionalFormatting sqref="F45">
    <cfRule type="expression" dxfId="0" priority="522">
      <formula>F$1&gt;=TODAY()</formula>
    </cfRule>
  </conditionalFormatting>
  <conditionalFormatting sqref="F45">
    <cfRule type="expression" dxfId="0" priority="523">
      <formula>F$1&gt;=TODAY()</formula>
    </cfRule>
  </conditionalFormatting>
  <conditionalFormatting sqref="F45">
    <cfRule type="expression" dxfId="0" priority="524">
      <formula>F$1&gt;=TODAY()</formula>
    </cfRule>
  </conditionalFormatting>
  <conditionalFormatting sqref="F45">
    <cfRule type="expression" dxfId="0" priority="525">
      <formula>F$1&gt;=TODAY()</formula>
    </cfRule>
  </conditionalFormatting>
  <conditionalFormatting sqref="F45">
    <cfRule type="expression" dxfId="0" priority="526">
      <formula>F$1&gt;=TODAY()</formula>
    </cfRule>
  </conditionalFormatting>
  <conditionalFormatting sqref="F45">
    <cfRule type="expression" dxfId="0" priority="527">
      <formula>F$1&gt;=TODAY()</formula>
    </cfRule>
  </conditionalFormatting>
  <conditionalFormatting sqref="F45">
    <cfRule type="expression" dxfId="0" priority="528">
      <formula>F$1&gt;=TODAY()</formula>
    </cfRule>
  </conditionalFormatting>
  <conditionalFormatting sqref="F45">
    <cfRule type="expression" dxfId="0" priority="529">
      <formula>F$1&gt;=TODAY()</formula>
    </cfRule>
  </conditionalFormatting>
  <conditionalFormatting sqref="F45">
    <cfRule type="expression" dxfId="0" priority="530">
      <formula>F$1&gt;=TODAY()</formula>
    </cfRule>
  </conditionalFormatting>
  <conditionalFormatting sqref="F45">
    <cfRule type="expression" dxfId="0" priority="531">
      <formula>F$1&gt;=TODAY()</formula>
    </cfRule>
  </conditionalFormatting>
  <conditionalFormatting sqref="F45">
    <cfRule type="expression" dxfId="0" priority="532">
      <formula>F$1&gt;=TODAY()</formula>
    </cfRule>
  </conditionalFormatting>
  <conditionalFormatting sqref="F45">
    <cfRule type="expression" dxfId="0" priority="533">
      <formula>F$1&gt;=TODAY()</formula>
    </cfRule>
  </conditionalFormatting>
  <conditionalFormatting sqref="F45">
    <cfRule type="expression" dxfId="0" priority="534">
      <formula>F$1&gt;=TODAY()</formula>
    </cfRule>
  </conditionalFormatting>
  <conditionalFormatting sqref="F45">
    <cfRule type="expression" dxfId="0" priority="535">
      <formula>F$1&gt;=TODAY()</formula>
    </cfRule>
  </conditionalFormatting>
  <conditionalFormatting sqref="F45">
    <cfRule type="expression" dxfId="0" priority="536">
      <formula>F$1&gt;=TODAY()</formula>
    </cfRule>
  </conditionalFormatting>
  <conditionalFormatting sqref="F45">
    <cfRule type="expression" dxfId="0" priority="537">
      <formula>F$1&gt;=TODAY()</formula>
    </cfRule>
  </conditionalFormatting>
  <conditionalFormatting sqref="F45">
    <cfRule type="expression" dxfId="0" priority="538">
      <formula>F$1&gt;=TODAY()</formula>
    </cfRule>
  </conditionalFormatting>
  <conditionalFormatting sqref="F45">
    <cfRule type="expression" dxfId="0" priority="539">
      <formula>F$1&gt;=TODAY()</formula>
    </cfRule>
  </conditionalFormatting>
  <conditionalFormatting sqref="F45">
    <cfRule type="expression" dxfId="0" priority="540">
      <formula>F$1&gt;=TODAY()</formula>
    </cfRule>
  </conditionalFormatting>
  <conditionalFormatting sqref="F45">
    <cfRule type="expression" dxfId="0" priority="541">
      <formula>F$1&gt;=TODAY()</formula>
    </cfRule>
  </conditionalFormatting>
  <conditionalFormatting sqref="F45">
    <cfRule type="expression" dxfId="0" priority="542">
      <formula>F$1&gt;=TODAY()</formula>
    </cfRule>
  </conditionalFormatting>
  <conditionalFormatting sqref="F45">
    <cfRule type="expression" dxfId="0" priority="543">
      <formula>F$1&gt;=TODAY()</formula>
    </cfRule>
  </conditionalFormatting>
  <conditionalFormatting sqref="F45">
    <cfRule type="expression" dxfId="0" priority="544">
      <formula>F$1&gt;=TODAY()</formula>
    </cfRule>
  </conditionalFormatting>
  <conditionalFormatting sqref="F45">
    <cfRule type="expression" dxfId="0" priority="545">
      <formula>F$1&gt;=TODAY()</formula>
    </cfRule>
  </conditionalFormatting>
  <conditionalFormatting sqref="F45">
    <cfRule type="expression" dxfId="0" priority="546">
      <formula>F$1&gt;=TODAY()</formula>
    </cfRule>
  </conditionalFormatting>
  <conditionalFormatting sqref="F5">
    <cfRule type="expression" dxfId="0" priority="547">
      <formula>F$1&gt;=TODAY()</formula>
    </cfRule>
  </conditionalFormatting>
  <conditionalFormatting sqref="F5">
    <cfRule type="expression" dxfId="0" priority="548">
      <formula>F$1&gt;=TODAY()</formula>
    </cfRule>
  </conditionalFormatting>
  <conditionalFormatting sqref="F5">
    <cfRule type="expression" dxfId="0" priority="549">
      <formula>F$1&gt;=TODAY()</formula>
    </cfRule>
  </conditionalFormatting>
  <conditionalFormatting sqref="F5">
    <cfRule type="expression" dxfId="0" priority="550">
      <formula>F$1&gt;=TODAY()</formula>
    </cfRule>
  </conditionalFormatting>
  <conditionalFormatting sqref="F5">
    <cfRule type="expression" dxfId="0" priority="551">
      <formula>F$1&gt;=TODAY()</formula>
    </cfRule>
  </conditionalFormatting>
  <conditionalFormatting sqref="F5">
    <cfRule type="expression" dxfId="0" priority="552">
      <formula>F$1&gt;=TODAY()</formula>
    </cfRule>
  </conditionalFormatting>
  <conditionalFormatting sqref="F5">
    <cfRule type="expression" dxfId="0" priority="553">
      <formula>F$1&gt;=TODAY()</formula>
    </cfRule>
  </conditionalFormatting>
  <conditionalFormatting sqref="F5">
    <cfRule type="expression" dxfId="0" priority="554">
      <formula>F$1&gt;=TODAY()</formula>
    </cfRule>
  </conditionalFormatting>
  <conditionalFormatting sqref="F6">
    <cfRule type="expression" dxfId="0" priority="555">
      <formula>F$1&gt;=TODAY()</formula>
    </cfRule>
  </conditionalFormatting>
  <conditionalFormatting sqref="F6">
    <cfRule type="expression" dxfId="0" priority="556">
      <formula>F$1&gt;=TODAY()</formula>
    </cfRule>
  </conditionalFormatting>
  <conditionalFormatting sqref="F6">
    <cfRule type="expression" dxfId="0" priority="557">
      <formula>F$1&gt;=TODAY()</formula>
    </cfRule>
  </conditionalFormatting>
  <conditionalFormatting sqref="F6">
    <cfRule type="expression" dxfId="0" priority="558">
      <formula>F$1&gt;=TODAY()</formula>
    </cfRule>
  </conditionalFormatting>
  <conditionalFormatting sqref="F6">
    <cfRule type="expression" dxfId="0" priority="559">
      <formula>F$1&gt;=TODAY()</formula>
    </cfRule>
  </conditionalFormatting>
  <conditionalFormatting sqref="F6">
    <cfRule type="expression" dxfId="0" priority="560">
      <formula>F$1&gt;=TODAY()</formula>
    </cfRule>
  </conditionalFormatting>
  <conditionalFormatting sqref="F6">
    <cfRule type="expression" dxfId="0" priority="561">
      <formula>F$1&gt;=TODAY()</formula>
    </cfRule>
  </conditionalFormatting>
  <conditionalFormatting sqref="F6">
    <cfRule type="expression" dxfId="0" priority="562">
      <formula>F$1&gt;=TODAY()</formula>
    </cfRule>
  </conditionalFormatting>
  <conditionalFormatting sqref="F36">
    <cfRule type="expression" dxfId="0" priority="563">
      <formula>F$1&gt;=TODAY()</formula>
    </cfRule>
  </conditionalFormatting>
  <conditionalFormatting sqref="F36">
    <cfRule type="expression" dxfId="0" priority="564">
      <formula>F$1&gt;=TODAY()</formula>
    </cfRule>
  </conditionalFormatting>
  <conditionalFormatting sqref="F36">
    <cfRule type="expression" dxfId="0" priority="565">
      <formula>F$1&gt;=TODAY()</formula>
    </cfRule>
  </conditionalFormatting>
  <conditionalFormatting sqref="F36">
    <cfRule type="expression" dxfId="0" priority="566">
      <formula>F$1&gt;=TODAY()</formula>
    </cfRule>
  </conditionalFormatting>
  <conditionalFormatting sqref="F36">
    <cfRule type="expression" dxfId="0" priority="567">
      <formula>F$1&gt;=TODAY()</formula>
    </cfRule>
  </conditionalFormatting>
  <conditionalFormatting sqref="F36">
    <cfRule type="expression" dxfId="0" priority="568">
      <formula>F$1&gt;=TODAY()</formula>
    </cfRule>
  </conditionalFormatting>
  <conditionalFormatting sqref="F36">
    <cfRule type="expression" dxfId="0" priority="569">
      <formula>F$1&gt;=TODAY()</formula>
    </cfRule>
  </conditionalFormatting>
  <conditionalFormatting sqref="F36">
    <cfRule type="expression" dxfId="0" priority="570">
      <formula>F$1&gt;=TODAY()</formula>
    </cfRule>
  </conditionalFormatting>
  <conditionalFormatting sqref="F36">
    <cfRule type="expression" dxfId="0" priority="571">
      <formula>F$1&gt;=TODAY()</formula>
    </cfRule>
  </conditionalFormatting>
  <conditionalFormatting sqref="F36">
    <cfRule type="expression" dxfId="0" priority="572">
      <formula>F$1&gt;=TODAY()</formula>
    </cfRule>
  </conditionalFormatting>
  <conditionalFormatting sqref="F36">
    <cfRule type="expression" dxfId="0" priority="573">
      <formula>F$1&gt;=TODAY()</formula>
    </cfRule>
  </conditionalFormatting>
  <conditionalFormatting sqref="F36">
    <cfRule type="expression" dxfId="0" priority="574">
      <formula>F$1&gt;=TODAY()</formula>
    </cfRule>
  </conditionalFormatting>
  <conditionalFormatting sqref="F36">
    <cfRule type="expression" dxfId="0" priority="575">
      <formula>F$1&gt;=TODAY()</formula>
    </cfRule>
  </conditionalFormatting>
  <conditionalFormatting sqref="F36">
    <cfRule type="expression" dxfId="0" priority="576">
      <formula>F$1&gt;=TODAY()</formula>
    </cfRule>
  </conditionalFormatting>
  <conditionalFormatting sqref="F36">
    <cfRule type="expression" dxfId="0" priority="577">
      <formula>F$1&gt;=TODAY()</formula>
    </cfRule>
  </conditionalFormatting>
  <conditionalFormatting sqref="F36">
    <cfRule type="expression" dxfId="0" priority="578">
      <formula>F$1&gt;=TODAY()</formula>
    </cfRule>
  </conditionalFormatting>
  <conditionalFormatting sqref="F40">
    <cfRule type="expression" dxfId="0" priority="579">
      <formula>F$1&gt;=TODAY()</formula>
    </cfRule>
  </conditionalFormatting>
  <conditionalFormatting sqref="F40">
    <cfRule type="expression" dxfId="0" priority="580">
      <formula>F$1&gt;=TODAY()</formula>
    </cfRule>
  </conditionalFormatting>
  <conditionalFormatting sqref="F40">
    <cfRule type="expression" dxfId="0" priority="581">
      <formula>F$1&gt;=TODAY()</formula>
    </cfRule>
  </conditionalFormatting>
  <conditionalFormatting sqref="F40">
    <cfRule type="expression" dxfId="0" priority="582">
      <formula>F$1&gt;=TODAY()</formula>
    </cfRule>
  </conditionalFormatting>
  <conditionalFormatting sqref="F40">
    <cfRule type="expression" dxfId="0" priority="583">
      <formula>F$1&gt;=TODAY()</formula>
    </cfRule>
  </conditionalFormatting>
  <conditionalFormatting sqref="F40">
    <cfRule type="expression" dxfId="0" priority="584">
      <formula>F$1&gt;=TODAY()</formula>
    </cfRule>
  </conditionalFormatting>
  <conditionalFormatting sqref="F40">
    <cfRule type="expression" dxfId="0" priority="585">
      <formula>F$1&gt;=TODAY()</formula>
    </cfRule>
  </conditionalFormatting>
  <conditionalFormatting sqref="F40">
    <cfRule type="expression" dxfId="0" priority="586">
      <formula>F$1&gt;=TODAY()</formula>
    </cfRule>
  </conditionalFormatting>
  <conditionalFormatting sqref="F40">
    <cfRule type="expression" dxfId="0" priority="587">
      <formula>F$1&gt;=TODAY()</formula>
    </cfRule>
  </conditionalFormatting>
  <conditionalFormatting sqref="F40">
    <cfRule type="expression" dxfId="0" priority="588">
      <formula>F$1&gt;=TODAY()</formula>
    </cfRule>
  </conditionalFormatting>
  <conditionalFormatting sqref="F6">
    <cfRule type="expression" dxfId="0" priority="589">
      <formula>F$1&gt;=TODAY()</formula>
    </cfRule>
  </conditionalFormatting>
  <conditionalFormatting sqref="F6">
    <cfRule type="expression" dxfId="0" priority="590">
      <formula>F$1&gt;=TODAY()</formula>
    </cfRule>
  </conditionalFormatting>
  <conditionalFormatting sqref="F6">
    <cfRule type="expression" dxfId="0" priority="591">
      <formula>F$1&gt;=TODAY()</formula>
    </cfRule>
  </conditionalFormatting>
  <conditionalFormatting sqref="F6">
    <cfRule type="expression" dxfId="0" priority="592">
      <formula>F$1&gt;=TODAY()</formula>
    </cfRule>
  </conditionalFormatting>
  <conditionalFormatting sqref="F36">
    <cfRule type="expression" dxfId="0" priority="593">
      <formula>F$1&gt;=TODAY()</formula>
    </cfRule>
  </conditionalFormatting>
  <conditionalFormatting sqref="F36">
    <cfRule type="expression" dxfId="0" priority="594">
      <formula>F$1&gt;=TODAY()</formula>
    </cfRule>
  </conditionalFormatting>
  <conditionalFormatting sqref="F36">
    <cfRule type="expression" dxfId="0" priority="595">
      <formula>F$1&gt;=TODAY()</formula>
    </cfRule>
  </conditionalFormatting>
  <conditionalFormatting sqref="F36">
    <cfRule type="expression" dxfId="0" priority="596">
      <formula>F$1&gt;=TODAY()</formula>
    </cfRule>
  </conditionalFormatting>
  <conditionalFormatting sqref="F36">
    <cfRule type="expression" dxfId="0" priority="597">
      <formula>F$1&gt;=TODAY()</formula>
    </cfRule>
  </conditionalFormatting>
  <conditionalFormatting sqref="F36">
    <cfRule type="expression" dxfId="0" priority="598">
      <formula>F$1&gt;=TODAY()</formula>
    </cfRule>
  </conditionalFormatting>
  <conditionalFormatting sqref="F40">
    <cfRule type="expression" dxfId="0" priority="599">
      <formula>F$1&gt;=TODAY()</formula>
    </cfRule>
  </conditionalFormatting>
  <conditionalFormatting sqref="F40">
    <cfRule type="expression" dxfId="0" priority="600">
      <formula>F$1&gt;=TODAY()</formula>
    </cfRule>
  </conditionalFormatting>
  <conditionalFormatting sqref="F40">
    <cfRule type="expression" dxfId="0" priority="601">
      <formula>F$1&gt;=TODAY()</formula>
    </cfRule>
  </conditionalFormatting>
  <conditionalFormatting sqref="F40">
    <cfRule type="expression" dxfId="0" priority="602">
      <formula>F$1&gt;=TODAY()</formula>
    </cfRule>
  </conditionalFormatting>
  <conditionalFormatting sqref="F40">
    <cfRule type="expression" dxfId="0" priority="603">
      <formula>F$1&gt;=TODAY()</formula>
    </cfRule>
  </conditionalFormatting>
  <conditionalFormatting sqref="F40">
    <cfRule type="expression" dxfId="0" priority="604">
      <formula>F$1&gt;=TODAY()</formula>
    </cfRule>
  </conditionalFormatting>
  <conditionalFormatting sqref="F40">
    <cfRule type="expression" dxfId="0" priority="605">
      <formula>F$1&gt;=TODAY()</formula>
    </cfRule>
  </conditionalFormatting>
  <conditionalFormatting sqref="F40">
    <cfRule type="expression" dxfId="0" priority="606">
      <formula>F$1&gt;=TODAY()</formula>
    </cfRule>
  </conditionalFormatting>
  <conditionalFormatting sqref="F40">
    <cfRule type="expression" dxfId="0" priority="607">
      <formula>F$1&gt;=TODAY()</formula>
    </cfRule>
  </conditionalFormatting>
  <conditionalFormatting sqref="F40">
    <cfRule type="expression" dxfId="0" priority="608">
      <formula>F$1&gt;=TODAY()</formula>
    </cfRule>
  </conditionalFormatting>
  <conditionalFormatting sqref="F5">
    <cfRule type="expression" dxfId="0" priority="609">
      <formula>F$1&gt;=TODAY()</formula>
    </cfRule>
  </conditionalFormatting>
  <conditionalFormatting sqref="F5">
    <cfRule type="expression" dxfId="0" priority="610">
      <formula>F$1&gt;=TODAY()</formula>
    </cfRule>
  </conditionalFormatting>
  <conditionalFormatting sqref="F5">
    <cfRule type="expression" dxfId="0" priority="611">
      <formula>F$1&gt;=TODAY()</formula>
    </cfRule>
  </conditionalFormatting>
  <conditionalFormatting sqref="F5">
    <cfRule type="expression" dxfId="0" priority="612">
      <formula>F$1&gt;=TODAY()</formula>
    </cfRule>
  </conditionalFormatting>
  <conditionalFormatting sqref="F5">
    <cfRule type="expression" dxfId="0" priority="613">
      <formula>F$1&gt;=TODAY()</formula>
    </cfRule>
  </conditionalFormatting>
  <conditionalFormatting sqref="F5">
    <cfRule type="expression" dxfId="0" priority="614">
      <formula>F$1&gt;=TODAY()</formula>
    </cfRule>
  </conditionalFormatting>
  <conditionalFormatting sqref="F5">
    <cfRule type="expression" dxfId="0" priority="615">
      <formula>F$1&gt;=TODAY()</formula>
    </cfRule>
  </conditionalFormatting>
  <conditionalFormatting sqref="F5">
    <cfRule type="expression" dxfId="0" priority="616">
      <formula>F$1&gt;=TODAY()</formula>
    </cfRule>
  </conditionalFormatting>
  <conditionalFormatting sqref="F5">
    <cfRule type="expression" dxfId="0" priority="617">
      <formula>F$1&gt;=TODAY()</formula>
    </cfRule>
  </conditionalFormatting>
  <conditionalFormatting sqref="F5">
    <cfRule type="expression" dxfId="0" priority="618">
      <formula>F$1&gt;=TODAY()</formula>
    </cfRule>
  </conditionalFormatting>
  <conditionalFormatting sqref="F5">
    <cfRule type="expression" dxfId="0" priority="619">
      <formula>F$1&gt;=TODAY()</formula>
    </cfRule>
  </conditionalFormatting>
  <conditionalFormatting sqref="F5">
    <cfRule type="expression" dxfId="0" priority="620">
      <formula>F$1&gt;=TODAY()</formula>
    </cfRule>
  </conditionalFormatting>
  <conditionalFormatting sqref="F5">
    <cfRule type="expression" dxfId="0" priority="621">
      <formula>F$1&gt;=TODAY()</formula>
    </cfRule>
  </conditionalFormatting>
  <conditionalFormatting sqref="F5">
    <cfRule type="expression" dxfId="0" priority="622">
      <formula>F$1&gt;=TODAY()</formula>
    </cfRule>
  </conditionalFormatting>
  <conditionalFormatting sqref="F5">
    <cfRule type="expression" dxfId="0" priority="623">
      <formula>F$1&gt;=TODAY()</formula>
    </cfRule>
  </conditionalFormatting>
  <conditionalFormatting sqref="F5">
    <cfRule type="expression" dxfId="0" priority="624">
      <formula>F$1&gt;=TODAY()</formula>
    </cfRule>
  </conditionalFormatting>
  <conditionalFormatting sqref="F6">
    <cfRule type="expression" dxfId="0" priority="625">
      <formula>F$1&gt;=TODAY()</formula>
    </cfRule>
  </conditionalFormatting>
  <conditionalFormatting sqref="F6">
    <cfRule type="expression" dxfId="0" priority="626">
      <formula>F$1&gt;=TODAY()</formula>
    </cfRule>
  </conditionalFormatting>
  <conditionalFormatting sqref="F6">
    <cfRule type="expression" dxfId="0" priority="627">
      <formula>F$1&gt;=TODAY()</formula>
    </cfRule>
  </conditionalFormatting>
  <conditionalFormatting sqref="F6">
    <cfRule type="expression" dxfId="0" priority="628">
      <formula>F$1&gt;=TODAY()</formula>
    </cfRule>
  </conditionalFormatting>
  <conditionalFormatting sqref="F6">
    <cfRule type="expression" dxfId="0" priority="629">
      <formula>F$1&gt;=TODAY()</formula>
    </cfRule>
  </conditionalFormatting>
  <conditionalFormatting sqref="F6">
    <cfRule type="expression" dxfId="0" priority="630">
      <formula>F$1&gt;=TODAY()</formula>
    </cfRule>
  </conditionalFormatting>
  <conditionalFormatting sqref="F36">
    <cfRule type="expression" dxfId="0" priority="631">
      <formula>F$1&gt;=TODAY()</formula>
    </cfRule>
  </conditionalFormatting>
  <conditionalFormatting sqref="F36">
    <cfRule type="expression" dxfId="0" priority="632">
      <formula>F$1&gt;=TODAY()</formula>
    </cfRule>
  </conditionalFormatting>
  <conditionalFormatting sqref="F36">
    <cfRule type="expression" dxfId="0" priority="633">
      <formula>F$1&gt;=TODAY()</formula>
    </cfRule>
  </conditionalFormatting>
  <conditionalFormatting sqref="F36">
    <cfRule type="expression" dxfId="0" priority="634">
      <formula>F$1&gt;=TODAY()</formula>
    </cfRule>
  </conditionalFormatting>
  <conditionalFormatting sqref="F36">
    <cfRule type="expression" dxfId="0" priority="635">
      <formula>F$1&gt;=TODAY()</formula>
    </cfRule>
  </conditionalFormatting>
  <conditionalFormatting sqref="F36">
    <cfRule type="expression" dxfId="0" priority="636">
      <formula>F$1&gt;=TODAY()</formula>
    </cfRule>
  </conditionalFormatting>
  <conditionalFormatting sqref="F36">
    <cfRule type="expression" dxfId="0" priority="637">
      <formula>F$1&gt;=TODAY()</formula>
    </cfRule>
  </conditionalFormatting>
  <conditionalFormatting sqref="F36">
    <cfRule type="expression" dxfId="0" priority="638">
      <formula>F$1&gt;=TODAY()</formula>
    </cfRule>
  </conditionalFormatting>
  <conditionalFormatting sqref="F36">
    <cfRule type="expression" dxfId="0" priority="639">
      <formula>F$1&gt;=TODAY()</formula>
    </cfRule>
  </conditionalFormatting>
  <conditionalFormatting sqref="F36">
    <cfRule type="expression" dxfId="0" priority="640">
      <formula>F$1&gt;=TODAY()</formula>
    </cfRule>
  </conditionalFormatting>
  <conditionalFormatting sqref="F36">
    <cfRule type="expression" dxfId="0" priority="641">
      <formula>F$1&gt;=TODAY()</formula>
    </cfRule>
  </conditionalFormatting>
  <conditionalFormatting sqref="F36">
    <cfRule type="expression" dxfId="0" priority="642">
      <formula>F$1&gt;=TODAY()</formula>
    </cfRule>
  </conditionalFormatting>
  <conditionalFormatting sqref="F36">
    <cfRule type="expression" dxfId="0" priority="643">
      <formula>F$1&gt;=TODAY()</formula>
    </cfRule>
  </conditionalFormatting>
  <conditionalFormatting sqref="F36">
    <cfRule type="expression" dxfId="0" priority="644">
      <formula>F$1&gt;=TODAY()</formula>
    </cfRule>
  </conditionalFormatting>
  <conditionalFormatting sqref="F36">
    <cfRule type="expression" dxfId="0" priority="645">
      <formula>F$1&gt;=TODAY()</formula>
    </cfRule>
  </conditionalFormatting>
  <conditionalFormatting sqref="F36">
    <cfRule type="expression" dxfId="0" priority="646">
      <formula>F$1&gt;=TODAY()</formula>
    </cfRule>
  </conditionalFormatting>
  <conditionalFormatting sqref="F36">
    <cfRule type="expression" dxfId="0" priority="647">
      <formula>F$1&gt;=TODAY()</formula>
    </cfRule>
  </conditionalFormatting>
  <conditionalFormatting sqref="F36">
    <cfRule type="expression" dxfId="0" priority="648">
      <formula>F$1&gt;=TODAY()</formula>
    </cfRule>
  </conditionalFormatting>
  <conditionalFormatting sqref="F36">
    <cfRule type="expression" dxfId="0" priority="649">
      <formula>F$1&gt;=TODAY()</formula>
    </cfRule>
  </conditionalFormatting>
  <conditionalFormatting sqref="F36">
    <cfRule type="expression" dxfId="0" priority="650">
      <formula>F$1&gt;=TODAY()</formula>
    </cfRule>
  </conditionalFormatting>
  <conditionalFormatting sqref="F40">
    <cfRule type="expression" dxfId="0" priority="651">
      <formula>F$1&gt;=TODAY()</formula>
    </cfRule>
  </conditionalFormatting>
  <conditionalFormatting sqref="F40">
    <cfRule type="expression" dxfId="0" priority="652">
      <formula>F$1&gt;=TODAY()</formula>
    </cfRule>
  </conditionalFormatting>
  <conditionalFormatting sqref="F40">
    <cfRule type="expression" dxfId="0" priority="653">
      <formula>F$1&gt;=TODAY()</formula>
    </cfRule>
  </conditionalFormatting>
  <conditionalFormatting sqref="F40">
    <cfRule type="expression" dxfId="0" priority="654">
      <formula>F$1&gt;=TODAY()</formula>
    </cfRule>
  </conditionalFormatting>
  <conditionalFormatting sqref="F40">
    <cfRule type="expression" dxfId="0" priority="655">
      <formula>F$1&gt;=TODAY()</formula>
    </cfRule>
  </conditionalFormatting>
  <conditionalFormatting sqref="F40">
    <cfRule type="expression" dxfId="0" priority="656">
      <formula>F$1&gt;=TODAY()</formula>
    </cfRule>
  </conditionalFormatting>
  <conditionalFormatting sqref="F40">
    <cfRule type="expression" dxfId="0" priority="657">
      <formula>F$1&gt;=TODAY()</formula>
    </cfRule>
  </conditionalFormatting>
  <conditionalFormatting sqref="F40">
    <cfRule type="expression" dxfId="0" priority="658">
      <formula>F$1&gt;=TODAY()</formula>
    </cfRule>
  </conditionalFormatting>
  <conditionalFormatting sqref="F40">
    <cfRule type="expression" dxfId="0" priority="659">
      <formula>F$1&gt;=TODAY()</formula>
    </cfRule>
  </conditionalFormatting>
  <conditionalFormatting sqref="F40">
    <cfRule type="expression" dxfId="0" priority="660">
      <formula>F$1&gt;=TODAY()</formula>
    </cfRule>
  </conditionalFormatting>
  <conditionalFormatting sqref="F40">
    <cfRule type="expression" dxfId="0" priority="661">
      <formula>F$1&gt;=TODAY()</formula>
    </cfRule>
  </conditionalFormatting>
  <conditionalFormatting sqref="F40">
    <cfRule type="expression" dxfId="0" priority="662">
      <formula>F$1&gt;=TODAY()</formula>
    </cfRule>
  </conditionalFormatting>
  <conditionalFormatting sqref="F40">
    <cfRule type="expression" dxfId="0" priority="663">
      <formula>F$1&gt;=TODAY()</formula>
    </cfRule>
  </conditionalFormatting>
  <conditionalFormatting sqref="F40">
    <cfRule type="expression" dxfId="0" priority="664">
      <formula>F$1&gt;=TODAY()</formula>
    </cfRule>
  </conditionalFormatting>
  <conditionalFormatting sqref="F40">
    <cfRule type="expression" dxfId="0" priority="665">
      <formula>F$1&gt;=TODAY()</formula>
    </cfRule>
  </conditionalFormatting>
  <conditionalFormatting sqref="F40">
    <cfRule type="expression" dxfId="0" priority="666">
      <formula>F$1&gt;=TODAY()</formula>
    </cfRule>
  </conditionalFormatting>
  <conditionalFormatting sqref="F40">
    <cfRule type="expression" dxfId="0" priority="667">
      <formula>F$1&gt;=TODAY()</formula>
    </cfRule>
  </conditionalFormatting>
  <conditionalFormatting sqref="F40">
    <cfRule type="expression" dxfId="0" priority="668">
      <formula>F$1&gt;=TODAY()</formula>
    </cfRule>
  </conditionalFormatting>
  <conditionalFormatting sqref="F40">
    <cfRule type="expression" dxfId="0" priority="669">
      <formula>F$1&gt;=TODAY()</formula>
    </cfRule>
  </conditionalFormatting>
  <conditionalFormatting sqref="F40">
    <cfRule type="expression" dxfId="0" priority="670">
      <formula>F$1&gt;=TODAY()</formula>
    </cfRule>
  </conditionalFormatting>
  <conditionalFormatting sqref="F40">
    <cfRule type="expression" dxfId="0" priority="671">
      <formula>F$1&gt;=TODAY()</formula>
    </cfRule>
  </conditionalFormatting>
  <conditionalFormatting sqref="F40">
    <cfRule type="expression" dxfId="0" priority="672">
      <formula>F$1&gt;=TODAY()</formula>
    </cfRule>
  </conditionalFormatting>
  <conditionalFormatting sqref="G45">
    <cfRule type="expression" dxfId="0" priority="673">
      <formula>G$1&gt;=TODAY()</formula>
    </cfRule>
  </conditionalFormatting>
  <conditionalFormatting sqref="G45">
    <cfRule type="expression" dxfId="0" priority="674">
      <formula>G$1&gt;=TODAY()</formula>
    </cfRule>
  </conditionalFormatting>
  <conditionalFormatting sqref="G45">
    <cfRule type="expression" dxfId="0" priority="675">
      <formula>G$1&gt;=TODAY()</formula>
    </cfRule>
  </conditionalFormatting>
  <conditionalFormatting sqref="G45">
    <cfRule type="expression" dxfId="0" priority="676">
      <formula>G$1&gt;=TODAY()</formula>
    </cfRule>
  </conditionalFormatting>
  <conditionalFormatting sqref="G45">
    <cfRule type="expression" dxfId="0" priority="677">
      <formula>G$1&gt;=TODAY()</formula>
    </cfRule>
  </conditionalFormatting>
  <conditionalFormatting sqref="G45">
    <cfRule type="expression" dxfId="0" priority="678">
      <formula>G$1&gt;=TODAY()</formula>
    </cfRule>
  </conditionalFormatting>
  <conditionalFormatting sqref="G45">
    <cfRule type="expression" dxfId="0" priority="679">
      <formula>G$1&gt;=TODAY()</formula>
    </cfRule>
  </conditionalFormatting>
  <conditionalFormatting sqref="G45">
    <cfRule type="expression" dxfId="0" priority="680">
      <formula>G$1&gt;=TODAY()</formula>
    </cfRule>
  </conditionalFormatting>
  <conditionalFormatting sqref="G45">
    <cfRule type="expression" dxfId="0" priority="681">
      <formula>G$1&gt;=TODAY()</formula>
    </cfRule>
  </conditionalFormatting>
  <conditionalFormatting sqref="G45">
    <cfRule type="expression" dxfId="0" priority="682">
      <formula>G$1&gt;=TODAY()</formula>
    </cfRule>
  </conditionalFormatting>
  <conditionalFormatting sqref="G45">
    <cfRule type="expression" dxfId="0" priority="683">
      <formula>G$1&gt;=TODAY()</formula>
    </cfRule>
  </conditionalFormatting>
  <conditionalFormatting sqref="G45">
    <cfRule type="expression" dxfId="0" priority="684">
      <formula>G$1&gt;=TODAY()</formula>
    </cfRule>
  </conditionalFormatting>
  <conditionalFormatting sqref="G45">
    <cfRule type="expression" dxfId="0" priority="685">
      <formula>G$1&gt;=TODAY()</formula>
    </cfRule>
  </conditionalFormatting>
  <conditionalFormatting sqref="G45">
    <cfRule type="expression" dxfId="0" priority="686">
      <formula>G$1&gt;=TODAY()</formula>
    </cfRule>
  </conditionalFormatting>
  <conditionalFormatting sqref="G45">
    <cfRule type="expression" dxfId="0" priority="687">
      <formula>G$1&gt;=TODAY()</formula>
    </cfRule>
  </conditionalFormatting>
  <conditionalFormatting sqref="G45">
    <cfRule type="expression" dxfId="0" priority="688">
      <formula>G$1&gt;=TODAY()</formula>
    </cfRule>
  </conditionalFormatting>
  <conditionalFormatting sqref="G45">
    <cfRule type="expression" dxfId="0" priority="689">
      <formula>G$1&gt;=TODAY()</formula>
    </cfRule>
  </conditionalFormatting>
  <conditionalFormatting sqref="G45">
    <cfRule type="expression" dxfId="0" priority="690">
      <formula>G$1&gt;=TODAY()</formula>
    </cfRule>
  </conditionalFormatting>
  <conditionalFormatting sqref="G45">
    <cfRule type="expression" dxfId="0" priority="691">
      <formula>G$1&gt;=TODAY()</formula>
    </cfRule>
  </conditionalFormatting>
  <conditionalFormatting sqref="G45">
    <cfRule type="expression" dxfId="0" priority="692">
      <formula>G$1&gt;=TODAY()</formula>
    </cfRule>
  </conditionalFormatting>
  <conditionalFormatting sqref="G45">
    <cfRule type="expression" dxfId="0" priority="693">
      <formula>G$1&gt;=TODAY()</formula>
    </cfRule>
  </conditionalFormatting>
  <conditionalFormatting sqref="G45">
    <cfRule type="expression" dxfId="0" priority="694">
      <formula>G$1&gt;=TODAY()</formula>
    </cfRule>
  </conditionalFormatting>
  <conditionalFormatting sqref="G45">
    <cfRule type="expression" dxfId="0" priority="695">
      <formula>G$1&gt;=TODAY()</formula>
    </cfRule>
  </conditionalFormatting>
  <conditionalFormatting sqref="G45">
    <cfRule type="expression" dxfId="0" priority="696">
      <formula>G$1&gt;=TODAY()</formula>
    </cfRule>
  </conditionalFormatting>
  <conditionalFormatting sqref="G45">
    <cfRule type="expression" dxfId="0" priority="697">
      <formula>G$1&gt;=TODAY()</formula>
    </cfRule>
  </conditionalFormatting>
  <conditionalFormatting sqref="G45">
    <cfRule type="expression" dxfId="0" priority="698">
      <formula>G$1&gt;=TODAY()</formula>
    </cfRule>
  </conditionalFormatting>
  <conditionalFormatting sqref="G45">
    <cfRule type="expression" dxfId="0" priority="699">
      <formula>G$1&gt;=TODAY()</formula>
    </cfRule>
  </conditionalFormatting>
  <conditionalFormatting sqref="G45">
    <cfRule type="expression" dxfId="0" priority="700">
      <formula>G$1&gt;=TODAY()</formula>
    </cfRule>
  </conditionalFormatting>
  <conditionalFormatting sqref="G45">
    <cfRule type="expression" dxfId="0" priority="701">
      <formula>G$1&gt;=TODAY()</formula>
    </cfRule>
  </conditionalFormatting>
  <conditionalFormatting sqref="G45">
    <cfRule type="expression" dxfId="0" priority="702">
      <formula>G$1&gt;=TODAY()</formula>
    </cfRule>
  </conditionalFormatting>
  <conditionalFormatting sqref="G45">
    <cfRule type="expression" dxfId="0" priority="703">
      <formula>G$1&gt;=TODAY()</formula>
    </cfRule>
  </conditionalFormatting>
  <conditionalFormatting sqref="G45">
    <cfRule type="expression" dxfId="0" priority="704">
      <formula>G$1&gt;=TODAY()</formula>
    </cfRule>
  </conditionalFormatting>
  <conditionalFormatting sqref="G45">
    <cfRule type="expression" dxfId="0" priority="705">
      <formula>G$1&gt;=TODAY()</formula>
    </cfRule>
  </conditionalFormatting>
  <conditionalFormatting sqref="G45">
    <cfRule type="expression" dxfId="0" priority="706">
      <formula>G$1&gt;=TODAY()</formula>
    </cfRule>
  </conditionalFormatting>
  <conditionalFormatting sqref="G45">
    <cfRule type="expression" dxfId="0" priority="707">
      <formula>G$1&gt;=TODAY()</formula>
    </cfRule>
  </conditionalFormatting>
  <conditionalFormatting sqref="G45">
    <cfRule type="expression" dxfId="0" priority="708">
      <formula>G$1&gt;=TODAY()</formula>
    </cfRule>
  </conditionalFormatting>
  <conditionalFormatting sqref="G45">
    <cfRule type="expression" dxfId="0" priority="709">
      <formula>G$1&gt;=TODAY()</formula>
    </cfRule>
  </conditionalFormatting>
  <conditionalFormatting sqref="G45">
    <cfRule type="expression" dxfId="0" priority="710">
      <formula>G$1&gt;=TODAY()</formula>
    </cfRule>
  </conditionalFormatting>
  <conditionalFormatting sqref="G45">
    <cfRule type="expression" dxfId="0" priority="711">
      <formula>G$1&gt;=TODAY()</formula>
    </cfRule>
  </conditionalFormatting>
  <conditionalFormatting sqref="G45">
    <cfRule type="expression" dxfId="0" priority="712">
      <formula>G$1&gt;=TODAY()</formula>
    </cfRule>
  </conditionalFormatting>
  <conditionalFormatting sqref="G45">
    <cfRule type="expression" dxfId="0" priority="713">
      <formula>G$1&gt;=TODAY()</formula>
    </cfRule>
  </conditionalFormatting>
  <conditionalFormatting sqref="G45">
    <cfRule type="expression" dxfId="0" priority="714">
      <formula>G$1&gt;=TODAY()</formula>
    </cfRule>
  </conditionalFormatting>
  <conditionalFormatting sqref="G5">
    <cfRule type="expression" dxfId="0" priority="715">
      <formula>G$1&gt;=TODAY()</formula>
    </cfRule>
  </conditionalFormatting>
  <conditionalFormatting sqref="G5">
    <cfRule type="expression" dxfId="0" priority="716">
      <formula>G$1&gt;=TODAY()</formula>
    </cfRule>
  </conditionalFormatting>
  <conditionalFormatting sqref="G5">
    <cfRule type="expression" dxfId="0" priority="717">
      <formula>G$1&gt;=TODAY()</formula>
    </cfRule>
  </conditionalFormatting>
  <conditionalFormatting sqref="G5">
    <cfRule type="expression" dxfId="0" priority="718">
      <formula>G$1&gt;=TODAY()</formula>
    </cfRule>
  </conditionalFormatting>
  <conditionalFormatting sqref="G5">
    <cfRule type="expression" dxfId="0" priority="719">
      <formula>G$1&gt;=TODAY()</formula>
    </cfRule>
  </conditionalFormatting>
  <conditionalFormatting sqref="G5">
    <cfRule type="expression" dxfId="0" priority="720">
      <formula>G$1&gt;=TODAY()</formula>
    </cfRule>
  </conditionalFormatting>
  <conditionalFormatting sqref="G5">
    <cfRule type="expression" dxfId="0" priority="721">
      <formula>G$1&gt;=TODAY()</formula>
    </cfRule>
  </conditionalFormatting>
  <conditionalFormatting sqref="G5">
    <cfRule type="expression" dxfId="0" priority="722">
      <formula>G$1&gt;=TODAY()</formula>
    </cfRule>
  </conditionalFormatting>
  <conditionalFormatting sqref="G6">
    <cfRule type="expression" dxfId="0" priority="723">
      <formula>G$1&gt;=TODAY()</formula>
    </cfRule>
  </conditionalFormatting>
  <conditionalFormatting sqref="G6">
    <cfRule type="expression" dxfId="0" priority="724">
      <formula>G$1&gt;=TODAY()</formula>
    </cfRule>
  </conditionalFormatting>
  <conditionalFormatting sqref="G6">
    <cfRule type="expression" dxfId="0" priority="725">
      <formula>G$1&gt;=TODAY()</formula>
    </cfRule>
  </conditionalFormatting>
  <conditionalFormatting sqref="G6">
    <cfRule type="expression" dxfId="0" priority="726">
      <formula>G$1&gt;=TODAY()</formula>
    </cfRule>
  </conditionalFormatting>
  <conditionalFormatting sqref="G6">
    <cfRule type="expression" dxfId="0" priority="727">
      <formula>G$1&gt;=TODAY()</formula>
    </cfRule>
  </conditionalFormatting>
  <conditionalFormatting sqref="G6">
    <cfRule type="expression" dxfId="0" priority="728">
      <formula>G$1&gt;=TODAY()</formula>
    </cfRule>
  </conditionalFormatting>
  <conditionalFormatting sqref="G6">
    <cfRule type="expression" dxfId="0" priority="729">
      <formula>G$1&gt;=TODAY()</formula>
    </cfRule>
  </conditionalFormatting>
  <conditionalFormatting sqref="G6">
    <cfRule type="expression" dxfId="0" priority="730">
      <formula>G$1&gt;=TODAY()</formula>
    </cfRule>
  </conditionalFormatting>
  <conditionalFormatting sqref="G36">
    <cfRule type="expression" dxfId="0" priority="731">
      <formula>G$1&gt;=TODAY()</formula>
    </cfRule>
  </conditionalFormatting>
  <conditionalFormatting sqref="G36">
    <cfRule type="expression" dxfId="0" priority="732">
      <formula>G$1&gt;=TODAY()</formula>
    </cfRule>
  </conditionalFormatting>
  <conditionalFormatting sqref="G36">
    <cfRule type="expression" dxfId="0" priority="733">
      <formula>G$1&gt;=TODAY()</formula>
    </cfRule>
  </conditionalFormatting>
  <conditionalFormatting sqref="G36">
    <cfRule type="expression" dxfId="0" priority="734">
      <formula>G$1&gt;=TODAY()</formula>
    </cfRule>
  </conditionalFormatting>
  <conditionalFormatting sqref="G36">
    <cfRule type="expression" dxfId="0" priority="735">
      <formula>G$1&gt;=TODAY()</formula>
    </cfRule>
  </conditionalFormatting>
  <conditionalFormatting sqref="G36">
    <cfRule type="expression" dxfId="0" priority="736">
      <formula>G$1&gt;=TODAY()</formula>
    </cfRule>
  </conditionalFormatting>
  <conditionalFormatting sqref="G36">
    <cfRule type="expression" dxfId="0" priority="737">
      <formula>G$1&gt;=TODAY()</formula>
    </cfRule>
  </conditionalFormatting>
  <conditionalFormatting sqref="G36">
    <cfRule type="expression" dxfId="0" priority="738">
      <formula>G$1&gt;=TODAY()</formula>
    </cfRule>
  </conditionalFormatting>
  <conditionalFormatting sqref="G36">
    <cfRule type="expression" dxfId="0" priority="739">
      <formula>G$1&gt;=TODAY()</formula>
    </cfRule>
  </conditionalFormatting>
  <conditionalFormatting sqref="G36">
    <cfRule type="expression" dxfId="0" priority="740">
      <formula>G$1&gt;=TODAY()</formula>
    </cfRule>
  </conditionalFormatting>
  <conditionalFormatting sqref="G36">
    <cfRule type="expression" dxfId="0" priority="741">
      <formula>G$1&gt;=TODAY()</formula>
    </cfRule>
  </conditionalFormatting>
  <conditionalFormatting sqref="G36">
    <cfRule type="expression" dxfId="0" priority="742">
      <formula>G$1&gt;=TODAY()</formula>
    </cfRule>
  </conditionalFormatting>
  <conditionalFormatting sqref="G36">
    <cfRule type="expression" dxfId="0" priority="743">
      <formula>G$1&gt;=TODAY()</formula>
    </cfRule>
  </conditionalFormatting>
  <conditionalFormatting sqref="G36">
    <cfRule type="expression" dxfId="0" priority="744">
      <formula>G$1&gt;=TODAY()</formula>
    </cfRule>
  </conditionalFormatting>
  <conditionalFormatting sqref="G36">
    <cfRule type="expression" dxfId="0" priority="745">
      <formula>G$1&gt;=TODAY()</formula>
    </cfRule>
  </conditionalFormatting>
  <conditionalFormatting sqref="G36">
    <cfRule type="expression" dxfId="0" priority="746">
      <formula>G$1&gt;=TODAY()</formula>
    </cfRule>
  </conditionalFormatting>
  <conditionalFormatting sqref="G40">
    <cfRule type="expression" dxfId="0" priority="747">
      <formula>G$1&gt;=TODAY()</formula>
    </cfRule>
  </conditionalFormatting>
  <conditionalFormatting sqref="G40">
    <cfRule type="expression" dxfId="0" priority="748">
      <formula>G$1&gt;=TODAY()</formula>
    </cfRule>
  </conditionalFormatting>
  <conditionalFormatting sqref="G40">
    <cfRule type="expression" dxfId="0" priority="749">
      <formula>G$1&gt;=TODAY()</formula>
    </cfRule>
  </conditionalFormatting>
  <conditionalFormatting sqref="G40">
    <cfRule type="expression" dxfId="0" priority="750">
      <formula>G$1&gt;=TODAY()</formula>
    </cfRule>
  </conditionalFormatting>
  <conditionalFormatting sqref="G40">
    <cfRule type="expression" dxfId="0" priority="751">
      <formula>G$1&gt;=TODAY()</formula>
    </cfRule>
  </conditionalFormatting>
  <conditionalFormatting sqref="G40">
    <cfRule type="expression" dxfId="0" priority="752">
      <formula>G$1&gt;=TODAY()</formula>
    </cfRule>
  </conditionalFormatting>
  <conditionalFormatting sqref="G40">
    <cfRule type="expression" dxfId="0" priority="753">
      <formula>G$1&gt;=TODAY()</formula>
    </cfRule>
  </conditionalFormatting>
  <conditionalFormatting sqref="G40">
    <cfRule type="expression" dxfId="0" priority="754">
      <formula>G$1&gt;=TODAY()</formula>
    </cfRule>
  </conditionalFormatting>
  <conditionalFormatting sqref="G40">
    <cfRule type="expression" dxfId="0" priority="755">
      <formula>G$1&gt;=TODAY()</formula>
    </cfRule>
  </conditionalFormatting>
  <conditionalFormatting sqref="G40">
    <cfRule type="expression" dxfId="0" priority="756">
      <formula>G$1&gt;=TODAY()</formula>
    </cfRule>
  </conditionalFormatting>
  <conditionalFormatting sqref="G6">
    <cfRule type="expression" dxfId="0" priority="757">
      <formula>G$1&gt;=TODAY()</formula>
    </cfRule>
  </conditionalFormatting>
  <conditionalFormatting sqref="G6">
    <cfRule type="expression" dxfId="0" priority="758">
      <formula>G$1&gt;=TODAY()</formula>
    </cfRule>
  </conditionalFormatting>
  <conditionalFormatting sqref="G6">
    <cfRule type="expression" dxfId="0" priority="759">
      <formula>G$1&gt;=TODAY()</formula>
    </cfRule>
  </conditionalFormatting>
  <conditionalFormatting sqref="G6">
    <cfRule type="expression" dxfId="0" priority="760">
      <formula>G$1&gt;=TODAY()</formula>
    </cfRule>
  </conditionalFormatting>
  <conditionalFormatting sqref="G36">
    <cfRule type="expression" dxfId="0" priority="761">
      <formula>G$1&gt;=TODAY()</formula>
    </cfRule>
  </conditionalFormatting>
  <conditionalFormatting sqref="G36">
    <cfRule type="expression" dxfId="0" priority="762">
      <formula>G$1&gt;=TODAY()</formula>
    </cfRule>
  </conditionalFormatting>
  <conditionalFormatting sqref="G36">
    <cfRule type="expression" dxfId="0" priority="763">
      <formula>G$1&gt;=TODAY()</formula>
    </cfRule>
  </conditionalFormatting>
  <conditionalFormatting sqref="G36">
    <cfRule type="expression" dxfId="0" priority="764">
      <formula>G$1&gt;=TODAY()</formula>
    </cfRule>
  </conditionalFormatting>
  <conditionalFormatting sqref="G36">
    <cfRule type="expression" dxfId="0" priority="765">
      <formula>G$1&gt;=TODAY()</formula>
    </cfRule>
  </conditionalFormatting>
  <conditionalFormatting sqref="G36">
    <cfRule type="expression" dxfId="0" priority="766">
      <formula>G$1&gt;=TODAY()</formula>
    </cfRule>
  </conditionalFormatting>
  <conditionalFormatting sqref="G40">
    <cfRule type="expression" dxfId="0" priority="767">
      <formula>G$1&gt;=TODAY()</formula>
    </cfRule>
  </conditionalFormatting>
  <conditionalFormatting sqref="G40">
    <cfRule type="expression" dxfId="0" priority="768">
      <formula>G$1&gt;=TODAY()</formula>
    </cfRule>
  </conditionalFormatting>
  <conditionalFormatting sqref="G40">
    <cfRule type="expression" dxfId="0" priority="769">
      <formula>G$1&gt;=TODAY()</formula>
    </cfRule>
  </conditionalFormatting>
  <conditionalFormatting sqref="G40">
    <cfRule type="expression" dxfId="0" priority="770">
      <formula>G$1&gt;=TODAY()</formula>
    </cfRule>
  </conditionalFormatting>
  <conditionalFormatting sqref="G40">
    <cfRule type="expression" dxfId="0" priority="771">
      <formula>G$1&gt;=TODAY()</formula>
    </cfRule>
  </conditionalFormatting>
  <conditionalFormatting sqref="G40">
    <cfRule type="expression" dxfId="0" priority="772">
      <formula>G$1&gt;=TODAY()</formula>
    </cfRule>
  </conditionalFormatting>
  <conditionalFormatting sqref="G40">
    <cfRule type="expression" dxfId="0" priority="773">
      <formula>G$1&gt;=TODAY()</formula>
    </cfRule>
  </conditionalFormatting>
  <conditionalFormatting sqref="G40">
    <cfRule type="expression" dxfId="0" priority="774">
      <formula>G$1&gt;=TODAY()</formula>
    </cfRule>
  </conditionalFormatting>
  <conditionalFormatting sqref="G40">
    <cfRule type="expression" dxfId="0" priority="775">
      <formula>G$1&gt;=TODAY()</formula>
    </cfRule>
  </conditionalFormatting>
  <conditionalFormatting sqref="G40">
    <cfRule type="expression" dxfId="0" priority="776">
      <formula>G$1&gt;=TODAY()</formula>
    </cfRule>
  </conditionalFormatting>
  <conditionalFormatting sqref="G5">
    <cfRule type="expression" dxfId="0" priority="777">
      <formula>G$1&gt;=TODAY()</formula>
    </cfRule>
  </conditionalFormatting>
  <conditionalFormatting sqref="G5">
    <cfRule type="expression" dxfId="0" priority="778">
      <formula>G$1&gt;=TODAY()</formula>
    </cfRule>
  </conditionalFormatting>
  <conditionalFormatting sqref="G5">
    <cfRule type="expression" dxfId="0" priority="779">
      <formula>G$1&gt;=TODAY()</formula>
    </cfRule>
  </conditionalFormatting>
  <conditionalFormatting sqref="G5">
    <cfRule type="expression" dxfId="0" priority="780">
      <formula>G$1&gt;=TODAY()</formula>
    </cfRule>
  </conditionalFormatting>
  <conditionalFormatting sqref="G5">
    <cfRule type="expression" dxfId="0" priority="781">
      <formula>G$1&gt;=TODAY()</formula>
    </cfRule>
  </conditionalFormatting>
  <conditionalFormatting sqref="G5">
    <cfRule type="expression" dxfId="0" priority="782">
      <formula>G$1&gt;=TODAY()</formula>
    </cfRule>
  </conditionalFormatting>
  <conditionalFormatting sqref="G5">
    <cfRule type="expression" dxfId="0" priority="783">
      <formula>G$1&gt;=TODAY()</formula>
    </cfRule>
  </conditionalFormatting>
  <conditionalFormatting sqref="G5">
    <cfRule type="expression" dxfId="0" priority="784">
      <formula>G$1&gt;=TODAY()</formula>
    </cfRule>
  </conditionalFormatting>
  <conditionalFormatting sqref="G5">
    <cfRule type="expression" dxfId="0" priority="785">
      <formula>G$1&gt;=TODAY()</formula>
    </cfRule>
  </conditionalFormatting>
  <conditionalFormatting sqref="G5">
    <cfRule type="expression" dxfId="0" priority="786">
      <formula>G$1&gt;=TODAY()</formula>
    </cfRule>
  </conditionalFormatting>
  <conditionalFormatting sqref="G5">
    <cfRule type="expression" dxfId="0" priority="787">
      <formula>G$1&gt;=TODAY()</formula>
    </cfRule>
  </conditionalFormatting>
  <conditionalFormatting sqref="G5">
    <cfRule type="expression" dxfId="0" priority="788">
      <formula>G$1&gt;=TODAY()</formula>
    </cfRule>
  </conditionalFormatting>
  <conditionalFormatting sqref="G5">
    <cfRule type="expression" dxfId="0" priority="789">
      <formula>G$1&gt;=TODAY()</formula>
    </cfRule>
  </conditionalFormatting>
  <conditionalFormatting sqref="G5">
    <cfRule type="expression" dxfId="0" priority="790">
      <formula>G$1&gt;=TODAY()</formula>
    </cfRule>
  </conditionalFormatting>
  <conditionalFormatting sqref="G5">
    <cfRule type="expression" dxfId="0" priority="791">
      <formula>G$1&gt;=TODAY()</formula>
    </cfRule>
  </conditionalFormatting>
  <conditionalFormatting sqref="G5">
    <cfRule type="expression" dxfId="0" priority="792">
      <formula>G$1&gt;=TODAY()</formula>
    </cfRule>
  </conditionalFormatting>
  <conditionalFormatting sqref="G6">
    <cfRule type="expression" dxfId="0" priority="793">
      <formula>G$1&gt;=TODAY()</formula>
    </cfRule>
  </conditionalFormatting>
  <conditionalFormatting sqref="G6">
    <cfRule type="expression" dxfId="0" priority="794">
      <formula>G$1&gt;=TODAY()</formula>
    </cfRule>
  </conditionalFormatting>
  <conditionalFormatting sqref="G6">
    <cfRule type="expression" dxfId="0" priority="795">
      <formula>G$1&gt;=TODAY()</formula>
    </cfRule>
  </conditionalFormatting>
  <conditionalFormatting sqref="G6">
    <cfRule type="expression" dxfId="0" priority="796">
      <formula>G$1&gt;=TODAY()</formula>
    </cfRule>
  </conditionalFormatting>
  <conditionalFormatting sqref="G6">
    <cfRule type="expression" dxfId="0" priority="797">
      <formula>G$1&gt;=TODAY()</formula>
    </cfRule>
  </conditionalFormatting>
  <conditionalFormatting sqref="G6">
    <cfRule type="expression" dxfId="0" priority="798">
      <formula>G$1&gt;=TODAY()</formula>
    </cfRule>
  </conditionalFormatting>
  <conditionalFormatting sqref="G36">
    <cfRule type="expression" dxfId="0" priority="799">
      <formula>G$1&gt;=TODAY()</formula>
    </cfRule>
  </conditionalFormatting>
  <conditionalFormatting sqref="G36">
    <cfRule type="expression" dxfId="0" priority="800">
      <formula>G$1&gt;=TODAY()</formula>
    </cfRule>
  </conditionalFormatting>
  <conditionalFormatting sqref="G36">
    <cfRule type="expression" dxfId="0" priority="801">
      <formula>G$1&gt;=TODAY()</formula>
    </cfRule>
  </conditionalFormatting>
  <conditionalFormatting sqref="G36">
    <cfRule type="expression" dxfId="0" priority="802">
      <formula>G$1&gt;=TODAY()</formula>
    </cfRule>
  </conditionalFormatting>
  <conditionalFormatting sqref="G36">
    <cfRule type="expression" dxfId="0" priority="803">
      <formula>G$1&gt;=TODAY()</formula>
    </cfRule>
  </conditionalFormatting>
  <conditionalFormatting sqref="G36">
    <cfRule type="expression" dxfId="0" priority="804">
      <formula>G$1&gt;=TODAY()</formula>
    </cfRule>
  </conditionalFormatting>
  <conditionalFormatting sqref="G36">
    <cfRule type="expression" dxfId="0" priority="805">
      <formula>G$1&gt;=TODAY()</formula>
    </cfRule>
  </conditionalFormatting>
  <conditionalFormatting sqref="G36">
    <cfRule type="expression" dxfId="0" priority="806">
      <formula>G$1&gt;=TODAY()</formula>
    </cfRule>
  </conditionalFormatting>
  <conditionalFormatting sqref="G36">
    <cfRule type="expression" dxfId="0" priority="807">
      <formula>G$1&gt;=TODAY()</formula>
    </cfRule>
  </conditionalFormatting>
  <conditionalFormatting sqref="G36">
    <cfRule type="expression" dxfId="0" priority="808">
      <formula>G$1&gt;=TODAY()</formula>
    </cfRule>
  </conditionalFormatting>
  <conditionalFormatting sqref="G36">
    <cfRule type="expression" dxfId="0" priority="809">
      <formula>G$1&gt;=TODAY()</formula>
    </cfRule>
  </conditionalFormatting>
  <conditionalFormatting sqref="G36">
    <cfRule type="expression" dxfId="0" priority="810">
      <formula>G$1&gt;=TODAY()</formula>
    </cfRule>
  </conditionalFormatting>
  <conditionalFormatting sqref="G36">
    <cfRule type="expression" dxfId="0" priority="811">
      <formula>G$1&gt;=TODAY()</formula>
    </cfRule>
  </conditionalFormatting>
  <conditionalFormatting sqref="G36">
    <cfRule type="expression" dxfId="0" priority="812">
      <formula>G$1&gt;=TODAY()</formula>
    </cfRule>
  </conditionalFormatting>
  <conditionalFormatting sqref="G36">
    <cfRule type="expression" dxfId="0" priority="813">
      <formula>G$1&gt;=TODAY()</formula>
    </cfRule>
  </conditionalFormatting>
  <conditionalFormatting sqref="G36">
    <cfRule type="expression" dxfId="0" priority="814">
      <formula>G$1&gt;=TODAY()</formula>
    </cfRule>
  </conditionalFormatting>
  <conditionalFormatting sqref="G36">
    <cfRule type="expression" dxfId="0" priority="815">
      <formula>G$1&gt;=TODAY()</formula>
    </cfRule>
  </conditionalFormatting>
  <conditionalFormatting sqref="G36">
    <cfRule type="expression" dxfId="0" priority="816">
      <formula>G$1&gt;=TODAY()</formula>
    </cfRule>
  </conditionalFormatting>
  <conditionalFormatting sqref="G36">
    <cfRule type="expression" dxfId="0" priority="817">
      <formula>G$1&gt;=TODAY()</formula>
    </cfRule>
  </conditionalFormatting>
  <conditionalFormatting sqref="G36">
    <cfRule type="expression" dxfId="0" priority="818">
      <formula>G$1&gt;=TODAY()</formula>
    </cfRule>
  </conditionalFormatting>
  <conditionalFormatting sqref="G40">
    <cfRule type="expression" dxfId="0" priority="819">
      <formula>G$1&gt;=TODAY()</formula>
    </cfRule>
  </conditionalFormatting>
  <conditionalFormatting sqref="G40">
    <cfRule type="expression" dxfId="0" priority="820">
      <formula>G$1&gt;=TODAY()</formula>
    </cfRule>
  </conditionalFormatting>
  <conditionalFormatting sqref="G40">
    <cfRule type="expression" dxfId="0" priority="821">
      <formula>G$1&gt;=TODAY()</formula>
    </cfRule>
  </conditionalFormatting>
  <conditionalFormatting sqref="G40">
    <cfRule type="expression" dxfId="0" priority="822">
      <formula>G$1&gt;=TODAY()</formula>
    </cfRule>
  </conditionalFormatting>
  <conditionalFormatting sqref="G40">
    <cfRule type="expression" dxfId="0" priority="823">
      <formula>G$1&gt;=TODAY()</formula>
    </cfRule>
  </conditionalFormatting>
  <conditionalFormatting sqref="G40">
    <cfRule type="expression" dxfId="0" priority="824">
      <formula>G$1&gt;=TODAY()</formula>
    </cfRule>
  </conditionalFormatting>
  <conditionalFormatting sqref="G40">
    <cfRule type="expression" dxfId="0" priority="825">
      <formula>G$1&gt;=TODAY()</formula>
    </cfRule>
  </conditionalFormatting>
  <conditionalFormatting sqref="G40">
    <cfRule type="expression" dxfId="0" priority="826">
      <formula>G$1&gt;=TODAY()</formula>
    </cfRule>
  </conditionalFormatting>
  <conditionalFormatting sqref="G40">
    <cfRule type="expression" dxfId="0" priority="827">
      <formula>G$1&gt;=TODAY()</formula>
    </cfRule>
  </conditionalFormatting>
  <conditionalFormatting sqref="G40">
    <cfRule type="expression" dxfId="0" priority="828">
      <formula>G$1&gt;=TODAY()</formula>
    </cfRule>
  </conditionalFormatting>
  <conditionalFormatting sqref="G40">
    <cfRule type="expression" dxfId="0" priority="829">
      <formula>G$1&gt;=TODAY()</formula>
    </cfRule>
  </conditionalFormatting>
  <conditionalFormatting sqref="G40">
    <cfRule type="expression" dxfId="0" priority="830">
      <formula>G$1&gt;=TODAY()</formula>
    </cfRule>
  </conditionalFormatting>
  <conditionalFormatting sqref="G40">
    <cfRule type="expression" dxfId="0" priority="831">
      <formula>G$1&gt;=TODAY()</formula>
    </cfRule>
  </conditionalFormatting>
  <conditionalFormatting sqref="G40">
    <cfRule type="expression" dxfId="0" priority="832">
      <formula>G$1&gt;=TODAY()</formula>
    </cfRule>
  </conditionalFormatting>
  <conditionalFormatting sqref="G40">
    <cfRule type="expression" dxfId="0" priority="833">
      <formula>G$1&gt;=TODAY()</formula>
    </cfRule>
  </conditionalFormatting>
  <conditionalFormatting sqref="G40">
    <cfRule type="expression" dxfId="0" priority="834">
      <formula>G$1&gt;=TODAY()</formula>
    </cfRule>
  </conditionalFormatting>
  <conditionalFormatting sqref="G40">
    <cfRule type="expression" dxfId="0" priority="835">
      <formula>G$1&gt;=TODAY()</formula>
    </cfRule>
  </conditionalFormatting>
  <conditionalFormatting sqref="G40">
    <cfRule type="expression" dxfId="0" priority="836">
      <formula>G$1&gt;=TODAY()</formula>
    </cfRule>
  </conditionalFormatting>
  <conditionalFormatting sqref="G40">
    <cfRule type="expression" dxfId="0" priority="837">
      <formula>G$1&gt;=TODAY()</formula>
    </cfRule>
  </conditionalFormatting>
  <conditionalFormatting sqref="G40">
    <cfRule type="expression" dxfId="0" priority="838">
      <formula>G$1&gt;=TODAY()</formula>
    </cfRule>
  </conditionalFormatting>
  <conditionalFormatting sqref="G40">
    <cfRule type="expression" dxfId="0" priority="839">
      <formula>G$1&gt;=TODAY()</formula>
    </cfRule>
  </conditionalFormatting>
  <conditionalFormatting sqref="G40">
    <cfRule type="expression" dxfId="0" priority="840">
      <formula>G$1&gt;=TODAY()</formula>
    </cfRule>
  </conditionalFormatting>
  <conditionalFormatting sqref="H45">
    <cfRule type="expression" dxfId="0" priority="841">
      <formula>H$1&gt;=TODAY()</formula>
    </cfRule>
  </conditionalFormatting>
  <conditionalFormatting sqref="H45">
    <cfRule type="expression" dxfId="0" priority="842">
      <formula>H$1&gt;=TODAY()</formula>
    </cfRule>
  </conditionalFormatting>
  <conditionalFormatting sqref="H45">
    <cfRule type="expression" dxfId="0" priority="843">
      <formula>H$1&gt;=TODAY()</formula>
    </cfRule>
  </conditionalFormatting>
  <conditionalFormatting sqref="H45">
    <cfRule type="expression" dxfId="0" priority="844">
      <formula>H$1&gt;=TODAY()</formula>
    </cfRule>
  </conditionalFormatting>
  <conditionalFormatting sqref="H45">
    <cfRule type="expression" dxfId="0" priority="845">
      <formula>H$1&gt;=TODAY()</formula>
    </cfRule>
  </conditionalFormatting>
  <conditionalFormatting sqref="H45">
    <cfRule type="expression" dxfId="0" priority="846">
      <formula>H$1&gt;=TODAY()</formula>
    </cfRule>
  </conditionalFormatting>
  <conditionalFormatting sqref="H45">
    <cfRule type="expression" dxfId="0" priority="847">
      <formula>H$1&gt;=TODAY()</formula>
    </cfRule>
  </conditionalFormatting>
  <conditionalFormatting sqref="H45">
    <cfRule type="expression" dxfId="0" priority="848">
      <formula>H$1&gt;=TODAY()</formula>
    </cfRule>
  </conditionalFormatting>
  <conditionalFormatting sqref="H45">
    <cfRule type="expression" dxfId="0" priority="849">
      <formula>H$1&gt;=TODAY()</formula>
    </cfRule>
  </conditionalFormatting>
  <conditionalFormatting sqref="H45">
    <cfRule type="expression" dxfId="0" priority="850">
      <formula>H$1&gt;=TODAY()</formula>
    </cfRule>
  </conditionalFormatting>
  <conditionalFormatting sqref="H45">
    <cfRule type="expression" dxfId="0" priority="851">
      <formula>H$1&gt;=TODAY()</formula>
    </cfRule>
  </conditionalFormatting>
  <conditionalFormatting sqref="H45">
    <cfRule type="expression" dxfId="0" priority="852">
      <formula>H$1&gt;=TODAY()</formula>
    </cfRule>
  </conditionalFormatting>
  <conditionalFormatting sqref="H45">
    <cfRule type="expression" dxfId="0" priority="853">
      <formula>H$1&gt;=TODAY()</formula>
    </cfRule>
  </conditionalFormatting>
  <conditionalFormatting sqref="H45">
    <cfRule type="expression" dxfId="0" priority="854">
      <formula>H$1&gt;=TODAY()</formula>
    </cfRule>
  </conditionalFormatting>
  <conditionalFormatting sqref="H45">
    <cfRule type="expression" dxfId="0" priority="855">
      <formula>H$1&gt;=TODAY()</formula>
    </cfRule>
  </conditionalFormatting>
  <conditionalFormatting sqref="H45">
    <cfRule type="expression" dxfId="0" priority="856">
      <formula>H$1&gt;=TODAY()</formula>
    </cfRule>
  </conditionalFormatting>
  <conditionalFormatting sqref="H45">
    <cfRule type="expression" dxfId="0" priority="857">
      <formula>H$1&gt;=TODAY()</formula>
    </cfRule>
  </conditionalFormatting>
  <conditionalFormatting sqref="H45">
    <cfRule type="expression" dxfId="0" priority="858">
      <formula>H$1&gt;=TODAY()</formula>
    </cfRule>
  </conditionalFormatting>
  <conditionalFormatting sqref="H45">
    <cfRule type="expression" dxfId="0" priority="859">
      <formula>H$1&gt;=TODAY()</formula>
    </cfRule>
  </conditionalFormatting>
  <conditionalFormatting sqref="H45">
    <cfRule type="expression" dxfId="0" priority="860">
      <formula>H$1&gt;=TODAY()</formula>
    </cfRule>
  </conditionalFormatting>
  <conditionalFormatting sqref="H45">
    <cfRule type="expression" dxfId="0" priority="861">
      <formula>H$1&gt;=TODAY()</formula>
    </cfRule>
  </conditionalFormatting>
  <conditionalFormatting sqref="H45">
    <cfRule type="expression" dxfId="0" priority="862">
      <formula>H$1&gt;=TODAY()</formula>
    </cfRule>
  </conditionalFormatting>
  <conditionalFormatting sqref="H45">
    <cfRule type="expression" dxfId="0" priority="863">
      <formula>H$1&gt;=TODAY()</formula>
    </cfRule>
  </conditionalFormatting>
  <conditionalFormatting sqref="H45">
    <cfRule type="expression" dxfId="0" priority="864">
      <formula>H$1&gt;=TODAY()</formula>
    </cfRule>
  </conditionalFormatting>
  <conditionalFormatting sqref="H45">
    <cfRule type="expression" dxfId="0" priority="865">
      <formula>H$1&gt;=TODAY()</formula>
    </cfRule>
  </conditionalFormatting>
  <conditionalFormatting sqref="H45">
    <cfRule type="expression" dxfId="0" priority="866">
      <formula>H$1&gt;=TODAY()</formula>
    </cfRule>
  </conditionalFormatting>
  <conditionalFormatting sqref="H45">
    <cfRule type="expression" dxfId="0" priority="867">
      <formula>H$1&gt;=TODAY()</formula>
    </cfRule>
  </conditionalFormatting>
  <conditionalFormatting sqref="H45">
    <cfRule type="expression" dxfId="0" priority="868">
      <formula>H$1&gt;=TODAY()</formula>
    </cfRule>
  </conditionalFormatting>
  <conditionalFormatting sqref="H45">
    <cfRule type="expression" dxfId="0" priority="869">
      <formula>H$1&gt;=TODAY()</formula>
    </cfRule>
  </conditionalFormatting>
  <conditionalFormatting sqref="H45">
    <cfRule type="expression" dxfId="0" priority="870">
      <formula>H$1&gt;=TODAY()</formula>
    </cfRule>
  </conditionalFormatting>
  <conditionalFormatting sqref="H45">
    <cfRule type="expression" dxfId="0" priority="871">
      <formula>H$1&gt;=TODAY()</formula>
    </cfRule>
  </conditionalFormatting>
  <conditionalFormatting sqref="H45">
    <cfRule type="expression" dxfId="0" priority="872">
      <formula>H$1&gt;=TODAY()</formula>
    </cfRule>
  </conditionalFormatting>
  <conditionalFormatting sqref="H45">
    <cfRule type="expression" dxfId="0" priority="873">
      <formula>H$1&gt;=TODAY()</formula>
    </cfRule>
  </conditionalFormatting>
  <conditionalFormatting sqref="H45">
    <cfRule type="expression" dxfId="0" priority="874">
      <formula>H$1&gt;=TODAY()</formula>
    </cfRule>
  </conditionalFormatting>
  <conditionalFormatting sqref="H45">
    <cfRule type="expression" dxfId="0" priority="875">
      <formula>H$1&gt;=TODAY()</formula>
    </cfRule>
  </conditionalFormatting>
  <conditionalFormatting sqref="H45">
    <cfRule type="expression" dxfId="0" priority="876">
      <formula>H$1&gt;=TODAY()</formula>
    </cfRule>
  </conditionalFormatting>
  <conditionalFormatting sqref="H45">
    <cfRule type="expression" dxfId="0" priority="877">
      <formula>H$1&gt;=TODAY()</formula>
    </cfRule>
  </conditionalFormatting>
  <conditionalFormatting sqref="H45">
    <cfRule type="expression" dxfId="0" priority="878">
      <formula>H$1&gt;=TODAY()</formula>
    </cfRule>
  </conditionalFormatting>
  <conditionalFormatting sqref="H45">
    <cfRule type="expression" dxfId="0" priority="879">
      <formula>H$1&gt;=TODAY()</formula>
    </cfRule>
  </conditionalFormatting>
  <conditionalFormatting sqref="H45">
    <cfRule type="expression" dxfId="0" priority="880">
      <formula>H$1&gt;=TODAY()</formula>
    </cfRule>
  </conditionalFormatting>
  <conditionalFormatting sqref="H45">
    <cfRule type="expression" dxfId="0" priority="881">
      <formula>H$1&gt;=TODAY()</formula>
    </cfRule>
  </conditionalFormatting>
  <conditionalFormatting sqref="H45">
    <cfRule type="expression" dxfId="0" priority="882">
      <formula>H$1&gt;=TODAY()</formula>
    </cfRule>
  </conditionalFormatting>
  <conditionalFormatting sqref="H5">
    <cfRule type="expression" dxfId="0" priority="883">
      <formula>H$1&gt;=TODAY()</formula>
    </cfRule>
  </conditionalFormatting>
  <conditionalFormatting sqref="H5">
    <cfRule type="expression" dxfId="0" priority="884">
      <formula>H$1&gt;=TODAY()</formula>
    </cfRule>
  </conditionalFormatting>
  <conditionalFormatting sqref="H5">
    <cfRule type="expression" dxfId="0" priority="885">
      <formula>H$1&gt;=TODAY()</formula>
    </cfRule>
  </conditionalFormatting>
  <conditionalFormatting sqref="H5">
    <cfRule type="expression" dxfId="0" priority="886">
      <formula>H$1&gt;=TODAY()</formula>
    </cfRule>
  </conditionalFormatting>
  <conditionalFormatting sqref="H5">
    <cfRule type="expression" dxfId="0" priority="887">
      <formula>H$1&gt;=TODAY()</formula>
    </cfRule>
  </conditionalFormatting>
  <conditionalFormatting sqref="H5">
    <cfRule type="expression" dxfId="0" priority="888">
      <formula>H$1&gt;=TODAY()</formula>
    </cfRule>
  </conditionalFormatting>
  <conditionalFormatting sqref="H5">
    <cfRule type="expression" dxfId="0" priority="889">
      <formula>H$1&gt;=TODAY()</formula>
    </cfRule>
  </conditionalFormatting>
  <conditionalFormatting sqref="H5">
    <cfRule type="expression" dxfId="0" priority="890">
      <formula>H$1&gt;=TODAY()</formula>
    </cfRule>
  </conditionalFormatting>
  <conditionalFormatting sqref="H6">
    <cfRule type="expression" dxfId="0" priority="891">
      <formula>H$1&gt;=TODAY()</formula>
    </cfRule>
  </conditionalFormatting>
  <conditionalFormatting sqref="H6">
    <cfRule type="expression" dxfId="0" priority="892">
      <formula>H$1&gt;=TODAY()</formula>
    </cfRule>
  </conditionalFormatting>
  <conditionalFormatting sqref="H6">
    <cfRule type="expression" dxfId="0" priority="893">
      <formula>H$1&gt;=TODAY()</formula>
    </cfRule>
  </conditionalFormatting>
  <conditionalFormatting sqref="H6">
    <cfRule type="expression" dxfId="0" priority="894">
      <formula>H$1&gt;=TODAY()</formula>
    </cfRule>
  </conditionalFormatting>
  <conditionalFormatting sqref="H6">
    <cfRule type="expression" dxfId="0" priority="895">
      <formula>H$1&gt;=TODAY()</formula>
    </cfRule>
  </conditionalFormatting>
  <conditionalFormatting sqref="H6">
    <cfRule type="expression" dxfId="0" priority="896">
      <formula>H$1&gt;=TODAY()</formula>
    </cfRule>
  </conditionalFormatting>
  <conditionalFormatting sqref="H6">
    <cfRule type="expression" dxfId="0" priority="897">
      <formula>H$1&gt;=TODAY()</formula>
    </cfRule>
  </conditionalFormatting>
  <conditionalFormatting sqref="H6">
    <cfRule type="expression" dxfId="0" priority="898">
      <formula>H$1&gt;=TODAY()</formula>
    </cfRule>
  </conditionalFormatting>
  <conditionalFormatting sqref="H36">
    <cfRule type="expression" dxfId="0" priority="899">
      <formula>H$1&gt;=TODAY()</formula>
    </cfRule>
  </conditionalFormatting>
  <conditionalFormatting sqref="H36">
    <cfRule type="expression" dxfId="0" priority="900">
      <formula>H$1&gt;=TODAY()</formula>
    </cfRule>
  </conditionalFormatting>
  <conditionalFormatting sqref="H36">
    <cfRule type="expression" dxfId="0" priority="901">
      <formula>H$1&gt;=TODAY()</formula>
    </cfRule>
  </conditionalFormatting>
  <conditionalFormatting sqref="H36">
    <cfRule type="expression" dxfId="0" priority="902">
      <formula>H$1&gt;=TODAY()</formula>
    </cfRule>
  </conditionalFormatting>
  <conditionalFormatting sqref="H36">
    <cfRule type="expression" dxfId="0" priority="903">
      <formula>H$1&gt;=TODAY()</formula>
    </cfRule>
  </conditionalFormatting>
  <conditionalFormatting sqref="H36">
    <cfRule type="expression" dxfId="0" priority="904">
      <formula>H$1&gt;=TODAY()</formula>
    </cfRule>
  </conditionalFormatting>
  <conditionalFormatting sqref="H36">
    <cfRule type="expression" dxfId="0" priority="905">
      <formula>H$1&gt;=TODAY()</formula>
    </cfRule>
  </conditionalFormatting>
  <conditionalFormatting sqref="H36">
    <cfRule type="expression" dxfId="0" priority="906">
      <formula>H$1&gt;=TODAY()</formula>
    </cfRule>
  </conditionalFormatting>
  <conditionalFormatting sqref="H36">
    <cfRule type="expression" dxfId="0" priority="907">
      <formula>H$1&gt;=TODAY()</formula>
    </cfRule>
  </conditionalFormatting>
  <conditionalFormatting sqref="H36">
    <cfRule type="expression" dxfId="0" priority="908">
      <formula>H$1&gt;=TODAY()</formula>
    </cfRule>
  </conditionalFormatting>
  <conditionalFormatting sqref="H36">
    <cfRule type="expression" dxfId="0" priority="909">
      <formula>H$1&gt;=TODAY()</formula>
    </cfRule>
  </conditionalFormatting>
  <conditionalFormatting sqref="H36">
    <cfRule type="expression" dxfId="0" priority="910">
      <formula>H$1&gt;=TODAY()</formula>
    </cfRule>
  </conditionalFormatting>
  <conditionalFormatting sqref="H36">
    <cfRule type="expression" dxfId="0" priority="911">
      <formula>H$1&gt;=TODAY()</formula>
    </cfRule>
  </conditionalFormatting>
  <conditionalFormatting sqref="H36">
    <cfRule type="expression" dxfId="0" priority="912">
      <formula>H$1&gt;=TODAY()</formula>
    </cfRule>
  </conditionalFormatting>
  <conditionalFormatting sqref="H36">
    <cfRule type="expression" dxfId="0" priority="913">
      <formula>H$1&gt;=TODAY()</formula>
    </cfRule>
  </conditionalFormatting>
  <conditionalFormatting sqref="H36">
    <cfRule type="expression" dxfId="0" priority="914">
      <formula>H$1&gt;=TODAY()</formula>
    </cfRule>
  </conditionalFormatting>
  <conditionalFormatting sqref="H40">
    <cfRule type="expression" dxfId="0" priority="915">
      <formula>H$1&gt;=TODAY()</formula>
    </cfRule>
  </conditionalFormatting>
  <conditionalFormatting sqref="H40">
    <cfRule type="expression" dxfId="0" priority="916">
      <formula>H$1&gt;=TODAY()</formula>
    </cfRule>
  </conditionalFormatting>
  <conditionalFormatting sqref="H40">
    <cfRule type="expression" dxfId="0" priority="917">
      <formula>H$1&gt;=TODAY()</formula>
    </cfRule>
  </conditionalFormatting>
  <conditionalFormatting sqref="H40">
    <cfRule type="expression" dxfId="0" priority="918">
      <formula>H$1&gt;=TODAY()</formula>
    </cfRule>
  </conditionalFormatting>
  <conditionalFormatting sqref="H40">
    <cfRule type="expression" dxfId="0" priority="919">
      <formula>H$1&gt;=TODAY()</formula>
    </cfRule>
  </conditionalFormatting>
  <conditionalFormatting sqref="H40">
    <cfRule type="expression" dxfId="0" priority="920">
      <formula>H$1&gt;=TODAY()</formula>
    </cfRule>
  </conditionalFormatting>
  <conditionalFormatting sqref="H40">
    <cfRule type="expression" dxfId="0" priority="921">
      <formula>H$1&gt;=TODAY()</formula>
    </cfRule>
  </conditionalFormatting>
  <conditionalFormatting sqref="H40">
    <cfRule type="expression" dxfId="0" priority="922">
      <formula>H$1&gt;=TODAY()</formula>
    </cfRule>
  </conditionalFormatting>
  <conditionalFormatting sqref="H40">
    <cfRule type="expression" dxfId="0" priority="923">
      <formula>H$1&gt;=TODAY()</formula>
    </cfRule>
  </conditionalFormatting>
  <conditionalFormatting sqref="H40">
    <cfRule type="expression" dxfId="0" priority="924">
      <formula>H$1&gt;=TODAY()</formula>
    </cfRule>
  </conditionalFormatting>
  <conditionalFormatting sqref="H6">
    <cfRule type="expression" dxfId="0" priority="925">
      <formula>H$1&gt;=TODAY()</formula>
    </cfRule>
  </conditionalFormatting>
  <conditionalFormatting sqref="H6">
    <cfRule type="expression" dxfId="0" priority="926">
      <formula>H$1&gt;=TODAY()</formula>
    </cfRule>
  </conditionalFormatting>
  <conditionalFormatting sqref="H6">
    <cfRule type="expression" dxfId="0" priority="927">
      <formula>H$1&gt;=TODAY()</formula>
    </cfRule>
  </conditionalFormatting>
  <conditionalFormatting sqref="H6">
    <cfRule type="expression" dxfId="0" priority="928">
      <formula>H$1&gt;=TODAY()</formula>
    </cfRule>
  </conditionalFormatting>
  <conditionalFormatting sqref="H36">
    <cfRule type="expression" dxfId="0" priority="929">
      <formula>H$1&gt;=TODAY()</formula>
    </cfRule>
  </conditionalFormatting>
  <conditionalFormatting sqref="H36">
    <cfRule type="expression" dxfId="0" priority="930">
      <formula>H$1&gt;=TODAY()</formula>
    </cfRule>
  </conditionalFormatting>
  <conditionalFormatting sqref="H36">
    <cfRule type="expression" dxfId="0" priority="931">
      <formula>H$1&gt;=TODAY()</formula>
    </cfRule>
  </conditionalFormatting>
  <conditionalFormatting sqref="H36">
    <cfRule type="expression" dxfId="0" priority="932">
      <formula>H$1&gt;=TODAY()</formula>
    </cfRule>
  </conditionalFormatting>
  <conditionalFormatting sqref="H36">
    <cfRule type="expression" dxfId="0" priority="933">
      <formula>H$1&gt;=TODAY()</formula>
    </cfRule>
  </conditionalFormatting>
  <conditionalFormatting sqref="H36">
    <cfRule type="expression" dxfId="0" priority="934">
      <formula>H$1&gt;=TODAY()</formula>
    </cfRule>
  </conditionalFormatting>
  <conditionalFormatting sqref="H40">
    <cfRule type="expression" dxfId="0" priority="935">
      <formula>H$1&gt;=TODAY()</formula>
    </cfRule>
  </conditionalFormatting>
  <conditionalFormatting sqref="H40">
    <cfRule type="expression" dxfId="0" priority="936">
      <formula>H$1&gt;=TODAY()</formula>
    </cfRule>
  </conditionalFormatting>
  <conditionalFormatting sqref="H40">
    <cfRule type="expression" dxfId="0" priority="937">
      <formula>H$1&gt;=TODAY()</formula>
    </cfRule>
  </conditionalFormatting>
  <conditionalFormatting sqref="H40">
    <cfRule type="expression" dxfId="0" priority="938">
      <formula>H$1&gt;=TODAY()</formula>
    </cfRule>
  </conditionalFormatting>
  <conditionalFormatting sqref="H40">
    <cfRule type="expression" dxfId="0" priority="939">
      <formula>H$1&gt;=TODAY()</formula>
    </cfRule>
  </conditionalFormatting>
  <conditionalFormatting sqref="H40">
    <cfRule type="expression" dxfId="0" priority="940">
      <formula>H$1&gt;=TODAY()</formula>
    </cfRule>
  </conditionalFormatting>
  <conditionalFormatting sqref="H40">
    <cfRule type="expression" dxfId="0" priority="941">
      <formula>H$1&gt;=TODAY()</formula>
    </cfRule>
  </conditionalFormatting>
  <conditionalFormatting sqref="H40">
    <cfRule type="expression" dxfId="0" priority="942">
      <formula>H$1&gt;=TODAY()</formula>
    </cfRule>
  </conditionalFormatting>
  <conditionalFormatting sqref="H40">
    <cfRule type="expression" dxfId="0" priority="943">
      <formula>H$1&gt;=TODAY()</formula>
    </cfRule>
  </conditionalFormatting>
  <conditionalFormatting sqref="H40">
    <cfRule type="expression" dxfId="0" priority="944">
      <formula>H$1&gt;=TODAY()</formula>
    </cfRule>
  </conditionalFormatting>
  <conditionalFormatting sqref="H5">
    <cfRule type="expression" dxfId="0" priority="945">
      <formula>H$1&gt;=TODAY()</formula>
    </cfRule>
  </conditionalFormatting>
  <conditionalFormatting sqref="H5">
    <cfRule type="expression" dxfId="0" priority="946">
      <formula>H$1&gt;=TODAY()</formula>
    </cfRule>
  </conditionalFormatting>
  <conditionalFormatting sqref="H5">
    <cfRule type="expression" dxfId="0" priority="947">
      <formula>H$1&gt;=TODAY()</formula>
    </cfRule>
  </conditionalFormatting>
  <conditionalFormatting sqref="H5">
    <cfRule type="expression" dxfId="0" priority="948">
      <formula>H$1&gt;=TODAY()</formula>
    </cfRule>
  </conditionalFormatting>
  <conditionalFormatting sqref="H5">
    <cfRule type="expression" dxfId="0" priority="949">
      <formula>H$1&gt;=TODAY()</formula>
    </cfRule>
  </conditionalFormatting>
  <conditionalFormatting sqref="H5">
    <cfRule type="expression" dxfId="0" priority="950">
      <formula>H$1&gt;=TODAY()</formula>
    </cfRule>
  </conditionalFormatting>
  <conditionalFormatting sqref="H5">
    <cfRule type="expression" dxfId="0" priority="951">
      <formula>H$1&gt;=TODAY()</formula>
    </cfRule>
  </conditionalFormatting>
  <conditionalFormatting sqref="H5">
    <cfRule type="expression" dxfId="0" priority="952">
      <formula>H$1&gt;=TODAY()</formula>
    </cfRule>
  </conditionalFormatting>
  <conditionalFormatting sqref="H5">
    <cfRule type="expression" dxfId="0" priority="953">
      <formula>H$1&gt;=TODAY()</formula>
    </cfRule>
  </conditionalFormatting>
  <conditionalFormatting sqref="H5">
    <cfRule type="expression" dxfId="0" priority="954">
      <formula>H$1&gt;=TODAY()</formula>
    </cfRule>
  </conditionalFormatting>
  <conditionalFormatting sqref="H5">
    <cfRule type="expression" dxfId="0" priority="955">
      <formula>H$1&gt;=TODAY()</formula>
    </cfRule>
  </conditionalFormatting>
  <conditionalFormatting sqref="H5">
    <cfRule type="expression" dxfId="0" priority="956">
      <formula>H$1&gt;=TODAY()</formula>
    </cfRule>
  </conditionalFormatting>
  <conditionalFormatting sqref="H5">
    <cfRule type="expression" dxfId="0" priority="957">
      <formula>H$1&gt;=TODAY()</formula>
    </cfRule>
  </conditionalFormatting>
  <conditionalFormatting sqref="H5">
    <cfRule type="expression" dxfId="0" priority="958">
      <formula>H$1&gt;=TODAY()</formula>
    </cfRule>
  </conditionalFormatting>
  <conditionalFormatting sqref="H5">
    <cfRule type="expression" dxfId="0" priority="959">
      <formula>H$1&gt;=TODAY()</formula>
    </cfRule>
  </conditionalFormatting>
  <conditionalFormatting sqref="H5">
    <cfRule type="expression" dxfId="0" priority="960">
      <formula>H$1&gt;=TODAY()</formula>
    </cfRule>
  </conditionalFormatting>
  <conditionalFormatting sqref="H6">
    <cfRule type="expression" dxfId="0" priority="961">
      <formula>H$1&gt;=TODAY()</formula>
    </cfRule>
  </conditionalFormatting>
  <conditionalFormatting sqref="H6">
    <cfRule type="expression" dxfId="0" priority="962">
      <formula>H$1&gt;=TODAY()</formula>
    </cfRule>
  </conditionalFormatting>
  <conditionalFormatting sqref="H6">
    <cfRule type="expression" dxfId="0" priority="963">
      <formula>H$1&gt;=TODAY()</formula>
    </cfRule>
  </conditionalFormatting>
  <conditionalFormatting sqref="H6">
    <cfRule type="expression" dxfId="0" priority="964">
      <formula>H$1&gt;=TODAY()</formula>
    </cfRule>
  </conditionalFormatting>
  <conditionalFormatting sqref="H6">
    <cfRule type="expression" dxfId="0" priority="965">
      <formula>H$1&gt;=TODAY()</formula>
    </cfRule>
  </conditionalFormatting>
  <conditionalFormatting sqref="H6">
    <cfRule type="expression" dxfId="0" priority="966">
      <formula>H$1&gt;=TODAY()</formula>
    </cfRule>
  </conditionalFormatting>
  <conditionalFormatting sqref="H36">
    <cfRule type="expression" dxfId="0" priority="967">
      <formula>H$1&gt;=TODAY()</formula>
    </cfRule>
  </conditionalFormatting>
  <conditionalFormatting sqref="H36">
    <cfRule type="expression" dxfId="0" priority="968">
      <formula>H$1&gt;=TODAY()</formula>
    </cfRule>
  </conditionalFormatting>
  <conditionalFormatting sqref="H36">
    <cfRule type="expression" dxfId="0" priority="969">
      <formula>H$1&gt;=TODAY()</formula>
    </cfRule>
  </conditionalFormatting>
  <conditionalFormatting sqref="H36">
    <cfRule type="expression" dxfId="0" priority="970">
      <formula>H$1&gt;=TODAY()</formula>
    </cfRule>
  </conditionalFormatting>
  <conditionalFormatting sqref="H36">
    <cfRule type="expression" dxfId="0" priority="971">
      <formula>H$1&gt;=TODAY()</formula>
    </cfRule>
  </conditionalFormatting>
  <conditionalFormatting sqref="H36">
    <cfRule type="expression" dxfId="0" priority="972">
      <formula>H$1&gt;=TODAY()</formula>
    </cfRule>
  </conditionalFormatting>
  <conditionalFormatting sqref="H36">
    <cfRule type="expression" dxfId="0" priority="973">
      <formula>H$1&gt;=TODAY()</formula>
    </cfRule>
  </conditionalFormatting>
  <conditionalFormatting sqref="H36">
    <cfRule type="expression" dxfId="0" priority="974">
      <formula>H$1&gt;=TODAY()</formula>
    </cfRule>
  </conditionalFormatting>
  <conditionalFormatting sqref="H36">
    <cfRule type="expression" dxfId="0" priority="975">
      <formula>H$1&gt;=TODAY()</formula>
    </cfRule>
  </conditionalFormatting>
  <conditionalFormatting sqref="H36">
    <cfRule type="expression" dxfId="0" priority="976">
      <formula>H$1&gt;=TODAY()</formula>
    </cfRule>
  </conditionalFormatting>
  <conditionalFormatting sqref="H36">
    <cfRule type="expression" dxfId="0" priority="977">
      <formula>H$1&gt;=TODAY()</formula>
    </cfRule>
  </conditionalFormatting>
  <conditionalFormatting sqref="H36">
    <cfRule type="expression" dxfId="0" priority="978">
      <formula>H$1&gt;=TODAY()</formula>
    </cfRule>
  </conditionalFormatting>
  <conditionalFormatting sqref="H36">
    <cfRule type="expression" dxfId="0" priority="979">
      <formula>H$1&gt;=TODAY()</formula>
    </cfRule>
  </conditionalFormatting>
  <conditionalFormatting sqref="H36">
    <cfRule type="expression" dxfId="0" priority="980">
      <formula>H$1&gt;=TODAY()</formula>
    </cfRule>
  </conditionalFormatting>
  <conditionalFormatting sqref="H36">
    <cfRule type="expression" dxfId="0" priority="981">
      <formula>H$1&gt;=TODAY()</formula>
    </cfRule>
  </conditionalFormatting>
  <conditionalFormatting sqref="H36">
    <cfRule type="expression" dxfId="0" priority="982">
      <formula>H$1&gt;=TODAY()</formula>
    </cfRule>
  </conditionalFormatting>
  <conditionalFormatting sqref="H36">
    <cfRule type="expression" dxfId="0" priority="983">
      <formula>H$1&gt;=TODAY()</formula>
    </cfRule>
  </conditionalFormatting>
  <conditionalFormatting sqref="H36">
    <cfRule type="expression" dxfId="0" priority="984">
      <formula>H$1&gt;=TODAY()</formula>
    </cfRule>
  </conditionalFormatting>
  <conditionalFormatting sqref="H36">
    <cfRule type="expression" dxfId="0" priority="985">
      <formula>H$1&gt;=TODAY()</formula>
    </cfRule>
  </conditionalFormatting>
  <conditionalFormatting sqref="H36">
    <cfRule type="expression" dxfId="0" priority="986">
      <formula>H$1&gt;=TODAY()</formula>
    </cfRule>
  </conditionalFormatting>
  <conditionalFormatting sqref="H40">
    <cfRule type="expression" dxfId="0" priority="987">
      <formula>H$1&gt;=TODAY()</formula>
    </cfRule>
  </conditionalFormatting>
  <conditionalFormatting sqref="H40">
    <cfRule type="expression" dxfId="0" priority="988">
      <formula>H$1&gt;=TODAY()</formula>
    </cfRule>
  </conditionalFormatting>
  <conditionalFormatting sqref="H40">
    <cfRule type="expression" dxfId="0" priority="989">
      <formula>H$1&gt;=TODAY()</formula>
    </cfRule>
  </conditionalFormatting>
  <conditionalFormatting sqref="H40">
    <cfRule type="expression" dxfId="0" priority="990">
      <formula>H$1&gt;=TODAY()</formula>
    </cfRule>
  </conditionalFormatting>
  <conditionalFormatting sqref="H40">
    <cfRule type="expression" dxfId="0" priority="991">
      <formula>H$1&gt;=TODAY()</formula>
    </cfRule>
  </conditionalFormatting>
  <conditionalFormatting sqref="H40">
    <cfRule type="expression" dxfId="0" priority="992">
      <formula>H$1&gt;=TODAY()</formula>
    </cfRule>
  </conditionalFormatting>
  <conditionalFormatting sqref="H40">
    <cfRule type="expression" dxfId="0" priority="993">
      <formula>H$1&gt;=TODAY()</formula>
    </cfRule>
  </conditionalFormatting>
  <conditionalFormatting sqref="H40">
    <cfRule type="expression" dxfId="0" priority="994">
      <formula>H$1&gt;=TODAY()</formula>
    </cfRule>
  </conditionalFormatting>
  <conditionalFormatting sqref="H40">
    <cfRule type="expression" dxfId="0" priority="995">
      <formula>H$1&gt;=TODAY()</formula>
    </cfRule>
  </conditionalFormatting>
  <conditionalFormatting sqref="H40">
    <cfRule type="expression" dxfId="0" priority="996">
      <formula>H$1&gt;=TODAY()</formula>
    </cfRule>
  </conditionalFormatting>
  <conditionalFormatting sqref="H40">
    <cfRule type="expression" dxfId="0" priority="997">
      <formula>H$1&gt;=TODAY()</formula>
    </cfRule>
  </conditionalFormatting>
  <conditionalFormatting sqref="H40">
    <cfRule type="expression" dxfId="0" priority="998">
      <formula>H$1&gt;=TODAY()</formula>
    </cfRule>
  </conditionalFormatting>
  <conditionalFormatting sqref="H40">
    <cfRule type="expression" dxfId="0" priority="999">
      <formula>H$1&gt;=TODAY()</formula>
    </cfRule>
  </conditionalFormatting>
  <conditionalFormatting sqref="H40">
    <cfRule type="expression" dxfId="0" priority="1000">
      <formula>H$1&gt;=TODAY()</formula>
    </cfRule>
  </conditionalFormatting>
  <conditionalFormatting sqref="H40">
    <cfRule type="expression" dxfId="0" priority="1001">
      <formula>H$1&gt;=TODAY()</formula>
    </cfRule>
  </conditionalFormatting>
  <conditionalFormatting sqref="H40">
    <cfRule type="expression" dxfId="0" priority="1002">
      <formula>H$1&gt;=TODAY()</formula>
    </cfRule>
  </conditionalFormatting>
  <conditionalFormatting sqref="H40">
    <cfRule type="expression" dxfId="0" priority="1003">
      <formula>H$1&gt;=TODAY()</formula>
    </cfRule>
  </conditionalFormatting>
  <conditionalFormatting sqref="H40">
    <cfRule type="expression" dxfId="0" priority="1004">
      <formula>H$1&gt;=TODAY()</formula>
    </cfRule>
  </conditionalFormatting>
  <conditionalFormatting sqref="H40">
    <cfRule type="expression" dxfId="0" priority="1005">
      <formula>H$1&gt;=TODAY()</formula>
    </cfRule>
  </conditionalFormatting>
  <conditionalFormatting sqref="H40">
    <cfRule type="expression" dxfId="0" priority="1006">
      <formula>H$1&gt;=TODAY()</formula>
    </cfRule>
  </conditionalFormatting>
  <conditionalFormatting sqref="H40">
    <cfRule type="expression" dxfId="0" priority="1007">
      <formula>H$1&gt;=TODAY()</formula>
    </cfRule>
  </conditionalFormatting>
  <conditionalFormatting sqref="H40">
    <cfRule type="expression" dxfId="0" priority="1008">
      <formula>H$1&gt;=TODAY()</formula>
    </cfRule>
  </conditionalFormatting>
  <dataValidations>
    <dataValidation type="list" allowBlank="1" showErrorMessage="1" sqref="K6">
      <formula1>"1.0,2.0,3.0,4.0,5.0,6.0,7.0,8.0,9.0,10.0,11.0,12.0"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4.71"/>
    <col customWidth="1" min="3" max="4" width="8.86"/>
    <col customWidth="1" min="5" max="5" width="10.71"/>
    <col customWidth="1" min="6" max="7" width="8.29"/>
    <col customWidth="1" min="8" max="8" width="10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5" width="17.29"/>
  </cols>
  <sheetData>
    <row r="1" ht="6.75" customHeight="1">
      <c r="A1" s="129"/>
      <c r="B1" s="112"/>
      <c r="C1" s="19"/>
      <c r="D1" s="19"/>
      <c r="E1" s="19"/>
      <c r="F1" s="19"/>
      <c r="G1" s="19"/>
      <c r="H1" s="19"/>
      <c r="I1" s="129"/>
      <c r="J1" s="129"/>
      <c r="K1" s="129"/>
      <c r="L1" s="129"/>
      <c r="M1" s="129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</row>
    <row r="2" ht="6.75" customHeight="1">
      <c r="A2" s="131"/>
      <c r="B2" s="174"/>
      <c r="C2" s="168"/>
      <c r="D2" s="168"/>
      <c r="E2" s="168"/>
      <c r="F2" s="168"/>
      <c r="G2" s="168"/>
      <c r="H2" s="169"/>
      <c r="I2" s="131"/>
      <c r="J2" s="131"/>
      <c r="K2" s="131"/>
      <c r="L2" s="131"/>
      <c r="M2" s="131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</row>
    <row r="3" ht="19.5" customHeight="1">
      <c r="A3" s="175"/>
      <c r="B3" s="19"/>
      <c r="C3" s="19"/>
      <c r="D3" s="19"/>
      <c r="E3" s="19"/>
      <c r="F3" s="19"/>
      <c r="G3" s="19"/>
      <c r="H3" s="19"/>
      <c r="I3" s="175"/>
      <c r="J3" s="175"/>
      <c r="K3" s="175"/>
      <c r="L3" s="176">
        <v>1.0</v>
      </c>
      <c r="M3" s="176">
        <f t="shared" ref="M3:W3" si="1">L3+1</f>
        <v>2</v>
      </c>
      <c r="N3" s="176">
        <f t="shared" si="1"/>
        <v>3</v>
      </c>
      <c r="O3" s="176">
        <f t="shared" si="1"/>
        <v>4</v>
      </c>
      <c r="P3" s="176">
        <f t="shared" si="1"/>
        <v>5</v>
      </c>
      <c r="Q3" s="176">
        <f t="shared" si="1"/>
        <v>6</v>
      </c>
      <c r="R3" s="176">
        <f t="shared" si="1"/>
        <v>7</v>
      </c>
      <c r="S3" s="176">
        <f t="shared" si="1"/>
        <v>8</v>
      </c>
      <c r="T3" s="176">
        <f t="shared" si="1"/>
        <v>9</v>
      </c>
      <c r="U3" s="176">
        <f t="shared" si="1"/>
        <v>10</v>
      </c>
      <c r="V3" s="176">
        <f t="shared" si="1"/>
        <v>11</v>
      </c>
      <c r="W3" s="176">
        <f t="shared" si="1"/>
        <v>12</v>
      </c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</row>
    <row r="4" ht="11.25" customHeight="1">
      <c r="A4" s="129"/>
      <c r="B4" s="27"/>
      <c r="C4" s="19"/>
      <c r="D4" s="19"/>
      <c r="E4" s="19"/>
      <c r="F4" s="19"/>
      <c r="G4" s="19"/>
      <c r="H4" s="100"/>
      <c r="I4" s="129"/>
      <c r="J4" s="129"/>
      <c r="K4" s="129"/>
      <c r="L4" s="177">
        <v>43101.0</v>
      </c>
      <c r="M4" s="177">
        <v>43132.0</v>
      </c>
      <c r="N4" s="177" t="s">
        <v>126</v>
      </c>
      <c r="O4" s="177">
        <v>43191.0</v>
      </c>
      <c r="P4" s="177">
        <v>43221.0</v>
      </c>
      <c r="Q4" s="177" t="s">
        <v>127</v>
      </c>
      <c r="R4" s="177">
        <v>43282.0</v>
      </c>
      <c r="S4" s="177">
        <v>43325.0</v>
      </c>
      <c r="T4" s="177" t="s">
        <v>128</v>
      </c>
      <c r="U4" s="177">
        <v>43398.0</v>
      </c>
      <c r="V4" s="177">
        <v>43429.0</v>
      </c>
      <c r="W4" s="177" t="s">
        <v>129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</row>
    <row r="5" ht="11.25" customHeight="1">
      <c r="A5" s="129"/>
      <c r="B5" s="27"/>
      <c r="C5" s="19"/>
      <c r="D5" s="19"/>
      <c r="E5" s="19"/>
      <c r="F5" s="19"/>
      <c r="G5" s="19"/>
      <c r="H5" s="100"/>
      <c r="I5" s="129"/>
      <c r="J5" s="129"/>
      <c r="K5" s="129"/>
      <c r="L5" s="177">
        <v>42736.0</v>
      </c>
      <c r="M5" s="177">
        <v>42767.0</v>
      </c>
      <c r="N5" s="177" t="s">
        <v>130</v>
      </c>
      <c r="O5" s="177">
        <v>42826.0</v>
      </c>
      <c r="P5" s="177">
        <v>42856.0</v>
      </c>
      <c r="Q5" s="177" t="s">
        <v>131</v>
      </c>
      <c r="R5" s="177">
        <v>42917.0</v>
      </c>
      <c r="S5" s="177">
        <v>42960.0</v>
      </c>
      <c r="T5" s="177" t="s">
        <v>132</v>
      </c>
      <c r="U5" s="177">
        <v>43033.0</v>
      </c>
      <c r="V5" s="177">
        <v>43064.0</v>
      </c>
      <c r="W5" s="177" t="s">
        <v>133</v>
      </c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ht="6.75" customHeight="1">
      <c r="A6" s="131"/>
      <c r="B6" s="178"/>
      <c r="C6" s="179"/>
      <c r="D6" s="179"/>
      <c r="E6" s="179"/>
      <c r="F6" s="179"/>
      <c r="G6" s="179"/>
      <c r="H6" s="179"/>
      <c r="I6" s="131"/>
      <c r="J6" s="131"/>
      <c r="K6" s="131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ht="6.75" customHeight="1">
      <c r="A7" s="129"/>
      <c r="B7" s="17"/>
      <c r="C7" s="100"/>
      <c r="D7" s="100"/>
      <c r="E7" s="100"/>
      <c r="F7" s="100"/>
      <c r="G7" s="100"/>
      <c r="H7" s="100"/>
      <c r="I7" s="129"/>
      <c r="J7" s="129"/>
      <c r="K7" s="129"/>
      <c r="L7" s="129"/>
      <c r="M7" s="129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ht="15.0" customHeight="1">
      <c r="A8" s="180"/>
      <c r="B8" s="181"/>
      <c r="C8" s="182" t="str">
        <f t="array" ref="C8">INDEX(#REF!,MATCH('Comparable Q'!$C$9,'Mês'!$DS$5:$EP$5,0))</f>
        <v>#N/A</v>
      </c>
      <c r="D8" s="182" t="str">
        <f t="array" ref="D8">INDEX(#REF!,MATCH('Comparable Q'!$D$9,'Mês'!$DS$5:$EP$5,0))</f>
        <v>#N/A</v>
      </c>
      <c r="E8" s="182"/>
      <c r="F8" s="182" t="str">
        <f>INDEX(YTD!#REF!,MATCH('Comparable Q'!F9,YTD!$C$8:$EP$8,0))</f>
        <v>#ERROR!</v>
      </c>
      <c r="G8" s="182" t="str">
        <f>INDEX(YTD!#REF!,MATCH('Comparable Q'!G9,YTD!$C$8:$EP$8,0))</f>
        <v>#ERROR!</v>
      </c>
      <c r="H8" s="100"/>
      <c r="I8" s="180"/>
      <c r="J8" s="180"/>
      <c r="K8" s="180"/>
      <c r="L8" s="183" t="s">
        <v>134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</row>
    <row r="9" ht="12.75" customHeight="1">
      <c r="A9" s="129"/>
      <c r="B9" s="184" t="s">
        <v>135</v>
      </c>
      <c r="C9" s="185" t="str">
        <f t="array" ref="C9">INDEX($L$4:$W$4,MATCH($L$9,$L$3:$W$3))</f>
        <v>2Q18</v>
      </c>
      <c r="D9" s="185" t="str">
        <f t="array" ref="D9">INDEX($L$5:$W$5,MATCH($L$9,$L$3:$W$3))</f>
        <v>2Q17</v>
      </c>
      <c r="E9" s="186" t="s">
        <v>120</v>
      </c>
      <c r="F9" s="186" t="str">
        <f t="array" ref="F9">INDEX($F$54:$F$65,MATCH($L$9,$H$54:$H$65,0))</f>
        <v>6M18</v>
      </c>
      <c r="G9" s="186" t="str">
        <f t="array" ref="G9">INDEX($G$54:$G$65,MATCH($L$9,$H$54:$H$65,0))</f>
        <v>6M17</v>
      </c>
      <c r="H9" s="187" t="s">
        <v>120</v>
      </c>
      <c r="I9" s="129"/>
      <c r="J9" s="129"/>
      <c r="K9" s="129"/>
      <c r="L9" s="188">
        <v>6.0</v>
      </c>
      <c r="M9" s="129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</row>
    <row r="10" ht="3.75" customHeight="1">
      <c r="A10" s="129"/>
      <c r="B10" s="132"/>
      <c r="C10" s="189"/>
      <c r="D10" s="189"/>
      <c r="E10" s="44"/>
      <c r="F10" s="44"/>
      <c r="G10" s="44"/>
      <c r="H10" s="189"/>
      <c r="I10" s="129"/>
      <c r="J10" s="129"/>
      <c r="K10" s="129"/>
      <c r="L10" s="17"/>
      <c r="M10" s="129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</row>
    <row r="11" ht="16.5" customHeight="1">
      <c r="A11" s="129"/>
      <c r="B11" s="184" t="s">
        <v>10</v>
      </c>
      <c r="C11" s="185"/>
      <c r="D11" s="185"/>
      <c r="E11" s="186"/>
      <c r="F11" s="186"/>
      <c r="G11" s="186"/>
      <c r="H11" s="187"/>
      <c r="I11" s="129"/>
      <c r="J11" s="129"/>
      <c r="K11" s="129"/>
      <c r="L11" s="17"/>
      <c r="M11" s="129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</row>
    <row r="12" ht="16.5" customHeight="1">
      <c r="A12" s="129"/>
      <c r="B12" s="190" t="s">
        <v>136</v>
      </c>
      <c r="C12" s="191" t="str">
        <f>HLOOKUP($C$9,Trimestre!5:49,4,FALSE)</f>
        <v>#N/A</v>
      </c>
      <c r="D12" s="191" t="str">
        <f>HLOOKUP($D$9,Trimestre!$5:$49,4,FALSE)</f>
        <v>#N/A</v>
      </c>
      <c r="E12" s="192" t="str">
        <f t="shared" ref="E12:E19" si="2">((C12-D12)/D12)*100</f>
        <v>#N/A</v>
      </c>
      <c r="F12" s="191">
        <f>HLOOKUP($F$9,YTD!$5:$42,4,FALSE)</f>
        <v>103.399</v>
      </c>
      <c r="G12" s="191">
        <f>HLOOKUP($G$9,YTD!$5:$42,4,FALSE)</f>
        <v>109.138</v>
      </c>
      <c r="H12" s="192">
        <f t="shared" ref="H12:H19" si="3">((F12-G12)/G12)*100</f>
        <v>-5.258480089</v>
      </c>
      <c r="I12" s="129"/>
      <c r="J12" s="129"/>
      <c r="K12" s="129"/>
      <c r="L12" s="139"/>
      <c r="M12" s="129"/>
      <c r="N12" s="129"/>
      <c r="O12" s="129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</row>
    <row r="13" ht="16.5" customHeight="1">
      <c r="A13" s="129"/>
      <c r="B13" s="193" t="s">
        <v>137</v>
      </c>
      <c r="C13" s="194" t="str">
        <f>HLOOKUP($C$9,Trimestre!$5:$49,5,FALSE)</f>
        <v>#N/A</v>
      </c>
      <c r="D13" s="194" t="str">
        <f>HLOOKUP($D$9,Trimestre!$5:$49,5,FALSE)</f>
        <v>#N/A</v>
      </c>
      <c r="E13" s="44" t="str">
        <f t="shared" si="2"/>
        <v>#N/A</v>
      </c>
      <c r="F13" s="194">
        <f>HLOOKUP($F$9,YTD!$5:$42,5,FALSE)</f>
        <v>39.159</v>
      </c>
      <c r="G13" s="194">
        <f>HLOOKUP($G$9,YTD!$5:$42,5,FALSE)</f>
        <v>34.449</v>
      </c>
      <c r="H13" s="44">
        <f t="shared" si="3"/>
        <v>13.67238527</v>
      </c>
      <c r="I13" s="129"/>
      <c r="J13" s="129"/>
      <c r="K13" s="129"/>
      <c r="L13" s="139"/>
      <c r="M13" s="129"/>
      <c r="N13" s="129"/>
      <c r="O13" s="129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</row>
    <row r="14" ht="16.5" customHeight="1">
      <c r="A14" s="129"/>
      <c r="B14" s="193" t="s">
        <v>138</v>
      </c>
      <c r="C14" s="194" t="str">
        <f>HLOOKUP($C$9,Trimestre!$5:$49,6,FALSE)</f>
        <v>#N/A</v>
      </c>
      <c r="D14" s="194" t="str">
        <f>HLOOKUP($D$9,Trimestre!$5:$49,6,FALSE)</f>
        <v>#N/A</v>
      </c>
      <c r="E14" s="44" t="str">
        <f t="shared" si="2"/>
        <v>#N/A</v>
      </c>
      <c r="F14" s="194">
        <f>HLOOKUP($F$9,YTD!$5:$42,6,FALSE)</f>
        <v>22.714</v>
      </c>
      <c r="G14" s="194">
        <f>HLOOKUP($G$9,YTD!$5:$42,6,FALSE)</f>
        <v>25.424</v>
      </c>
      <c r="H14" s="44">
        <f t="shared" si="3"/>
        <v>-10.65921963</v>
      </c>
      <c r="I14" s="129"/>
      <c r="J14" s="129"/>
      <c r="K14" s="129"/>
      <c r="L14" s="139"/>
      <c r="M14" s="129"/>
      <c r="N14" s="129"/>
      <c r="O14" s="129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</row>
    <row r="15" ht="16.5" customHeight="1">
      <c r="A15" s="129"/>
      <c r="B15" s="193" t="s">
        <v>139</v>
      </c>
      <c r="C15" s="194" t="str">
        <f>HLOOKUP($C$9,Trimestre!$5:$49,7,FALSE)</f>
        <v>#N/A</v>
      </c>
      <c r="D15" s="194" t="str">
        <f>HLOOKUP($D$9,Trimestre!$5:$49,7,FALSE)</f>
        <v>#N/A</v>
      </c>
      <c r="E15" s="44" t="str">
        <f t="shared" si="2"/>
        <v>#N/A</v>
      </c>
      <c r="F15" s="194">
        <f>HLOOKUP($F$9,YTD!$5:$42,7,FALSE)</f>
        <v>10.78</v>
      </c>
      <c r="G15" s="194">
        <f>HLOOKUP($G$9,YTD!$5:$42,7,FALSE)</f>
        <v>3.844</v>
      </c>
      <c r="H15" s="44">
        <f t="shared" si="3"/>
        <v>180.4370447</v>
      </c>
      <c r="I15" s="129"/>
      <c r="J15" s="129"/>
      <c r="K15" s="129"/>
      <c r="L15" s="139"/>
      <c r="M15" s="129"/>
      <c r="N15" s="129"/>
      <c r="O15" s="129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</row>
    <row r="16" ht="16.5" customHeight="1">
      <c r="A16" s="129"/>
      <c r="B16" s="193" t="s">
        <v>140</v>
      </c>
      <c r="C16" s="194" t="str">
        <f>HLOOKUP($C$9,Trimestre!$5:$49,8,FALSE)</f>
        <v>#N/A</v>
      </c>
      <c r="D16" s="194" t="str">
        <f>HLOOKUP($D$9,Trimestre!$5:$49,8,FALSE)</f>
        <v>#N/A</v>
      </c>
      <c r="E16" s="44" t="str">
        <f t="shared" si="2"/>
        <v>#N/A</v>
      </c>
      <c r="F16" s="194">
        <f>HLOOKUP($F$9,YTD!$5:$42,8,FALSE)</f>
        <v>58.953</v>
      </c>
      <c r="G16" s="194">
        <f>HLOOKUP($G$9,YTD!$5:$42,8,FALSE)</f>
        <v>69.102</v>
      </c>
      <c r="H16" s="44">
        <f t="shared" si="3"/>
        <v>-14.68698446</v>
      </c>
      <c r="I16" s="129"/>
      <c r="J16" s="129"/>
      <c r="K16" s="129"/>
      <c r="L16" s="139"/>
      <c r="M16" s="129"/>
      <c r="N16" s="129"/>
      <c r="O16" s="129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</row>
    <row r="17" ht="16.5" customHeight="1">
      <c r="A17" s="129"/>
      <c r="B17" s="193" t="s">
        <v>141</v>
      </c>
      <c r="C17" s="194" t="str">
        <f>HLOOKUP($C$9,Trimestre!$5:$49,9,FALSE)</f>
        <v>#N/A</v>
      </c>
      <c r="D17" s="194" t="str">
        <f>HLOOKUP($D$9,Trimestre!$5:$49,9,FALSE)</f>
        <v>#N/A</v>
      </c>
      <c r="E17" s="44" t="str">
        <f t="shared" si="2"/>
        <v>#N/A</v>
      </c>
      <c r="F17" s="194">
        <f>HLOOKUP($F$9,YTD!$5:$42,9,FALSE)</f>
        <v>110.904</v>
      </c>
      <c r="G17" s="194">
        <f>HLOOKUP($G$9,YTD!$5:$42,9,FALSE)</f>
        <v>115.524</v>
      </c>
      <c r="H17" s="44">
        <f t="shared" si="3"/>
        <v>-3.999169004</v>
      </c>
      <c r="I17" s="129"/>
      <c r="J17" s="129"/>
      <c r="K17" s="129"/>
      <c r="L17" s="139"/>
      <c r="M17" s="129"/>
      <c r="N17" s="129"/>
      <c r="O17" s="129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ht="16.5" customHeight="1">
      <c r="A18" s="129"/>
      <c r="B18" s="195" t="s">
        <v>142</v>
      </c>
      <c r="C18" s="196" t="str">
        <f>HLOOKUP($C$9,Trimestre!$5:$49,10,FALSE)</f>
        <v>#N/A</v>
      </c>
      <c r="D18" s="196" t="str">
        <f>HLOOKUP($D$9,Trimestre!$5:$49,10,FALSE)</f>
        <v>#N/A</v>
      </c>
      <c r="E18" s="197" t="str">
        <f t="shared" si="2"/>
        <v>#N/A</v>
      </c>
      <c r="F18" s="196">
        <f>HLOOKUP($F$9,YTD!$5:$42,10,FALSE)</f>
        <v>345.909</v>
      </c>
      <c r="G18" s="196">
        <f>HLOOKUP($G$9,YTD!$5:$42,10,FALSE)</f>
        <v>357.481</v>
      </c>
      <c r="H18" s="197">
        <f t="shared" si="3"/>
        <v>-3.237095118</v>
      </c>
      <c r="I18" s="129"/>
      <c r="J18" s="129"/>
      <c r="K18" s="129"/>
      <c r="L18" s="139"/>
      <c r="M18" s="129"/>
      <c r="N18" s="129"/>
      <c r="O18" s="129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</row>
    <row r="19" ht="16.5" customHeight="1">
      <c r="A19" s="129"/>
      <c r="B19" s="198" t="s">
        <v>143</v>
      </c>
      <c r="C19" s="199" t="str">
        <f>HLOOKUP($C$9,Trimestre!$5:$49,11,FALSE)</f>
        <v>#N/A</v>
      </c>
      <c r="D19" s="199" t="str">
        <f>HLOOKUP($D$9,Trimestre!$5:$49,11,FALSE)</f>
        <v>#N/A</v>
      </c>
      <c r="E19" s="200" t="str">
        <f t="shared" si="2"/>
        <v>#N/A</v>
      </c>
      <c r="F19" s="199" t="str">
        <f>HLOOKUP($F$9,YTD!$5:$42,11,FALSE)</f>
        <v/>
      </c>
      <c r="G19" s="199" t="str">
        <f>HLOOKUP($G$9,YTD!$5:$42,11,FALSE)</f>
        <v/>
      </c>
      <c r="H19" s="200" t="str">
        <f t="shared" si="3"/>
        <v>#DIV/0!</v>
      </c>
      <c r="I19" s="129"/>
      <c r="J19" s="129"/>
      <c r="K19" s="129"/>
      <c r="L19" s="139"/>
      <c r="M19" s="129"/>
      <c r="N19" s="129"/>
      <c r="O19" s="129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</row>
    <row r="20" ht="3.75" customHeight="1">
      <c r="A20" s="129"/>
      <c r="B20" s="201"/>
      <c r="C20" s="202"/>
      <c r="D20" s="202"/>
      <c r="E20" s="203"/>
      <c r="F20" s="203"/>
      <c r="G20" s="203"/>
      <c r="H20" s="204"/>
      <c r="I20" s="129"/>
      <c r="J20" s="129"/>
      <c r="K20" s="129"/>
      <c r="L20" s="139"/>
      <c r="M20" s="129"/>
      <c r="N20" s="129"/>
      <c r="O20" s="129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ht="16.5" customHeight="1">
      <c r="A21" s="129"/>
      <c r="B21" s="205" t="s">
        <v>19</v>
      </c>
      <c r="C21" s="206"/>
      <c r="D21" s="207"/>
      <c r="E21" s="208"/>
      <c r="F21" s="209"/>
      <c r="G21" s="210"/>
      <c r="H21" s="206"/>
      <c r="I21" s="129"/>
      <c r="J21" s="129"/>
      <c r="K21" s="17"/>
      <c r="L21" s="139"/>
      <c r="M21" s="129"/>
      <c r="N21" s="129"/>
      <c r="O21" s="129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</row>
    <row r="22" ht="16.5" customHeight="1">
      <c r="A22" s="129"/>
      <c r="B22" s="211" t="s">
        <v>136</v>
      </c>
      <c r="C22" s="191" t="str">
        <f>HLOOKUP($C$9,Trimestre!$5:$49,14,FALSE)</f>
        <v>#N/A</v>
      </c>
      <c r="D22" s="191" t="str">
        <f>HLOOKUP($D$9,Trimestre!$5:$49,14,FALSE)</f>
        <v>#N/A</v>
      </c>
      <c r="E22" s="192" t="str">
        <f t="shared" ref="E22:E28" si="4">((C22-D22)/D22)*100</f>
        <v>#N/A</v>
      </c>
      <c r="F22" s="191">
        <f>HLOOKUP($F$9,YTD!$5:$42,14,FALSE)</f>
        <v>41.956</v>
      </c>
      <c r="G22" s="191">
        <f>HLOOKUP($G$9,YTD!$5:$42,14,FALSE)</f>
        <v>44.858</v>
      </c>
      <c r="H22" s="192">
        <f t="shared" ref="H22:H28" si="5">((F22-G22)/G22)*100</f>
        <v>-6.469303134</v>
      </c>
      <c r="I22" s="129"/>
      <c r="J22" s="129"/>
      <c r="K22" s="17"/>
      <c r="L22" s="139"/>
      <c r="M22" s="129"/>
      <c r="N22" s="129"/>
      <c r="O22" s="129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</row>
    <row r="23" ht="16.5" customHeight="1">
      <c r="A23" s="129"/>
      <c r="B23" s="193" t="s">
        <v>137</v>
      </c>
      <c r="C23" s="194" t="str">
        <f>HLOOKUP($C$9,Trimestre!$5:$49,15,FALSE)</f>
        <v>#N/A</v>
      </c>
      <c r="D23" s="194" t="str">
        <f>HLOOKUP($D$9,Trimestre!$5:$49,15,FALSE)</f>
        <v>#N/A</v>
      </c>
      <c r="E23" s="44" t="str">
        <f t="shared" si="4"/>
        <v>#N/A</v>
      </c>
      <c r="F23" s="194">
        <f>HLOOKUP($F$9,YTD!$5:$42,15,FALSE)</f>
        <v>29.944</v>
      </c>
      <c r="G23" s="194">
        <f>HLOOKUP($G$9,YTD!$5:$42,15,FALSE)</f>
        <v>28.856</v>
      </c>
      <c r="H23" s="44">
        <f t="shared" si="5"/>
        <v>3.770446354</v>
      </c>
      <c r="I23" s="212"/>
      <c r="J23" s="129"/>
      <c r="K23" s="17"/>
      <c r="L23" s="129"/>
      <c r="M23" s="129"/>
      <c r="N23" s="129"/>
      <c r="O23" s="129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</row>
    <row r="24" ht="16.5" customHeight="1">
      <c r="A24" s="129"/>
      <c r="B24" s="193" t="s">
        <v>138</v>
      </c>
      <c r="C24" s="194" t="str">
        <f>HLOOKUP($C$9,Trimestre!$5:$49,16,FALSE)</f>
        <v>#N/A</v>
      </c>
      <c r="D24" s="194" t="str">
        <f>HLOOKUP($D$9,Trimestre!$5:$49,16,FALSE)</f>
        <v>#N/A</v>
      </c>
      <c r="E24" s="44" t="str">
        <f t="shared" si="4"/>
        <v>#N/A</v>
      </c>
      <c r="F24" s="194">
        <f>HLOOKUP($F$9,YTD!$5:$42,16,FALSE)</f>
        <v>31.891</v>
      </c>
      <c r="G24" s="194">
        <f>HLOOKUP($G$9,YTD!$5:$42,16,FALSE)</f>
        <v>30.176</v>
      </c>
      <c r="H24" s="44">
        <f t="shared" si="5"/>
        <v>5.683324496</v>
      </c>
      <c r="I24" s="212"/>
      <c r="J24" s="129"/>
      <c r="K24" s="17"/>
      <c r="L24" s="129"/>
      <c r="M24" s="129"/>
      <c r="N24" s="129"/>
      <c r="O24" s="129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</row>
    <row r="25" ht="16.5" customHeight="1">
      <c r="A25" s="129"/>
      <c r="B25" s="193" t="s">
        <v>139</v>
      </c>
      <c r="C25" s="194" t="str">
        <f>HLOOKUP($C$9,Trimestre!$5:$49,17,FALSE)</f>
        <v>#N/A</v>
      </c>
      <c r="D25" s="194" t="str">
        <f>HLOOKUP($D$9,Trimestre!$5:$49,17,FALSE)</f>
        <v>#N/A</v>
      </c>
      <c r="E25" s="44" t="str">
        <f t="shared" si="4"/>
        <v>#N/A</v>
      </c>
      <c r="F25" s="194">
        <f>HLOOKUP($F$9,YTD!$5:$42,17,FALSE)</f>
        <v>11.19</v>
      </c>
      <c r="G25" s="194">
        <f>HLOOKUP($G$9,YTD!$5:$42,17,FALSE)</f>
        <v>9.507</v>
      </c>
      <c r="H25" s="44">
        <f t="shared" si="5"/>
        <v>17.70274535</v>
      </c>
      <c r="I25" s="212"/>
      <c r="J25" s="129"/>
      <c r="K25" s="129"/>
      <c r="L25" s="129"/>
      <c r="M25" s="129"/>
      <c r="N25" s="129"/>
      <c r="O25" s="129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</row>
    <row r="26" ht="16.5" customHeight="1">
      <c r="A26" s="129"/>
      <c r="B26" s="193" t="s">
        <v>141</v>
      </c>
      <c r="C26" s="194" t="str">
        <f>HLOOKUP($C$9,Trimestre!$5:$49,18,FALSE)</f>
        <v>#N/A</v>
      </c>
      <c r="D26" s="194" t="str">
        <f>HLOOKUP($D$9,Trimestre!$5:$49,18,FALSE)</f>
        <v>#N/A</v>
      </c>
      <c r="E26" s="44" t="str">
        <f t="shared" si="4"/>
        <v>#N/A</v>
      </c>
      <c r="F26" s="194">
        <f>HLOOKUP($F$9,YTD!$5:$42,18,FALSE)</f>
        <v>23.133</v>
      </c>
      <c r="G26" s="194">
        <f>HLOOKUP($G$9,YTD!$5:$42,18,FALSE)</f>
        <v>32.579</v>
      </c>
      <c r="H26" s="44">
        <f t="shared" si="5"/>
        <v>-28.99413733</v>
      </c>
      <c r="I26" s="212"/>
      <c r="J26" s="129"/>
      <c r="K26" s="129"/>
      <c r="L26" s="129"/>
      <c r="M26" s="129"/>
      <c r="N26" s="129"/>
      <c r="O26" s="129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</row>
    <row r="27" ht="16.5" customHeight="1">
      <c r="A27" s="129"/>
      <c r="B27" s="195" t="s">
        <v>142</v>
      </c>
      <c r="C27" s="196" t="str">
        <f>HLOOKUP($C$9,Trimestre!$5:$49,19,FALSE)</f>
        <v>#N/A</v>
      </c>
      <c r="D27" s="196" t="str">
        <f>HLOOKUP($D$9,Trimestre!$5:$49,19,FALSE)</f>
        <v>#N/A</v>
      </c>
      <c r="E27" s="197" t="str">
        <f t="shared" si="4"/>
        <v>#N/A</v>
      </c>
      <c r="F27" s="196">
        <f>HLOOKUP($F$9,YTD!$5:$42,19,FALSE)</f>
        <v>138.114</v>
      </c>
      <c r="G27" s="196">
        <f>HLOOKUP($G$9,YTD!$5:$42,19,FALSE)</f>
        <v>145.976</v>
      </c>
      <c r="H27" s="197">
        <f t="shared" si="5"/>
        <v>-5.385816847</v>
      </c>
      <c r="I27" s="212"/>
      <c r="J27" s="129"/>
      <c r="K27" s="129"/>
      <c r="L27" s="129"/>
      <c r="M27" s="129"/>
      <c r="N27" s="129"/>
      <c r="O27" s="129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</row>
    <row r="28" ht="16.5" customHeight="1">
      <c r="A28" s="129"/>
      <c r="B28" s="198" t="s">
        <v>143</v>
      </c>
      <c r="C28" s="199" t="str">
        <f>HLOOKUP($C$9,Trimestre!$5:$49,20,FALSE)</f>
        <v>#N/A</v>
      </c>
      <c r="D28" s="199" t="str">
        <f>HLOOKUP($D$9,Trimestre!$5:$49,20,FALSE)</f>
        <v>#N/A</v>
      </c>
      <c r="E28" s="200" t="str">
        <f t="shared" si="4"/>
        <v>#N/A</v>
      </c>
      <c r="F28" s="199" t="str">
        <f>HLOOKUP($F$9,YTD!$5:$42,20,FALSE)</f>
        <v/>
      </c>
      <c r="G28" s="199" t="str">
        <f>HLOOKUP($G$9,YTD!$5:$42,20,FALSE)</f>
        <v/>
      </c>
      <c r="H28" s="200" t="str">
        <f t="shared" si="5"/>
        <v>#DIV/0!</v>
      </c>
      <c r="I28" s="212"/>
      <c r="J28" s="129"/>
      <c r="K28" s="129"/>
      <c r="L28" s="129"/>
      <c r="M28" s="129"/>
      <c r="N28" s="129"/>
      <c r="O28" s="129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</row>
    <row r="29" ht="3.75" customHeight="1">
      <c r="A29" s="129"/>
      <c r="B29" s="132"/>
      <c r="C29" s="44"/>
      <c r="D29" s="44"/>
      <c r="E29" s="44"/>
      <c r="F29" s="44"/>
      <c r="G29" s="44"/>
      <c r="H29" s="189"/>
      <c r="I29" s="129"/>
      <c r="J29" s="129"/>
      <c r="K29" s="129"/>
      <c r="L29" s="129"/>
      <c r="M29" s="129"/>
      <c r="N29" s="129"/>
      <c r="O29" s="129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</row>
    <row r="30" ht="16.5" customHeight="1">
      <c r="A30" s="129"/>
      <c r="B30" s="213" t="s">
        <v>144</v>
      </c>
      <c r="C30" s="214" t="str">
        <f t="shared" ref="C30:D30" si="6">C12+C22</f>
        <v>#N/A</v>
      </c>
      <c r="D30" s="214" t="str">
        <f t="shared" si="6"/>
        <v>#N/A</v>
      </c>
      <c r="E30" s="214" t="str">
        <f>((C30-D30)/D30)*100</f>
        <v>#N/A</v>
      </c>
      <c r="F30" s="215">
        <f t="shared" ref="F30:G30" si="7">F12+F22</f>
        <v>145.355</v>
      </c>
      <c r="G30" s="215">
        <f t="shared" si="7"/>
        <v>153.996</v>
      </c>
      <c r="H30" s="214">
        <f>((F30-G30)/G30)*100</f>
        <v>-5.611184706</v>
      </c>
      <c r="I30" s="129"/>
      <c r="J30" s="129"/>
      <c r="K30" s="129"/>
      <c r="L30" s="129"/>
      <c r="M30" s="129"/>
      <c r="N30" s="129"/>
      <c r="O30" s="129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ht="3.75" customHeight="1">
      <c r="A31" s="129"/>
      <c r="B31" s="132"/>
      <c r="C31" s="44"/>
      <c r="D31" s="194"/>
      <c r="E31" s="216"/>
      <c r="F31" s="217"/>
      <c r="G31" s="194"/>
      <c r="H31" s="216"/>
      <c r="I31" s="129"/>
      <c r="J31" s="129"/>
      <c r="K31" s="129"/>
      <c r="L31" s="129"/>
      <c r="M31" s="129"/>
      <c r="N31" s="129"/>
      <c r="O31" s="129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ht="16.5" customHeight="1">
      <c r="A32" s="129"/>
      <c r="B32" s="213" t="s">
        <v>145</v>
      </c>
      <c r="C32" s="214" t="str">
        <f t="shared" ref="C32:D32" si="8">C18+C27</f>
        <v>#N/A</v>
      </c>
      <c r="D32" s="214" t="str">
        <f t="shared" si="8"/>
        <v>#N/A</v>
      </c>
      <c r="E32" s="214" t="str">
        <f>((C32-D32)/D32)*100</f>
        <v>#N/A</v>
      </c>
      <c r="F32" s="215">
        <f t="shared" ref="F32:G32" si="9">F18+F27</f>
        <v>484.023</v>
      </c>
      <c r="G32" s="215">
        <f t="shared" si="9"/>
        <v>503.457</v>
      </c>
      <c r="H32" s="214">
        <f>((F32-G32)/G32)*100</f>
        <v>-3.860111191</v>
      </c>
      <c r="I32" s="129"/>
      <c r="J32" s="129"/>
      <c r="K32" s="129"/>
      <c r="L32" s="129"/>
      <c r="M32" s="129"/>
      <c r="N32" s="129"/>
      <c r="O32" s="129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</row>
    <row r="33" ht="3.75" customHeight="1">
      <c r="A33" s="129"/>
      <c r="B33" s="132"/>
      <c r="C33" s="44"/>
      <c r="D33" s="194"/>
      <c r="E33" s="216"/>
      <c r="F33" s="217"/>
      <c r="G33" s="194"/>
      <c r="H33" s="216"/>
      <c r="I33" s="129"/>
      <c r="J33" s="129"/>
      <c r="K33" s="129"/>
      <c r="L33" s="129"/>
      <c r="M33" s="129"/>
      <c r="N33" s="129"/>
      <c r="O33" s="129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</row>
    <row r="34" ht="16.5" customHeight="1">
      <c r="A34" s="129"/>
      <c r="B34" s="218" t="s">
        <v>146</v>
      </c>
      <c r="C34" s="219" t="str">
        <f t="shared" ref="C34:D34" si="10">C30+C32</f>
        <v>#N/A</v>
      </c>
      <c r="D34" s="219" t="str">
        <f t="shared" si="10"/>
        <v>#N/A</v>
      </c>
      <c r="E34" s="219" t="str">
        <f>((C34-D34)/D34)*100</f>
        <v>#N/A</v>
      </c>
      <c r="F34" s="219">
        <f t="shared" ref="F34:G34" si="11">F30+F32</f>
        <v>629.378</v>
      </c>
      <c r="G34" s="219">
        <f t="shared" si="11"/>
        <v>657.453</v>
      </c>
      <c r="H34" s="219">
        <f>((F34-G34)/G34)*100</f>
        <v>-4.270267228</v>
      </c>
      <c r="I34" s="129"/>
      <c r="J34" s="129"/>
      <c r="K34" s="129"/>
      <c r="L34" s="129"/>
      <c r="M34" s="129"/>
      <c r="N34" s="129"/>
      <c r="O34" s="129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</row>
    <row r="35" ht="13.5" customHeight="1">
      <c r="A35" s="220"/>
      <c r="B35" s="124"/>
      <c r="C35" s="124"/>
      <c r="D35" s="100"/>
      <c r="E35" s="100"/>
      <c r="F35" s="100"/>
      <c r="G35" s="100"/>
      <c r="H35" s="100"/>
      <c r="I35" s="100"/>
      <c r="J35" s="129"/>
      <c r="K35" s="129"/>
      <c r="L35" s="129"/>
      <c r="M35" s="129"/>
      <c r="N35" s="129"/>
      <c r="O35" s="129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</row>
    <row r="36" ht="13.5" customHeight="1">
      <c r="A36" s="129"/>
      <c r="B36" s="184" t="s">
        <v>147</v>
      </c>
      <c r="C36" s="185" t="str">
        <f t="shared" ref="C36:D36" si="12">C9</f>
        <v>2Q18</v>
      </c>
      <c r="D36" s="185" t="str">
        <f t="shared" si="12"/>
        <v>2Q17</v>
      </c>
      <c r="E36" s="186" t="s">
        <v>120</v>
      </c>
      <c r="F36" s="186" t="str">
        <f t="shared" ref="F36:G36" si="13">F9</f>
        <v>6M18</v>
      </c>
      <c r="G36" s="186" t="str">
        <f t="shared" si="13"/>
        <v>6M17</v>
      </c>
      <c r="H36" s="186" t="s">
        <v>120</v>
      </c>
      <c r="I36" s="129"/>
      <c r="J36" s="129"/>
      <c r="K36" s="129"/>
      <c r="L36" s="129"/>
      <c r="M36" s="129"/>
      <c r="N36" s="129"/>
      <c r="O36" s="129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</row>
    <row r="37" ht="16.5" customHeight="1">
      <c r="A37" s="129"/>
      <c r="B37" s="221" t="s">
        <v>148</v>
      </c>
      <c r="C37" s="222" t="str">
        <f>HLOOKUP($C$9,Trimestre!$5:$49,31,FALSE)</f>
        <v>#N/A</v>
      </c>
      <c r="D37" s="222" t="str">
        <f>HLOOKUP($D$9,Trimestre!$5:$49,31,FALSE)</f>
        <v>#N/A</v>
      </c>
      <c r="E37" s="192" t="str">
        <f t="shared" ref="E37:E38" si="14">((C37-D37)/D37)*100</f>
        <v>#N/A</v>
      </c>
      <c r="F37" s="222" t="str">
        <f>HLOOKUP($F$9,YTD!$5:$42,31,FALSE)</f>
        <v/>
      </c>
      <c r="G37" s="222" t="str">
        <f>HLOOKUP($G$9,YTD!$5:$42,31,FALSE)</f>
        <v/>
      </c>
      <c r="H37" s="192" t="str">
        <f t="shared" ref="H37:H38" si="15">((F37-G37)/G37)*100</f>
        <v>#DIV/0!</v>
      </c>
      <c r="I37" s="129"/>
      <c r="J37" s="129"/>
      <c r="K37" s="129"/>
      <c r="L37" s="129"/>
      <c r="M37" s="129"/>
      <c r="N37" s="129"/>
      <c r="O37" s="129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</row>
    <row r="38" ht="16.5" customHeight="1">
      <c r="A38" s="129"/>
      <c r="B38" s="132" t="s">
        <v>149</v>
      </c>
      <c r="C38" s="194" t="str">
        <f>HLOOKUP($C$9,Trimestre!$5:$49,32,FALSE)</f>
        <v>#N/A</v>
      </c>
      <c r="D38" s="194" t="str">
        <f>HLOOKUP($D$9,Trimestre!$5:$49,32,FALSE)</f>
        <v>#N/A</v>
      </c>
      <c r="E38" s="44" t="str">
        <f t="shared" si="14"/>
        <v>#N/A</v>
      </c>
      <c r="F38" s="194" t="str">
        <f>HLOOKUP($F$9,YTD!$5:$42,32,FALSE)</f>
        <v/>
      </c>
      <c r="G38" s="194" t="str">
        <f>HLOOKUP($G$9,YTD!$5:$42,32,FALSE)</f>
        <v/>
      </c>
      <c r="H38" s="44" t="str">
        <f t="shared" si="15"/>
        <v>#DIV/0!</v>
      </c>
      <c r="I38" s="129"/>
      <c r="J38" s="129"/>
      <c r="K38" s="129"/>
      <c r="L38" s="129"/>
      <c r="M38" s="129"/>
      <c r="N38" s="129"/>
      <c r="O38" s="129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ht="17.25" customHeight="1">
      <c r="A39" s="129"/>
      <c r="B39" s="223" t="s">
        <v>150</v>
      </c>
      <c r="C39" s="168"/>
      <c r="D39" s="168"/>
      <c r="E39" s="169"/>
      <c r="F39" s="224"/>
      <c r="G39" s="224"/>
      <c r="H39" s="225"/>
      <c r="I39" s="129"/>
      <c r="J39" s="129"/>
      <c r="K39" s="129"/>
      <c r="L39" s="129"/>
      <c r="M39" s="129"/>
      <c r="N39" s="129"/>
      <c r="O39" s="129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ht="13.5" customHeight="1">
      <c r="A40" s="220"/>
      <c r="B40" s="124"/>
      <c r="C40" s="124"/>
      <c r="D40" s="100"/>
      <c r="E40" s="100"/>
      <c r="F40" s="100"/>
      <c r="G40" s="100"/>
      <c r="H40" s="100"/>
      <c r="I40" s="100"/>
      <c r="J40" s="129"/>
      <c r="K40" s="129"/>
      <c r="L40" s="129"/>
      <c r="M40" s="129"/>
      <c r="N40" s="129"/>
      <c r="O40" s="129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ht="13.5" customHeight="1">
      <c r="A41" s="129"/>
      <c r="B41" s="184" t="s">
        <v>151</v>
      </c>
      <c r="C41" s="185" t="str">
        <f t="shared" ref="C41:D41" si="16">C9</f>
        <v>2Q18</v>
      </c>
      <c r="D41" s="185" t="str">
        <f t="shared" si="16"/>
        <v>2Q17</v>
      </c>
      <c r="E41" s="186" t="s">
        <v>120</v>
      </c>
      <c r="F41" s="186" t="str">
        <f t="shared" ref="F41:G41" si="17">F9</f>
        <v>6M18</v>
      </c>
      <c r="G41" s="186" t="str">
        <f t="shared" si="17"/>
        <v>6M17</v>
      </c>
      <c r="H41" s="186" t="s">
        <v>120</v>
      </c>
      <c r="I41" s="129"/>
      <c r="J41" s="129"/>
      <c r="K41" s="129"/>
      <c r="L41" s="129"/>
      <c r="M41" s="129"/>
      <c r="N41" s="129"/>
      <c r="O41" s="129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</row>
    <row r="42" ht="16.5" customHeight="1">
      <c r="A42" s="129"/>
      <c r="B42" s="221" t="s">
        <v>152</v>
      </c>
      <c r="C42" s="222" t="str">
        <f>HLOOKUP($C$9,Trimestre!$5:$49,36,FALSE)</f>
        <v>#N/A</v>
      </c>
      <c r="D42" s="222" t="str">
        <f>HLOOKUP($D$9,Trimestre!$5:$49,36,FALSE)</f>
        <v>#N/A</v>
      </c>
      <c r="E42" s="192" t="str">
        <f t="shared" ref="E42:E43" si="18">((C42-D42)/D42)*100</f>
        <v>#N/A</v>
      </c>
      <c r="F42" s="222" t="str">
        <f>HLOOKUP($F$9,YTD!$5:$42,36,FALSE)</f>
        <v/>
      </c>
      <c r="G42" s="222" t="str">
        <f>HLOOKUP($G$9,YTD!$5:$42,36,FALSE)</f>
        <v/>
      </c>
      <c r="H42" s="192" t="str">
        <f t="shared" ref="H42:H43" si="19">((F42-G42)/G42)*100</f>
        <v>#DIV/0!</v>
      </c>
      <c r="I42" s="129"/>
      <c r="J42" s="129"/>
      <c r="K42" s="129"/>
      <c r="L42" s="129"/>
      <c r="M42" s="129"/>
      <c r="N42" s="129"/>
      <c r="O42" s="129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</row>
    <row r="43" ht="26.25" customHeight="1">
      <c r="A43" s="129"/>
      <c r="B43" s="226" t="s">
        <v>153</v>
      </c>
      <c r="C43" s="227" t="str">
        <f>HLOOKUP($C$9,Trimestre!$5:$49,37,FALSE)</f>
        <v>#N/A</v>
      </c>
      <c r="D43" s="227" t="str">
        <f>HLOOKUP($D$9,Trimestre!$5:$49,37,FALSE)</f>
        <v>#N/A</v>
      </c>
      <c r="E43" s="44" t="str">
        <f t="shared" si="18"/>
        <v>#N/A</v>
      </c>
      <c r="F43" s="227">
        <f>HLOOKUP($F$9,YTD!$5:$42,37,FALSE)</f>
        <v>23</v>
      </c>
      <c r="G43" s="227">
        <f>HLOOKUP($G$9,YTD!$5:$42,37,FALSE)</f>
        <v>23</v>
      </c>
      <c r="H43" s="44">
        <f t="shared" si="19"/>
        <v>0</v>
      </c>
      <c r="I43" s="129"/>
      <c r="J43" s="129"/>
      <c r="K43" s="129"/>
      <c r="L43" s="129"/>
      <c r="M43" s="129"/>
      <c r="N43" s="129"/>
      <c r="O43" s="129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</row>
    <row r="44" ht="12.75" customHeight="1">
      <c r="A44" s="129"/>
      <c r="B44" s="223" t="s">
        <v>154</v>
      </c>
      <c r="C44" s="168"/>
      <c r="D44" s="168"/>
      <c r="E44" s="169"/>
      <c r="F44" s="228"/>
      <c r="G44" s="228"/>
      <c r="H44" s="229"/>
      <c r="I44" s="129"/>
      <c r="J44" s="17"/>
      <c r="K44" s="129"/>
      <c r="L44" s="129"/>
      <c r="M44" s="129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</row>
    <row r="45" ht="12.75" customHeight="1">
      <c r="A45" s="129"/>
      <c r="B45" s="112"/>
      <c r="C45" s="19"/>
      <c r="D45" s="19"/>
      <c r="E45" s="19"/>
      <c r="F45" s="19"/>
      <c r="G45" s="19"/>
      <c r="H45" s="19"/>
      <c r="I45" s="129"/>
      <c r="J45" s="17"/>
      <c r="K45" s="129"/>
      <c r="L45" s="129"/>
      <c r="M45" s="129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</row>
    <row r="46" ht="12.75" customHeight="1">
      <c r="A46" s="129"/>
      <c r="B46" s="184" t="s">
        <v>155</v>
      </c>
      <c r="C46" s="185" t="str">
        <f t="shared" ref="C46:H46" si="20">C9</f>
        <v>2Q18</v>
      </c>
      <c r="D46" s="185" t="str">
        <f t="shared" si="20"/>
        <v>2Q17</v>
      </c>
      <c r="E46" s="185" t="str">
        <f t="shared" si="20"/>
        <v>∆ (%)</v>
      </c>
      <c r="F46" s="185" t="str">
        <f t="shared" si="20"/>
        <v>6M18</v>
      </c>
      <c r="G46" s="185" t="str">
        <f t="shared" si="20"/>
        <v>6M17</v>
      </c>
      <c r="H46" s="185" t="str">
        <f t="shared" si="20"/>
        <v>∆ (%)</v>
      </c>
      <c r="I46" s="129"/>
      <c r="J46" s="17"/>
      <c r="K46" s="129"/>
      <c r="L46" s="129"/>
      <c r="M46" s="129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</row>
    <row r="47" ht="12.75" customHeight="1">
      <c r="A47" s="129"/>
      <c r="B47" s="221" t="s">
        <v>156</v>
      </c>
      <c r="C47" s="222" t="str">
        <f>HLOOKUP($C$9,Trimestre!$5:$50,41,FALSE)</f>
        <v>#N/A</v>
      </c>
      <c r="D47" s="222" t="str">
        <f>HLOOKUP($D$9,Trimestre!$5:$50,41,FALSE)</f>
        <v>#N/A</v>
      </c>
      <c r="E47" s="192" t="str">
        <f>((C47-D47)/D47)*100</f>
        <v>#N/A</v>
      </c>
      <c r="F47" s="222" t="str">
        <f>HLOOKUP($F$9,YTD!$5:$50,41,FALSE)</f>
        <v/>
      </c>
      <c r="G47" s="222" t="str">
        <f>HLOOKUP($G$9,YTD!$5:$50,41,FALSE)</f>
        <v/>
      </c>
      <c r="H47" s="192" t="str">
        <f>((F47-G47)/G47)*100</f>
        <v>#DIV/0!</v>
      </c>
      <c r="I47" s="129"/>
      <c r="J47" s="17"/>
      <c r="K47" s="129"/>
      <c r="L47" s="129"/>
      <c r="M47" s="129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ht="12.75" customHeight="1">
      <c r="A48" s="129"/>
      <c r="B48" s="112"/>
      <c r="C48" s="19"/>
      <c r="D48" s="19"/>
      <c r="E48" s="19"/>
      <c r="F48" s="19"/>
      <c r="G48" s="19"/>
      <c r="H48" s="19"/>
      <c r="I48" s="129"/>
      <c r="J48" s="17"/>
      <c r="K48" s="129"/>
      <c r="L48" s="129"/>
      <c r="M48" s="129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ht="12.75" customHeight="1">
      <c r="A49" s="129"/>
      <c r="B49" s="90"/>
      <c r="C49" s="96"/>
      <c r="D49" s="96"/>
      <c r="E49" s="96"/>
      <c r="F49" s="96"/>
      <c r="G49" s="96"/>
      <c r="H49" s="96"/>
      <c r="I49" s="129"/>
      <c r="J49" s="17"/>
      <c r="K49" s="129"/>
      <c r="L49" s="129"/>
      <c r="M49" s="129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</row>
    <row r="50" ht="12.75" customHeight="1">
      <c r="A50" s="129"/>
      <c r="B50" s="90"/>
      <c r="C50" s="96"/>
      <c r="D50" s="96"/>
      <c r="E50" s="96"/>
      <c r="F50" s="96"/>
      <c r="G50" s="96"/>
      <c r="H50" s="96"/>
      <c r="I50" s="129"/>
      <c r="J50" s="17"/>
      <c r="K50" s="129"/>
      <c r="L50" s="129"/>
      <c r="M50" s="129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</row>
    <row r="51" ht="12.75" customHeight="1">
      <c r="A51" s="129"/>
      <c r="B51" s="90"/>
      <c r="C51" s="96"/>
      <c r="D51" s="96"/>
      <c r="E51" s="96"/>
      <c r="F51" s="96"/>
      <c r="G51" s="96"/>
      <c r="H51" s="96"/>
      <c r="I51" s="129"/>
      <c r="J51" s="17"/>
      <c r="K51" s="129"/>
      <c r="L51" s="129"/>
      <c r="M51" s="129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</row>
    <row r="52" ht="12.75" customHeight="1">
      <c r="A52" s="129"/>
      <c r="B52" s="90"/>
      <c r="C52" s="96"/>
      <c r="D52" s="96"/>
      <c r="E52" s="96"/>
      <c r="F52" s="96"/>
      <c r="G52" s="96"/>
      <c r="H52" s="96"/>
      <c r="I52" s="129"/>
      <c r="J52" s="17"/>
      <c r="K52" s="129"/>
      <c r="L52" s="129"/>
      <c r="M52" s="129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</row>
    <row r="53" ht="12.75" customHeight="1">
      <c r="A53" s="129"/>
      <c r="B53" s="17"/>
      <c r="C53" s="100"/>
      <c r="D53" s="100"/>
      <c r="E53" s="100"/>
      <c r="F53" s="100"/>
      <c r="G53" s="100"/>
      <c r="H53" s="100"/>
      <c r="I53" s="129"/>
      <c r="J53" s="17"/>
      <c r="K53" s="129"/>
      <c r="L53" s="129"/>
      <c r="M53" s="129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ht="12.75" customHeight="1">
      <c r="A54" s="180"/>
      <c r="B54" s="176"/>
      <c r="C54" s="182" t="s">
        <v>157</v>
      </c>
      <c r="D54" s="182">
        <v>17.0</v>
      </c>
      <c r="E54" s="182">
        <f>D54+1</f>
        <v>18</v>
      </c>
      <c r="F54" s="182" t="str">
        <f t="shared" ref="F54:F65" si="22">C54&amp;E54</f>
        <v>1M18</v>
      </c>
      <c r="G54" s="182" t="str">
        <f t="shared" ref="G54:G65" si="23">C54&amp;D54</f>
        <v>1M17</v>
      </c>
      <c r="H54" s="182">
        <v>1.0</v>
      </c>
      <c r="I54" s="129"/>
      <c r="J54" s="17"/>
      <c r="K54" s="129"/>
      <c r="L54" s="129"/>
      <c r="M54" s="129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ht="15.75" customHeight="1">
      <c r="A55" s="27"/>
      <c r="B55" s="176"/>
      <c r="C55" s="182" t="s">
        <v>158</v>
      </c>
      <c r="D55" s="182">
        <f t="shared" ref="D55:E55" si="21">D54</f>
        <v>17</v>
      </c>
      <c r="E55" s="182">
        <f t="shared" si="21"/>
        <v>18</v>
      </c>
      <c r="F55" s="182" t="str">
        <f t="shared" si="22"/>
        <v>2M18</v>
      </c>
      <c r="G55" s="182" t="str">
        <f t="shared" si="23"/>
        <v>2M17</v>
      </c>
      <c r="H55" s="182">
        <f t="shared" ref="H55:H65" si="25">H54+1</f>
        <v>2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ht="15.75" customHeight="1">
      <c r="A56" s="27"/>
      <c r="B56" s="176"/>
      <c r="C56" s="182" t="s">
        <v>159</v>
      </c>
      <c r="D56" s="182">
        <f t="shared" ref="D56:E56" si="24">D55</f>
        <v>17</v>
      </c>
      <c r="E56" s="182">
        <f t="shared" si="24"/>
        <v>18</v>
      </c>
      <c r="F56" s="182" t="str">
        <f t="shared" si="22"/>
        <v>3M18</v>
      </c>
      <c r="G56" s="182" t="str">
        <f t="shared" si="23"/>
        <v>3M17</v>
      </c>
      <c r="H56" s="182">
        <f t="shared" si="25"/>
        <v>3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ht="15.75" customHeight="1">
      <c r="A57" s="27"/>
      <c r="B57" s="27"/>
      <c r="C57" s="182" t="s">
        <v>160</v>
      </c>
      <c r="D57" s="182">
        <f t="shared" ref="D57:E57" si="26">D56</f>
        <v>17</v>
      </c>
      <c r="E57" s="182">
        <f t="shared" si="26"/>
        <v>18</v>
      </c>
      <c r="F57" s="182" t="str">
        <f t="shared" si="22"/>
        <v>4M18</v>
      </c>
      <c r="G57" s="182" t="str">
        <f t="shared" si="23"/>
        <v>4M17</v>
      </c>
      <c r="H57" s="182">
        <f t="shared" si="25"/>
        <v>4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ht="15.75" customHeight="1">
      <c r="A58" s="27"/>
      <c r="B58" s="27"/>
      <c r="C58" s="182" t="s">
        <v>161</v>
      </c>
      <c r="D58" s="182">
        <f t="shared" ref="D58:E58" si="27">D57</f>
        <v>17</v>
      </c>
      <c r="E58" s="182">
        <f t="shared" si="27"/>
        <v>18</v>
      </c>
      <c r="F58" s="182" t="str">
        <f t="shared" si="22"/>
        <v>5M18</v>
      </c>
      <c r="G58" s="182" t="str">
        <f t="shared" si="23"/>
        <v>5M17</v>
      </c>
      <c r="H58" s="182">
        <f t="shared" si="25"/>
        <v>5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ht="15.75" customHeight="1">
      <c r="A59" s="27"/>
      <c r="B59" s="27"/>
      <c r="C59" s="182" t="s">
        <v>162</v>
      </c>
      <c r="D59" s="182">
        <f t="shared" ref="D59:E59" si="28">D58</f>
        <v>17</v>
      </c>
      <c r="E59" s="182">
        <f t="shared" si="28"/>
        <v>18</v>
      </c>
      <c r="F59" s="182" t="str">
        <f t="shared" si="22"/>
        <v>6M18</v>
      </c>
      <c r="G59" s="182" t="str">
        <f t="shared" si="23"/>
        <v>6M17</v>
      </c>
      <c r="H59" s="182">
        <f t="shared" si="25"/>
        <v>6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ht="15.75" customHeight="1">
      <c r="A60" s="27"/>
      <c r="B60" s="27"/>
      <c r="C60" s="182" t="s">
        <v>163</v>
      </c>
      <c r="D60" s="182">
        <f t="shared" ref="D60:E60" si="29">D59</f>
        <v>17</v>
      </c>
      <c r="E60" s="182">
        <f t="shared" si="29"/>
        <v>18</v>
      </c>
      <c r="F60" s="182" t="str">
        <f t="shared" si="22"/>
        <v>7M18</v>
      </c>
      <c r="G60" s="182" t="str">
        <f t="shared" si="23"/>
        <v>7M17</v>
      </c>
      <c r="H60" s="182">
        <f t="shared" si="25"/>
        <v>7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  <row r="61" ht="15.75" customHeight="1">
      <c r="A61" s="27"/>
      <c r="B61" s="27"/>
      <c r="C61" s="182" t="s">
        <v>164</v>
      </c>
      <c r="D61" s="182">
        <f t="shared" ref="D61:E61" si="30">D60</f>
        <v>17</v>
      </c>
      <c r="E61" s="182">
        <f t="shared" si="30"/>
        <v>18</v>
      </c>
      <c r="F61" s="182" t="str">
        <f t="shared" si="22"/>
        <v>8M18</v>
      </c>
      <c r="G61" s="182" t="str">
        <f t="shared" si="23"/>
        <v>8M17</v>
      </c>
      <c r="H61" s="182">
        <f t="shared" si="25"/>
        <v>8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</row>
    <row r="62" ht="15.75" customHeight="1">
      <c r="A62" s="27"/>
      <c r="B62" s="27"/>
      <c r="C62" s="182" t="s">
        <v>165</v>
      </c>
      <c r="D62" s="182">
        <f t="shared" ref="D62:E62" si="31">D61</f>
        <v>17</v>
      </c>
      <c r="E62" s="182">
        <f t="shared" si="31"/>
        <v>18</v>
      </c>
      <c r="F62" s="182" t="str">
        <f t="shared" si="22"/>
        <v>9M18</v>
      </c>
      <c r="G62" s="182" t="str">
        <f t="shared" si="23"/>
        <v>9M17</v>
      </c>
      <c r="H62" s="182">
        <f t="shared" si="25"/>
        <v>9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</row>
    <row r="63" ht="15.75" customHeight="1">
      <c r="A63" s="27"/>
      <c r="B63" s="27"/>
      <c r="C63" s="182" t="s">
        <v>166</v>
      </c>
      <c r="D63" s="182">
        <f t="shared" ref="D63:E63" si="32">D62</f>
        <v>17</v>
      </c>
      <c r="E63" s="182">
        <f t="shared" si="32"/>
        <v>18</v>
      </c>
      <c r="F63" s="182" t="str">
        <f t="shared" si="22"/>
        <v>10M18</v>
      </c>
      <c r="G63" s="182" t="str">
        <f t="shared" si="23"/>
        <v>10M17</v>
      </c>
      <c r="H63" s="182">
        <f t="shared" si="25"/>
        <v>10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</row>
    <row r="64" ht="15.75" customHeight="1">
      <c r="A64" s="27"/>
      <c r="B64" s="27"/>
      <c r="C64" s="182" t="s">
        <v>167</v>
      </c>
      <c r="D64" s="182">
        <f t="shared" ref="D64:E64" si="33">D63</f>
        <v>17</v>
      </c>
      <c r="E64" s="182">
        <f t="shared" si="33"/>
        <v>18</v>
      </c>
      <c r="F64" s="182" t="str">
        <f t="shared" si="22"/>
        <v>11M18</v>
      </c>
      <c r="G64" s="182" t="str">
        <f t="shared" si="23"/>
        <v>11M17</v>
      </c>
      <c r="H64" s="182">
        <f t="shared" si="25"/>
        <v>11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</row>
    <row r="65" ht="15.75" customHeight="1">
      <c r="A65" s="27"/>
      <c r="B65" s="27"/>
      <c r="C65" s="182" t="s">
        <v>168</v>
      </c>
      <c r="D65" s="182">
        <f t="shared" ref="D65:E65" si="34">D64</f>
        <v>17</v>
      </c>
      <c r="E65" s="182">
        <f t="shared" si="34"/>
        <v>18</v>
      </c>
      <c r="F65" s="182" t="str">
        <f t="shared" si="22"/>
        <v>12M18</v>
      </c>
      <c r="G65" s="182" t="str">
        <f t="shared" si="23"/>
        <v>12M17</v>
      </c>
      <c r="H65" s="182">
        <f t="shared" si="25"/>
        <v>12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</row>
    <row r="66" ht="15.75" customHeight="1">
      <c r="A66" s="17"/>
      <c r="B66" s="17"/>
      <c r="C66" s="100"/>
      <c r="D66" s="100"/>
      <c r="E66" s="100"/>
      <c r="F66" s="100"/>
      <c r="G66" s="100"/>
      <c r="H66" s="100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</row>
    <row r="67" ht="15.75" customHeight="1">
      <c r="A67" s="17"/>
      <c r="B67" s="17"/>
      <c r="C67" s="100"/>
      <c r="D67" s="100"/>
      <c r="E67" s="100"/>
      <c r="F67" s="100"/>
      <c r="G67" s="100"/>
      <c r="H67" s="100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</row>
    <row r="68" ht="15.75" customHeight="1">
      <c r="A68" s="17"/>
      <c r="B68" s="17"/>
      <c r="C68" s="100"/>
      <c r="D68" s="100"/>
      <c r="E68" s="100"/>
      <c r="F68" s="100"/>
      <c r="G68" s="100"/>
      <c r="H68" s="100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</row>
    <row r="69" ht="12.75" customHeight="1">
      <c r="A69" s="17"/>
      <c r="B69" s="17"/>
      <c r="C69" s="100"/>
      <c r="D69" s="100"/>
      <c r="E69" s="100"/>
      <c r="F69" s="100"/>
      <c r="G69" s="100"/>
      <c r="H69" s="100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</row>
    <row r="70" ht="12.75" customHeight="1">
      <c r="A70" s="17"/>
      <c r="B70" s="17"/>
      <c r="C70" s="100"/>
      <c r="D70" s="100"/>
      <c r="E70" s="100"/>
      <c r="F70" s="100"/>
      <c r="G70" s="100"/>
      <c r="H70" s="100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</row>
    <row r="71" ht="12.75" customHeight="1">
      <c r="A71" s="17"/>
      <c r="B71" s="17"/>
      <c r="C71" s="100"/>
      <c r="D71" s="100"/>
      <c r="E71" s="100"/>
      <c r="F71" s="100"/>
      <c r="G71" s="100"/>
      <c r="H71" s="100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</row>
    <row r="72" ht="12.75" customHeight="1">
      <c r="A72" s="17"/>
      <c r="B72" s="17"/>
      <c r="C72" s="100"/>
      <c r="D72" s="100"/>
      <c r="E72" s="100"/>
      <c r="F72" s="100"/>
      <c r="G72" s="100"/>
      <c r="H72" s="100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</row>
    <row r="73" ht="12.75" customHeight="1">
      <c r="A73" s="17"/>
      <c r="B73" s="17"/>
      <c r="C73" s="100"/>
      <c r="D73" s="100"/>
      <c r="E73" s="100"/>
      <c r="F73" s="100"/>
      <c r="G73" s="100"/>
      <c r="H73" s="100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ht="12.75" customHeight="1">
      <c r="A74" s="17"/>
      <c r="B74" s="17"/>
      <c r="C74" s="100"/>
      <c r="D74" s="100"/>
      <c r="E74" s="100"/>
      <c r="F74" s="100"/>
      <c r="G74" s="100"/>
      <c r="H74" s="100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ht="12.75" customHeight="1">
      <c r="A75" s="17"/>
      <c r="B75" s="17"/>
      <c r="C75" s="100"/>
      <c r="D75" s="100"/>
      <c r="E75" s="100"/>
      <c r="F75" s="100"/>
      <c r="G75" s="100"/>
      <c r="H75" s="100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ht="12.75" customHeight="1">
      <c r="A76" s="17"/>
      <c r="B76" s="17"/>
      <c r="C76" s="100"/>
      <c r="D76" s="100"/>
      <c r="E76" s="100"/>
      <c r="F76" s="100"/>
      <c r="G76" s="100"/>
      <c r="H76" s="100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ht="12.75" customHeight="1">
      <c r="A77" s="17"/>
      <c r="B77" s="17"/>
      <c r="C77" s="100"/>
      <c r="D77" s="100"/>
      <c r="E77" s="100"/>
      <c r="F77" s="100"/>
      <c r="G77" s="100"/>
      <c r="H77" s="100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ht="12.75" customHeight="1">
      <c r="A78" s="17"/>
      <c r="B78" s="17"/>
      <c r="C78" s="100"/>
      <c r="D78" s="100"/>
      <c r="E78" s="100"/>
      <c r="F78" s="100"/>
      <c r="G78" s="100"/>
      <c r="H78" s="100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ht="12.75" customHeight="1">
      <c r="A79" s="17"/>
      <c r="B79" s="17"/>
      <c r="C79" s="100"/>
      <c r="D79" s="100"/>
      <c r="E79" s="100"/>
      <c r="F79" s="100"/>
      <c r="G79" s="100"/>
      <c r="H79" s="100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ht="12.75" customHeight="1">
      <c r="A80" s="17"/>
      <c r="B80" s="17"/>
      <c r="C80" s="100"/>
      <c r="D80" s="100"/>
      <c r="E80" s="100"/>
      <c r="F80" s="100"/>
      <c r="G80" s="100"/>
      <c r="H80" s="100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ht="12.75" customHeight="1">
      <c r="A81" s="17"/>
      <c r="B81" s="17"/>
      <c r="C81" s="100"/>
      <c r="D81" s="100"/>
      <c r="E81" s="100"/>
      <c r="F81" s="100"/>
      <c r="G81" s="100"/>
      <c r="H81" s="100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ht="12.75" customHeight="1">
      <c r="A82" s="17"/>
      <c r="B82" s="17"/>
      <c r="C82" s="100"/>
      <c r="D82" s="100"/>
      <c r="E82" s="100"/>
      <c r="F82" s="100"/>
      <c r="G82" s="100"/>
      <c r="H82" s="100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ht="12.75" customHeight="1">
      <c r="A83" s="17"/>
      <c r="B83" s="17"/>
      <c r="C83" s="100"/>
      <c r="D83" s="100"/>
      <c r="E83" s="100"/>
      <c r="F83" s="100"/>
      <c r="G83" s="100"/>
      <c r="H83" s="100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ht="12.75" customHeight="1">
      <c r="A84" s="17"/>
      <c r="B84" s="17"/>
      <c r="C84" s="100"/>
      <c r="D84" s="100"/>
      <c r="E84" s="100"/>
      <c r="F84" s="100"/>
      <c r="G84" s="100"/>
      <c r="H84" s="100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ht="12.75" customHeight="1">
      <c r="A85" s="17"/>
      <c r="B85" s="17"/>
      <c r="C85" s="100"/>
      <c r="D85" s="100"/>
      <c r="E85" s="100"/>
      <c r="F85" s="100"/>
      <c r="G85" s="100"/>
      <c r="H85" s="100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ht="12.75" customHeight="1">
      <c r="A86" s="17"/>
      <c r="B86" s="17"/>
      <c r="C86" s="100"/>
      <c r="D86" s="100"/>
      <c r="E86" s="100"/>
      <c r="F86" s="100"/>
      <c r="G86" s="100"/>
      <c r="H86" s="100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ht="12.75" customHeight="1">
      <c r="A87" s="17"/>
      <c r="B87" s="17"/>
      <c r="C87" s="100"/>
      <c r="D87" s="100"/>
      <c r="E87" s="100"/>
      <c r="F87" s="100"/>
      <c r="G87" s="100"/>
      <c r="H87" s="100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ht="12.75" customHeight="1">
      <c r="A88" s="17"/>
      <c r="B88" s="17"/>
      <c r="C88" s="100"/>
      <c r="D88" s="100"/>
      <c r="E88" s="100"/>
      <c r="F88" s="100"/>
      <c r="G88" s="100"/>
      <c r="H88" s="100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ht="12.75" customHeight="1">
      <c r="A89" s="17"/>
      <c r="B89" s="17"/>
      <c r="C89" s="100"/>
      <c r="D89" s="100"/>
      <c r="E89" s="100"/>
      <c r="F89" s="100"/>
      <c r="G89" s="100"/>
      <c r="H89" s="100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ht="12.75" customHeight="1">
      <c r="A90" s="17"/>
      <c r="B90" s="17"/>
      <c r="C90" s="100"/>
      <c r="D90" s="100"/>
      <c r="E90" s="100"/>
      <c r="F90" s="100"/>
      <c r="G90" s="100"/>
      <c r="H90" s="100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ht="12.75" customHeight="1">
      <c r="A91" s="17"/>
      <c r="B91" s="17"/>
      <c r="C91" s="100"/>
      <c r="D91" s="100"/>
      <c r="E91" s="100"/>
      <c r="F91" s="100"/>
      <c r="G91" s="100"/>
      <c r="H91" s="100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ht="12.75" customHeight="1">
      <c r="A92" s="17"/>
      <c r="B92" s="17"/>
      <c r="C92" s="100"/>
      <c r="D92" s="100"/>
      <c r="E92" s="100"/>
      <c r="F92" s="100"/>
      <c r="G92" s="100"/>
      <c r="H92" s="100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ht="12.75" customHeight="1">
      <c r="A93" s="17"/>
      <c r="B93" s="17"/>
      <c r="C93" s="100"/>
      <c r="D93" s="100"/>
      <c r="E93" s="100"/>
      <c r="F93" s="100"/>
      <c r="G93" s="100"/>
      <c r="H93" s="100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ht="12.75" customHeight="1">
      <c r="A94" s="17"/>
      <c r="B94" s="17"/>
      <c r="C94" s="100"/>
      <c r="D94" s="100"/>
      <c r="E94" s="100"/>
      <c r="F94" s="100"/>
      <c r="G94" s="100"/>
      <c r="H94" s="100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ht="12.75" customHeight="1">
      <c r="A95" s="17"/>
      <c r="B95" s="17"/>
      <c r="C95" s="100"/>
      <c r="D95" s="100"/>
      <c r="E95" s="100"/>
      <c r="F95" s="100"/>
      <c r="G95" s="100"/>
      <c r="H95" s="100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ht="12.75" customHeight="1">
      <c r="A96" s="17"/>
      <c r="B96" s="17"/>
      <c r="C96" s="100"/>
      <c r="D96" s="100"/>
      <c r="E96" s="100"/>
      <c r="F96" s="100"/>
      <c r="G96" s="100"/>
      <c r="H96" s="100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ht="12.75" customHeight="1">
      <c r="A97" s="17"/>
      <c r="B97" s="17"/>
      <c r="C97" s="100"/>
      <c r="D97" s="100"/>
      <c r="E97" s="100"/>
      <c r="F97" s="100"/>
      <c r="G97" s="100"/>
      <c r="H97" s="100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ht="12.75" customHeight="1">
      <c r="A98" s="17"/>
      <c r="B98" s="17"/>
      <c r="C98" s="100"/>
      <c r="D98" s="100"/>
      <c r="E98" s="100"/>
      <c r="F98" s="100"/>
      <c r="G98" s="100"/>
      <c r="H98" s="100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ht="12.75" customHeight="1">
      <c r="A99" s="17"/>
      <c r="B99" s="17"/>
      <c r="C99" s="100"/>
      <c r="D99" s="100"/>
      <c r="E99" s="100"/>
      <c r="F99" s="100"/>
      <c r="G99" s="100"/>
      <c r="H99" s="100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</row>
    <row r="100" ht="12.75" customHeight="1">
      <c r="A100" s="17"/>
      <c r="B100" s="17"/>
      <c r="C100" s="100"/>
      <c r="D100" s="100"/>
      <c r="E100" s="100"/>
      <c r="F100" s="100"/>
      <c r="G100" s="100"/>
      <c r="H100" s="100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ht="12.75" customHeight="1">
      <c r="A101" s="17"/>
      <c r="B101" s="17"/>
      <c r="C101" s="100"/>
      <c r="D101" s="100"/>
      <c r="E101" s="100"/>
      <c r="F101" s="100"/>
      <c r="G101" s="100"/>
      <c r="H101" s="100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ht="12.75" customHeight="1">
      <c r="A102" s="17"/>
      <c r="B102" s="17"/>
      <c r="C102" s="100"/>
      <c r="D102" s="100"/>
      <c r="E102" s="100"/>
      <c r="F102" s="100"/>
      <c r="G102" s="100"/>
      <c r="H102" s="100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ht="12.75" customHeight="1">
      <c r="A103" s="17"/>
      <c r="B103" s="17"/>
      <c r="C103" s="100"/>
      <c r="D103" s="100"/>
      <c r="E103" s="100"/>
      <c r="F103" s="100"/>
      <c r="G103" s="100"/>
      <c r="H103" s="100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ht="12.75" customHeight="1">
      <c r="A104" s="17"/>
      <c r="B104" s="17"/>
      <c r="C104" s="100"/>
      <c r="D104" s="100"/>
      <c r="E104" s="100"/>
      <c r="F104" s="100"/>
      <c r="G104" s="100"/>
      <c r="H104" s="100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ht="12.75" customHeight="1">
      <c r="A105" s="17"/>
      <c r="B105" s="17"/>
      <c r="C105" s="100"/>
      <c r="D105" s="100"/>
      <c r="E105" s="100"/>
      <c r="F105" s="100"/>
      <c r="G105" s="100"/>
      <c r="H105" s="100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ht="12.75" customHeight="1">
      <c r="A106" s="17"/>
      <c r="B106" s="17"/>
      <c r="C106" s="100"/>
      <c r="D106" s="100"/>
      <c r="E106" s="100"/>
      <c r="F106" s="100"/>
      <c r="G106" s="100"/>
      <c r="H106" s="100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ht="12.75" customHeight="1">
      <c r="A107" s="17"/>
      <c r="B107" s="17"/>
      <c r="C107" s="100"/>
      <c r="D107" s="100"/>
      <c r="E107" s="100"/>
      <c r="F107" s="100"/>
      <c r="G107" s="100"/>
      <c r="H107" s="100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ht="12.75" customHeight="1">
      <c r="A108" s="17"/>
      <c r="B108" s="17"/>
      <c r="C108" s="100"/>
      <c r="D108" s="100"/>
      <c r="E108" s="100"/>
      <c r="F108" s="100"/>
      <c r="G108" s="100"/>
      <c r="H108" s="100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</row>
    <row r="109" ht="12.75" customHeight="1">
      <c r="A109" s="17"/>
      <c r="B109" s="17"/>
      <c r="C109" s="100"/>
      <c r="D109" s="100"/>
      <c r="E109" s="100"/>
      <c r="F109" s="100"/>
      <c r="G109" s="100"/>
      <c r="H109" s="100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</row>
    <row r="110" ht="12.75" customHeight="1">
      <c r="A110" s="17"/>
      <c r="B110" s="17"/>
      <c r="C110" s="100"/>
      <c r="D110" s="100"/>
      <c r="E110" s="100"/>
      <c r="F110" s="100"/>
      <c r="G110" s="100"/>
      <c r="H110" s="100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ht="12.75" customHeight="1">
      <c r="A111" s="17"/>
      <c r="B111" s="17"/>
      <c r="C111" s="100"/>
      <c r="D111" s="100"/>
      <c r="E111" s="100"/>
      <c r="F111" s="100"/>
      <c r="G111" s="100"/>
      <c r="H111" s="100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ht="12.75" customHeight="1">
      <c r="A112" s="17"/>
      <c r="B112" s="17"/>
      <c r="C112" s="100"/>
      <c r="D112" s="100"/>
      <c r="E112" s="100"/>
      <c r="F112" s="100"/>
      <c r="G112" s="100"/>
      <c r="H112" s="100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ht="12.75" customHeight="1">
      <c r="A113" s="17"/>
      <c r="B113" s="17"/>
      <c r="C113" s="100"/>
      <c r="D113" s="100"/>
      <c r="E113" s="100"/>
      <c r="F113" s="100"/>
      <c r="G113" s="100"/>
      <c r="H113" s="100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ht="12.75" customHeight="1">
      <c r="A114" s="17"/>
      <c r="B114" s="17"/>
      <c r="C114" s="100"/>
      <c r="D114" s="100"/>
      <c r="E114" s="100"/>
      <c r="F114" s="100"/>
      <c r="G114" s="100"/>
      <c r="H114" s="100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ht="12.75" customHeight="1">
      <c r="A115" s="17"/>
      <c r="B115" s="17"/>
      <c r="C115" s="100"/>
      <c r="D115" s="100"/>
      <c r="E115" s="100"/>
      <c r="F115" s="100"/>
      <c r="G115" s="100"/>
      <c r="H115" s="100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ht="12.75" customHeight="1">
      <c r="A116" s="17"/>
      <c r="B116" s="17"/>
      <c r="C116" s="100"/>
      <c r="D116" s="100"/>
      <c r="E116" s="100"/>
      <c r="F116" s="100"/>
      <c r="G116" s="100"/>
      <c r="H116" s="100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ht="12.75" customHeight="1">
      <c r="A117" s="17"/>
      <c r="B117" s="17"/>
      <c r="C117" s="100"/>
      <c r="D117" s="100"/>
      <c r="E117" s="100"/>
      <c r="F117" s="100"/>
      <c r="G117" s="100"/>
      <c r="H117" s="100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ht="12.75" customHeight="1">
      <c r="A118" s="17"/>
      <c r="B118" s="17"/>
      <c r="C118" s="100"/>
      <c r="D118" s="100"/>
      <c r="E118" s="100"/>
      <c r="F118" s="100"/>
      <c r="G118" s="100"/>
      <c r="H118" s="100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ht="12.75" customHeight="1">
      <c r="A119" s="17"/>
      <c r="B119" s="17"/>
      <c r="C119" s="100"/>
      <c r="D119" s="100"/>
      <c r="E119" s="100"/>
      <c r="F119" s="100"/>
      <c r="G119" s="100"/>
      <c r="H119" s="100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ht="12.75" customHeight="1">
      <c r="A120" s="17"/>
      <c r="B120" s="17"/>
      <c r="C120" s="100"/>
      <c r="D120" s="100"/>
      <c r="E120" s="100"/>
      <c r="F120" s="100"/>
      <c r="G120" s="100"/>
      <c r="H120" s="100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ht="12.75" customHeight="1">
      <c r="A121" s="17"/>
      <c r="B121" s="17"/>
      <c r="C121" s="100"/>
      <c r="D121" s="100"/>
      <c r="E121" s="100"/>
      <c r="F121" s="100"/>
      <c r="G121" s="100"/>
      <c r="H121" s="100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ht="12.75" customHeight="1">
      <c r="A122" s="17"/>
      <c r="B122" s="17"/>
      <c r="C122" s="100"/>
      <c r="D122" s="100"/>
      <c r="E122" s="100"/>
      <c r="F122" s="100"/>
      <c r="G122" s="100"/>
      <c r="H122" s="100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ht="12.75" customHeight="1">
      <c r="A123" s="17"/>
      <c r="B123" s="17"/>
      <c r="C123" s="100"/>
      <c r="D123" s="100"/>
      <c r="E123" s="100"/>
      <c r="F123" s="100"/>
      <c r="G123" s="100"/>
      <c r="H123" s="100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ht="12.75" customHeight="1">
      <c r="A124" s="17"/>
      <c r="B124" s="17"/>
      <c r="C124" s="100"/>
      <c r="D124" s="100"/>
      <c r="E124" s="100"/>
      <c r="F124" s="100"/>
      <c r="G124" s="100"/>
      <c r="H124" s="100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ht="12.75" customHeight="1">
      <c r="A125" s="17"/>
      <c r="B125" s="17"/>
      <c r="C125" s="100"/>
      <c r="D125" s="100"/>
      <c r="E125" s="100"/>
      <c r="F125" s="100"/>
      <c r="G125" s="100"/>
      <c r="H125" s="100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ht="12.75" customHeight="1">
      <c r="A126" s="17"/>
      <c r="B126" s="17"/>
      <c r="C126" s="100"/>
      <c r="D126" s="100"/>
      <c r="E126" s="100"/>
      <c r="F126" s="100"/>
      <c r="G126" s="100"/>
      <c r="H126" s="100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ht="12.75" customHeight="1">
      <c r="A127" s="17"/>
      <c r="B127" s="17"/>
      <c r="C127" s="100"/>
      <c r="D127" s="100"/>
      <c r="E127" s="100"/>
      <c r="F127" s="100"/>
      <c r="G127" s="100"/>
      <c r="H127" s="100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ht="12.75" customHeight="1">
      <c r="A128" s="17"/>
      <c r="B128" s="17"/>
      <c r="C128" s="100"/>
      <c r="D128" s="100"/>
      <c r="E128" s="100"/>
      <c r="F128" s="100"/>
      <c r="G128" s="100"/>
      <c r="H128" s="100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ht="12.75" customHeight="1">
      <c r="A129" s="17"/>
      <c r="B129" s="17"/>
      <c r="C129" s="100"/>
      <c r="D129" s="100"/>
      <c r="E129" s="100"/>
      <c r="F129" s="100"/>
      <c r="G129" s="100"/>
      <c r="H129" s="100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ht="12.75" customHeight="1">
      <c r="A130" s="17"/>
      <c r="B130" s="17"/>
      <c r="C130" s="100"/>
      <c r="D130" s="100"/>
      <c r="E130" s="100"/>
      <c r="F130" s="100"/>
      <c r="G130" s="100"/>
      <c r="H130" s="100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ht="12.75" customHeight="1">
      <c r="A131" s="17"/>
      <c r="B131" s="17"/>
      <c r="C131" s="100"/>
      <c r="D131" s="100"/>
      <c r="E131" s="100"/>
      <c r="F131" s="100"/>
      <c r="G131" s="100"/>
      <c r="H131" s="100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ht="12.75" customHeight="1">
      <c r="A132" s="17"/>
      <c r="B132" s="17"/>
      <c r="C132" s="100"/>
      <c r="D132" s="100"/>
      <c r="E132" s="100"/>
      <c r="F132" s="100"/>
      <c r="G132" s="100"/>
      <c r="H132" s="100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ht="12.75" customHeight="1">
      <c r="A133" s="17"/>
      <c r="B133" s="17"/>
      <c r="C133" s="100"/>
      <c r="D133" s="100"/>
      <c r="E133" s="100"/>
      <c r="F133" s="100"/>
      <c r="G133" s="100"/>
      <c r="H133" s="100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</row>
    <row r="134" ht="12.75" customHeight="1">
      <c r="A134" s="17"/>
      <c r="B134" s="17"/>
      <c r="C134" s="100"/>
      <c r="D134" s="100"/>
      <c r="E134" s="100"/>
      <c r="F134" s="100"/>
      <c r="G134" s="100"/>
      <c r="H134" s="100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</row>
    <row r="135" ht="12.75" customHeight="1">
      <c r="A135" s="17"/>
      <c r="B135" s="17"/>
      <c r="C135" s="100"/>
      <c r="D135" s="100"/>
      <c r="E135" s="100"/>
      <c r="F135" s="100"/>
      <c r="G135" s="100"/>
      <c r="H135" s="100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</row>
    <row r="136" ht="12.75" customHeight="1">
      <c r="A136" s="17"/>
      <c r="B136" s="17"/>
      <c r="C136" s="100"/>
      <c r="D136" s="100"/>
      <c r="E136" s="100"/>
      <c r="F136" s="100"/>
      <c r="G136" s="100"/>
      <c r="H136" s="100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</row>
    <row r="137" ht="12.75" customHeight="1">
      <c r="A137" s="17"/>
      <c r="B137" s="17"/>
      <c r="C137" s="100"/>
      <c r="D137" s="100"/>
      <c r="E137" s="100"/>
      <c r="F137" s="100"/>
      <c r="G137" s="100"/>
      <c r="H137" s="100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</row>
    <row r="138" ht="12.75" customHeight="1">
      <c r="A138" s="17"/>
      <c r="B138" s="17"/>
      <c r="C138" s="100"/>
      <c r="D138" s="100"/>
      <c r="E138" s="100"/>
      <c r="F138" s="100"/>
      <c r="G138" s="100"/>
      <c r="H138" s="100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</row>
    <row r="139" ht="12.75" customHeight="1">
      <c r="A139" s="17"/>
      <c r="B139" s="17"/>
      <c r="C139" s="100"/>
      <c r="D139" s="100"/>
      <c r="E139" s="100"/>
      <c r="F139" s="100"/>
      <c r="G139" s="100"/>
      <c r="H139" s="100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</row>
    <row r="140" ht="12.75" customHeight="1">
      <c r="A140" s="17"/>
      <c r="B140" s="17"/>
      <c r="C140" s="100"/>
      <c r="D140" s="100"/>
      <c r="E140" s="100"/>
      <c r="F140" s="100"/>
      <c r="G140" s="100"/>
      <c r="H140" s="100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</row>
    <row r="141" ht="12.75" customHeight="1">
      <c r="A141" s="17"/>
      <c r="B141" s="17"/>
      <c r="C141" s="100"/>
      <c r="D141" s="100"/>
      <c r="E141" s="100"/>
      <c r="F141" s="100"/>
      <c r="G141" s="100"/>
      <c r="H141" s="100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</row>
    <row r="142" ht="12.75" customHeight="1">
      <c r="A142" s="17"/>
      <c r="B142" s="17"/>
      <c r="C142" s="100"/>
      <c r="D142" s="100"/>
      <c r="E142" s="100"/>
      <c r="F142" s="100"/>
      <c r="G142" s="100"/>
      <c r="H142" s="100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</row>
    <row r="143" ht="12.75" customHeight="1">
      <c r="A143" s="17"/>
      <c r="B143" s="17"/>
      <c r="C143" s="100"/>
      <c r="D143" s="100"/>
      <c r="E143" s="100"/>
      <c r="F143" s="100"/>
      <c r="G143" s="100"/>
      <c r="H143" s="100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</row>
    <row r="144" ht="12.75" customHeight="1">
      <c r="A144" s="17"/>
      <c r="B144" s="17"/>
      <c r="C144" s="100"/>
      <c r="D144" s="100"/>
      <c r="E144" s="100"/>
      <c r="F144" s="100"/>
      <c r="G144" s="100"/>
      <c r="H144" s="100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</row>
    <row r="145" ht="12.75" customHeight="1">
      <c r="A145" s="17"/>
      <c r="B145" s="17"/>
      <c r="C145" s="100"/>
      <c r="D145" s="100"/>
      <c r="E145" s="100"/>
      <c r="F145" s="100"/>
      <c r="G145" s="100"/>
      <c r="H145" s="100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</row>
    <row r="146" ht="12.75" customHeight="1">
      <c r="A146" s="17"/>
      <c r="B146" s="17"/>
      <c r="C146" s="100"/>
      <c r="D146" s="100"/>
      <c r="E146" s="100"/>
      <c r="F146" s="100"/>
      <c r="G146" s="100"/>
      <c r="H146" s="100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</row>
    <row r="147" ht="12.75" customHeight="1">
      <c r="A147" s="17"/>
      <c r="B147" s="17"/>
      <c r="C147" s="100"/>
      <c r="D147" s="100"/>
      <c r="E147" s="100"/>
      <c r="F147" s="100"/>
      <c r="G147" s="100"/>
      <c r="H147" s="100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</row>
    <row r="148" ht="12.75" customHeight="1">
      <c r="A148" s="17"/>
      <c r="B148" s="17"/>
      <c r="C148" s="100"/>
      <c r="D148" s="100"/>
      <c r="E148" s="100"/>
      <c r="F148" s="100"/>
      <c r="G148" s="100"/>
      <c r="H148" s="100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ht="12.75" customHeight="1">
      <c r="A149" s="17"/>
      <c r="B149" s="17"/>
      <c r="C149" s="100"/>
      <c r="D149" s="100"/>
      <c r="E149" s="100"/>
      <c r="F149" s="100"/>
      <c r="G149" s="100"/>
      <c r="H149" s="100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</row>
    <row r="150" ht="12.75" customHeight="1">
      <c r="A150" s="17"/>
      <c r="B150" s="17"/>
      <c r="C150" s="100"/>
      <c r="D150" s="100"/>
      <c r="E150" s="100"/>
      <c r="F150" s="100"/>
      <c r="G150" s="100"/>
      <c r="H150" s="100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</row>
    <row r="151" ht="12.75" customHeight="1">
      <c r="A151" s="17"/>
      <c r="B151" s="17"/>
      <c r="C151" s="100"/>
      <c r="D151" s="100"/>
      <c r="E151" s="100"/>
      <c r="F151" s="100"/>
      <c r="G151" s="100"/>
      <c r="H151" s="100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ht="12.75" customHeight="1">
      <c r="A152" s="17"/>
      <c r="B152" s="17"/>
      <c r="C152" s="100"/>
      <c r="D152" s="100"/>
      <c r="E152" s="100"/>
      <c r="F152" s="100"/>
      <c r="G152" s="100"/>
      <c r="H152" s="100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</row>
    <row r="153" ht="12.75" customHeight="1">
      <c r="A153" s="17"/>
      <c r="B153" s="17"/>
      <c r="C153" s="100"/>
      <c r="D153" s="100"/>
      <c r="E153" s="100"/>
      <c r="F153" s="100"/>
      <c r="G153" s="100"/>
      <c r="H153" s="100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</row>
    <row r="154" ht="12.75" customHeight="1">
      <c r="A154" s="17"/>
      <c r="B154" s="17"/>
      <c r="C154" s="100"/>
      <c r="D154" s="100"/>
      <c r="E154" s="100"/>
      <c r="F154" s="100"/>
      <c r="G154" s="100"/>
      <c r="H154" s="100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ht="12.75" customHeight="1">
      <c r="A155" s="17"/>
      <c r="B155" s="17"/>
      <c r="C155" s="100"/>
      <c r="D155" s="100"/>
      <c r="E155" s="100"/>
      <c r="F155" s="100"/>
      <c r="G155" s="100"/>
      <c r="H155" s="100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</row>
    <row r="156" ht="12.75" customHeight="1">
      <c r="A156" s="17"/>
      <c r="B156" s="17"/>
      <c r="C156" s="100"/>
      <c r="D156" s="100"/>
      <c r="E156" s="100"/>
      <c r="F156" s="100"/>
      <c r="G156" s="100"/>
      <c r="H156" s="100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</row>
    <row r="157" ht="12.75" customHeight="1">
      <c r="A157" s="17"/>
      <c r="B157" s="17"/>
      <c r="C157" s="100"/>
      <c r="D157" s="100"/>
      <c r="E157" s="100"/>
      <c r="F157" s="100"/>
      <c r="G157" s="100"/>
      <c r="H157" s="100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</row>
    <row r="158" ht="12.75" customHeight="1">
      <c r="A158" s="17"/>
      <c r="B158" s="17"/>
      <c r="C158" s="100"/>
      <c r="D158" s="100"/>
      <c r="E158" s="100"/>
      <c r="F158" s="100"/>
      <c r="G158" s="100"/>
      <c r="H158" s="100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</row>
    <row r="159" ht="12.75" customHeight="1">
      <c r="A159" s="17"/>
      <c r="B159" s="17"/>
      <c r="C159" s="100"/>
      <c r="D159" s="100"/>
      <c r="E159" s="100"/>
      <c r="F159" s="100"/>
      <c r="G159" s="100"/>
      <c r="H159" s="100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</row>
    <row r="160" ht="12.75" customHeight="1">
      <c r="A160" s="17"/>
      <c r="B160" s="17"/>
      <c r="C160" s="100"/>
      <c r="D160" s="100"/>
      <c r="E160" s="100"/>
      <c r="F160" s="100"/>
      <c r="G160" s="100"/>
      <c r="H160" s="100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ht="12.75" customHeight="1">
      <c r="A161" s="17"/>
      <c r="B161" s="17"/>
      <c r="C161" s="100"/>
      <c r="D161" s="100"/>
      <c r="E161" s="100"/>
      <c r="F161" s="100"/>
      <c r="G161" s="100"/>
      <c r="H161" s="100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ht="12.75" customHeight="1">
      <c r="A162" s="17"/>
      <c r="B162" s="17"/>
      <c r="C162" s="100"/>
      <c r="D162" s="100"/>
      <c r="E162" s="100"/>
      <c r="F162" s="100"/>
      <c r="G162" s="100"/>
      <c r="H162" s="100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</row>
    <row r="163" ht="12.75" customHeight="1">
      <c r="A163" s="17"/>
      <c r="B163" s="17"/>
      <c r="C163" s="100"/>
      <c r="D163" s="100"/>
      <c r="E163" s="100"/>
      <c r="F163" s="100"/>
      <c r="G163" s="100"/>
      <c r="H163" s="100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</row>
    <row r="164" ht="12.75" customHeight="1">
      <c r="A164" s="17"/>
      <c r="B164" s="17"/>
      <c r="C164" s="100"/>
      <c r="D164" s="100"/>
      <c r="E164" s="100"/>
      <c r="F164" s="100"/>
      <c r="G164" s="100"/>
      <c r="H164" s="100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</row>
    <row r="165" ht="12.75" customHeight="1">
      <c r="A165" s="17"/>
      <c r="B165" s="17"/>
      <c r="C165" s="100"/>
      <c r="D165" s="100"/>
      <c r="E165" s="100"/>
      <c r="F165" s="100"/>
      <c r="G165" s="100"/>
      <c r="H165" s="100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</row>
    <row r="166" ht="12.75" customHeight="1">
      <c r="A166" s="17"/>
      <c r="B166" s="17"/>
      <c r="C166" s="100"/>
      <c r="D166" s="100"/>
      <c r="E166" s="100"/>
      <c r="F166" s="100"/>
      <c r="G166" s="100"/>
      <c r="H166" s="100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</row>
    <row r="167" ht="12.75" customHeight="1">
      <c r="A167" s="17"/>
      <c r="B167" s="17"/>
      <c r="C167" s="100"/>
      <c r="D167" s="100"/>
      <c r="E167" s="100"/>
      <c r="F167" s="100"/>
      <c r="G167" s="100"/>
      <c r="H167" s="100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</row>
    <row r="168" ht="12.75" customHeight="1">
      <c r="A168" s="17"/>
      <c r="B168" s="17"/>
      <c r="C168" s="100"/>
      <c r="D168" s="100"/>
      <c r="E168" s="100"/>
      <c r="F168" s="100"/>
      <c r="G168" s="100"/>
      <c r="H168" s="100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</row>
    <row r="169" ht="12.75" customHeight="1">
      <c r="A169" s="17"/>
      <c r="B169" s="17"/>
      <c r="C169" s="100"/>
      <c r="D169" s="100"/>
      <c r="E169" s="100"/>
      <c r="F169" s="100"/>
      <c r="G169" s="100"/>
      <c r="H169" s="100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</row>
    <row r="170" ht="12.75" customHeight="1">
      <c r="A170" s="17"/>
      <c r="B170" s="17"/>
      <c r="C170" s="100"/>
      <c r="D170" s="100"/>
      <c r="E170" s="100"/>
      <c r="F170" s="100"/>
      <c r="G170" s="100"/>
      <c r="H170" s="100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</row>
    <row r="171" ht="12.75" customHeight="1">
      <c r="A171" s="17"/>
      <c r="B171" s="17"/>
      <c r="C171" s="100"/>
      <c r="D171" s="100"/>
      <c r="E171" s="100"/>
      <c r="F171" s="100"/>
      <c r="G171" s="100"/>
      <c r="H171" s="100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</row>
    <row r="172" ht="12.75" customHeight="1">
      <c r="A172" s="17"/>
      <c r="B172" s="17"/>
      <c r="C172" s="100"/>
      <c r="D172" s="100"/>
      <c r="E172" s="100"/>
      <c r="F172" s="100"/>
      <c r="G172" s="100"/>
      <c r="H172" s="100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</row>
    <row r="173" ht="12.75" customHeight="1">
      <c r="A173" s="17"/>
      <c r="B173" s="17"/>
      <c r="C173" s="100"/>
      <c r="D173" s="100"/>
      <c r="E173" s="100"/>
      <c r="F173" s="100"/>
      <c r="G173" s="100"/>
      <c r="H173" s="100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</row>
    <row r="174" ht="12.75" customHeight="1">
      <c r="A174" s="17"/>
      <c r="B174" s="17"/>
      <c r="C174" s="100"/>
      <c r="D174" s="100"/>
      <c r="E174" s="100"/>
      <c r="F174" s="100"/>
      <c r="G174" s="100"/>
      <c r="H174" s="100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</row>
    <row r="175" ht="12.75" customHeight="1">
      <c r="A175" s="17"/>
      <c r="B175" s="17"/>
      <c r="C175" s="100"/>
      <c r="D175" s="100"/>
      <c r="E175" s="100"/>
      <c r="F175" s="100"/>
      <c r="G175" s="100"/>
      <c r="H175" s="100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</row>
    <row r="176" ht="12.75" customHeight="1">
      <c r="A176" s="17"/>
      <c r="B176" s="17"/>
      <c r="C176" s="100"/>
      <c r="D176" s="100"/>
      <c r="E176" s="100"/>
      <c r="F176" s="100"/>
      <c r="G176" s="100"/>
      <c r="H176" s="100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</row>
    <row r="177" ht="12.75" customHeight="1">
      <c r="A177" s="17"/>
      <c r="B177" s="17"/>
      <c r="C177" s="100"/>
      <c r="D177" s="100"/>
      <c r="E177" s="100"/>
      <c r="F177" s="100"/>
      <c r="G177" s="100"/>
      <c r="H177" s="100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</row>
    <row r="178" ht="12.75" customHeight="1">
      <c r="A178" s="17"/>
      <c r="B178" s="17"/>
      <c r="C178" s="100"/>
      <c r="D178" s="100"/>
      <c r="E178" s="100"/>
      <c r="F178" s="100"/>
      <c r="G178" s="100"/>
      <c r="H178" s="100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</row>
    <row r="179" ht="12.75" customHeight="1">
      <c r="A179" s="17"/>
      <c r="B179" s="17"/>
      <c r="C179" s="100"/>
      <c r="D179" s="100"/>
      <c r="E179" s="100"/>
      <c r="F179" s="100"/>
      <c r="G179" s="100"/>
      <c r="H179" s="100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</row>
    <row r="180" ht="12.75" customHeight="1">
      <c r="A180" s="17"/>
      <c r="B180" s="17"/>
      <c r="C180" s="100"/>
      <c r="D180" s="100"/>
      <c r="E180" s="100"/>
      <c r="F180" s="100"/>
      <c r="G180" s="100"/>
      <c r="H180" s="100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ht="12.75" customHeight="1">
      <c r="A181" s="17"/>
      <c r="B181" s="17"/>
      <c r="C181" s="100"/>
      <c r="D181" s="100"/>
      <c r="E181" s="100"/>
      <c r="F181" s="100"/>
      <c r="G181" s="100"/>
      <c r="H181" s="100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ht="12.75" customHeight="1">
      <c r="A182" s="17"/>
      <c r="B182" s="17"/>
      <c r="C182" s="100"/>
      <c r="D182" s="100"/>
      <c r="E182" s="100"/>
      <c r="F182" s="100"/>
      <c r="G182" s="100"/>
      <c r="H182" s="100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ht="12.75" customHeight="1">
      <c r="A183" s="17"/>
      <c r="B183" s="17"/>
      <c r="C183" s="100"/>
      <c r="D183" s="100"/>
      <c r="E183" s="100"/>
      <c r="F183" s="100"/>
      <c r="G183" s="100"/>
      <c r="H183" s="100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</row>
    <row r="184" ht="12.75" customHeight="1">
      <c r="A184" s="17"/>
      <c r="B184" s="17"/>
      <c r="C184" s="100"/>
      <c r="D184" s="100"/>
      <c r="E184" s="100"/>
      <c r="F184" s="100"/>
      <c r="G184" s="100"/>
      <c r="H184" s="100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</row>
    <row r="185" ht="12.75" customHeight="1">
      <c r="A185" s="17"/>
      <c r="B185" s="17"/>
      <c r="C185" s="100"/>
      <c r="D185" s="100"/>
      <c r="E185" s="100"/>
      <c r="F185" s="100"/>
      <c r="G185" s="100"/>
      <c r="H185" s="100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</row>
    <row r="186" ht="12.75" customHeight="1">
      <c r="A186" s="17"/>
      <c r="B186" s="17"/>
      <c r="C186" s="100"/>
      <c r="D186" s="100"/>
      <c r="E186" s="100"/>
      <c r="F186" s="100"/>
      <c r="G186" s="100"/>
      <c r="H186" s="100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</row>
    <row r="187" ht="12.75" customHeight="1">
      <c r="A187" s="17"/>
      <c r="B187" s="17"/>
      <c r="C187" s="100"/>
      <c r="D187" s="100"/>
      <c r="E187" s="100"/>
      <c r="F187" s="100"/>
      <c r="G187" s="100"/>
      <c r="H187" s="100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</row>
    <row r="188" ht="12.75" customHeight="1">
      <c r="A188" s="17"/>
      <c r="B188" s="17"/>
      <c r="C188" s="100"/>
      <c r="D188" s="100"/>
      <c r="E188" s="100"/>
      <c r="F188" s="100"/>
      <c r="G188" s="100"/>
      <c r="H188" s="100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</row>
    <row r="189" ht="12.75" customHeight="1">
      <c r="A189" s="17"/>
      <c r="B189" s="17"/>
      <c r="C189" s="100"/>
      <c r="D189" s="100"/>
      <c r="E189" s="100"/>
      <c r="F189" s="100"/>
      <c r="G189" s="100"/>
      <c r="H189" s="100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</row>
    <row r="190" ht="12.75" customHeight="1">
      <c r="A190" s="17"/>
      <c r="B190" s="17"/>
      <c r="C190" s="100"/>
      <c r="D190" s="100"/>
      <c r="E190" s="100"/>
      <c r="F190" s="100"/>
      <c r="G190" s="100"/>
      <c r="H190" s="100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</row>
    <row r="191" ht="12.75" customHeight="1">
      <c r="A191" s="17"/>
      <c r="B191" s="17"/>
      <c r="C191" s="100"/>
      <c r="D191" s="100"/>
      <c r="E191" s="100"/>
      <c r="F191" s="100"/>
      <c r="G191" s="100"/>
      <c r="H191" s="100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ht="12.75" customHeight="1">
      <c r="A192" s="17"/>
      <c r="B192" s="17"/>
      <c r="C192" s="100"/>
      <c r="D192" s="100"/>
      <c r="E192" s="100"/>
      <c r="F192" s="100"/>
      <c r="G192" s="100"/>
      <c r="H192" s="100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</row>
    <row r="193" ht="12.75" customHeight="1">
      <c r="A193" s="17"/>
      <c r="B193" s="17"/>
      <c r="C193" s="100"/>
      <c r="D193" s="100"/>
      <c r="E193" s="100"/>
      <c r="F193" s="100"/>
      <c r="G193" s="100"/>
      <c r="H193" s="100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</row>
    <row r="194" ht="12.75" customHeight="1">
      <c r="A194" s="17"/>
      <c r="B194" s="17"/>
      <c r="C194" s="100"/>
      <c r="D194" s="100"/>
      <c r="E194" s="100"/>
      <c r="F194" s="100"/>
      <c r="G194" s="100"/>
      <c r="H194" s="100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</row>
    <row r="195" ht="12.75" customHeight="1">
      <c r="A195" s="17"/>
      <c r="B195" s="17"/>
      <c r="C195" s="100"/>
      <c r="D195" s="100"/>
      <c r="E195" s="100"/>
      <c r="F195" s="100"/>
      <c r="G195" s="100"/>
      <c r="H195" s="100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</row>
    <row r="196" ht="12.75" customHeight="1">
      <c r="A196" s="17"/>
      <c r="B196" s="17"/>
      <c r="C196" s="100"/>
      <c r="D196" s="100"/>
      <c r="E196" s="100"/>
      <c r="F196" s="100"/>
      <c r="G196" s="100"/>
      <c r="H196" s="100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</row>
    <row r="197" ht="12.75" customHeight="1">
      <c r="A197" s="17"/>
      <c r="B197" s="17"/>
      <c r="C197" s="100"/>
      <c r="D197" s="100"/>
      <c r="E197" s="100"/>
      <c r="F197" s="100"/>
      <c r="G197" s="100"/>
      <c r="H197" s="100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</row>
    <row r="198" ht="12.75" customHeight="1">
      <c r="A198" s="17"/>
      <c r="B198" s="17"/>
      <c r="C198" s="100"/>
      <c r="D198" s="100"/>
      <c r="E198" s="100"/>
      <c r="F198" s="100"/>
      <c r="G198" s="100"/>
      <c r="H198" s="100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</row>
    <row r="199" ht="12.75" customHeight="1">
      <c r="A199" s="17"/>
      <c r="B199" s="17"/>
      <c r="C199" s="100"/>
      <c r="D199" s="100"/>
      <c r="E199" s="100"/>
      <c r="F199" s="100"/>
      <c r="G199" s="100"/>
      <c r="H199" s="100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</row>
    <row r="200" ht="12.75" customHeight="1">
      <c r="A200" s="17"/>
      <c r="B200" s="17"/>
      <c r="C200" s="100"/>
      <c r="D200" s="100"/>
      <c r="E200" s="100"/>
      <c r="F200" s="100"/>
      <c r="G200" s="100"/>
      <c r="H200" s="100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</row>
    <row r="201" ht="12.75" customHeight="1">
      <c r="A201" s="17"/>
      <c r="B201" s="17"/>
      <c r="C201" s="100"/>
      <c r="D201" s="100"/>
      <c r="E201" s="100"/>
      <c r="F201" s="100"/>
      <c r="G201" s="100"/>
      <c r="H201" s="100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</row>
    <row r="202" ht="12.75" customHeight="1">
      <c r="A202" s="17"/>
      <c r="B202" s="17"/>
      <c r="C202" s="100"/>
      <c r="D202" s="100"/>
      <c r="E202" s="100"/>
      <c r="F202" s="100"/>
      <c r="G202" s="100"/>
      <c r="H202" s="100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</row>
    <row r="203" ht="12.75" customHeight="1">
      <c r="A203" s="17"/>
      <c r="B203" s="17"/>
      <c r="C203" s="100"/>
      <c r="D203" s="100"/>
      <c r="E203" s="100"/>
      <c r="F203" s="100"/>
      <c r="G203" s="100"/>
      <c r="H203" s="100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</row>
    <row r="204" ht="12.75" customHeight="1">
      <c r="A204" s="17"/>
      <c r="B204" s="17"/>
      <c r="C204" s="100"/>
      <c r="D204" s="100"/>
      <c r="E204" s="100"/>
      <c r="F204" s="100"/>
      <c r="G204" s="100"/>
      <c r="H204" s="100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</row>
    <row r="205" ht="12.75" customHeight="1">
      <c r="A205" s="17"/>
      <c r="B205" s="17"/>
      <c r="C205" s="100"/>
      <c r="D205" s="100"/>
      <c r="E205" s="100"/>
      <c r="F205" s="100"/>
      <c r="G205" s="100"/>
      <c r="H205" s="100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</row>
    <row r="206" ht="12.75" customHeight="1">
      <c r="A206" s="17"/>
      <c r="B206" s="17"/>
      <c r="C206" s="100"/>
      <c r="D206" s="100"/>
      <c r="E206" s="100"/>
      <c r="F206" s="100"/>
      <c r="G206" s="100"/>
      <c r="H206" s="100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</row>
    <row r="207" ht="12.75" customHeight="1">
      <c r="A207" s="17"/>
      <c r="B207" s="17"/>
      <c r="C207" s="100"/>
      <c r="D207" s="100"/>
      <c r="E207" s="100"/>
      <c r="F207" s="100"/>
      <c r="G207" s="100"/>
      <c r="H207" s="100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</row>
    <row r="208" ht="12.75" customHeight="1">
      <c r="A208" s="17"/>
      <c r="B208" s="17"/>
      <c r="C208" s="100"/>
      <c r="D208" s="100"/>
      <c r="E208" s="100"/>
      <c r="F208" s="100"/>
      <c r="G208" s="100"/>
      <c r="H208" s="100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</row>
    <row r="209" ht="12.75" customHeight="1">
      <c r="A209" s="17"/>
      <c r="B209" s="17"/>
      <c r="C209" s="100"/>
      <c r="D209" s="100"/>
      <c r="E209" s="100"/>
      <c r="F209" s="100"/>
      <c r="G209" s="100"/>
      <c r="H209" s="100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</row>
    <row r="210" ht="12.75" customHeight="1">
      <c r="A210" s="17"/>
      <c r="B210" s="17"/>
      <c r="C210" s="100"/>
      <c r="D210" s="100"/>
      <c r="E210" s="100"/>
      <c r="F210" s="100"/>
      <c r="G210" s="100"/>
      <c r="H210" s="100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</row>
    <row r="211" ht="12.75" customHeight="1">
      <c r="A211" s="17"/>
      <c r="B211" s="17"/>
      <c r="C211" s="100"/>
      <c r="D211" s="100"/>
      <c r="E211" s="100"/>
      <c r="F211" s="100"/>
      <c r="G211" s="100"/>
      <c r="H211" s="100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ht="12.75" customHeight="1">
      <c r="A212" s="17"/>
      <c r="B212" s="17"/>
      <c r="C212" s="100"/>
      <c r="D212" s="100"/>
      <c r="E212" s="100"/>
      <c r="F212" s="100"/>
      <c r="G212" s="100"/>
      <c r="H212" s="100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</row>
    <row r="213" ht="12.75" customHeight="1">
      <c r="A213" s="17"/>
      <c r="B213" s="17"/>
      <c r="C213" s="100"/>
      <c r="D213" s="100"/>
      <c r="E213" s="100"/>
      <c r="F213" s="100"/>
      <c r="G213" s="100"/>
      <c r="H213" s="100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</row>
    <row r="214" ht="12.75" customHeight="1">
      <c r="A214" s="17"/>
      <c r="B214" s="17"/>
      <c r="C214" s="100"/>
      <c r="D214" s="100"/>
      <c r="E214" s="100"/>
      <c r="F214" s="100"/>
      <c r="G214" s="100"/>
      <c r="H214" s="100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</row>
    <row r="215" ht="12.75" customHeight="1">
      <c r="A215" s="17"/>
      <c r="B215" s="17"/>
      <c r="C215" s="100"/>
      <c r="D215" s="100"/>
      <c r="E215" s="100"/>
      <c r="F215" s="100"/>
      <c r="G215" s="100"/>
      <c r="H215" s="100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</row>
    <row r="216" ht="12.75" customHeight="1">
      <c r="A216" s="17"/>
      <c r="B216" s="17"/>
      <c r="C216" s="100"/>
      <c r="D216" s="100"/>
      <c r="E216" s="100"/>
      <c r="F216" s="100"/>
      <c r="G216" s="100"/>
      <c r="H216" s="100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</row>
    <row r="217" ht="12.75" customHeight="1">
      <c r="A217" s="17"/>
      <c r="B217" s="17"/>
      <c r="C217" s="100"/>
      <c r="D217" s="100"/>
      <c r="E217" s="100"/>
      <c r="F217" s="100"/>
      <c r="G217" s="100"/>
      <c r="H217" s="100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</row>
    <row r="218" ht="12.75" customHeight="1">
      <c r="A218" s="17"/>
      <c r="B218" s="17"/>
      <c r="C218" s="100"/>
      <c r="D218" s="100"/>
      <c r="E218" s="100"/>
      <c r="F218" s="100"/>
      <c r="G218" s="100"/>
      <c r="H218" s="100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</row>
    <row r="219" ht="12.75" customHeight="1">
      <c r="A219" s="17"/>
      <c r="B219" s="17"/>
      <c r="C219" s="100"/>
      <c r="D219" s="100"/>
      <c r="E219" s="100"/>
      <c r="F219" s="100"/>
      <c r="G219" s="100"/>
      <c r="H219" s="100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</row>
    <row r="220" ht="12.75" customHeight="1">
      <c r="A220" s="17"/>
      <c r="B220" s="17"/>
      <c r="C220" s="100"/>
      <c r="D220" s="100"/>
      <c r="E220" s="100"/>
      <c r="F220" s="100"/>
      <c r="G220" s="100"/>
      <c r="H220" s="100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</row>
    <row r="221" ht="12.75" customHeight="1">
      <c r="A221" s="17"/>
      <c r="B221" s="17"/>
      <c r="C221" s="100"/>
      <c r="D221" s="100"/>
      <c r="E221" s="100"/>
      <c r="F221" s="100"/>
      <c r="G221" s="100"/>
      <c r="H221" s="100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</row>
    <row r="222" ht="12.75" customHeight="1">
      <c r="A222" s="17"/>
      <c r="B222" s="17"/>
      <c r="C222" s="100"/>
      <c r="D222" s="100"/>
      <c r="E222" s="100"/>
      <c r="F222" s="100"/>
      <c r="G222" s="100"/>
      <c r="H222" s="100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</row>
    <row r="223" ht="12.75" customHeight="1">
      <c r="A223" s="17"/>
      <c r="B223" s="17"/>
      <c r="C223" s="100"/>
      <c r="D223" s="100"/>
      <c r="E223" s="100"/>
      <c r="F223" s="100"/>
      <c r="G223" s="100"/>
      <c r="H223" s="100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</row>
    <row r="224" ht="12.75" customHeight="1">
      <c r="A224" s="17"/>
      <c r="B224" s="17"/>
      <c r="C224" s="100"/>
      <c r="D224" s="100"/>
      <c r="E224" s="100"/>
      <c r="F224" s="100"/>
      <c r="G224" s="100"/>
      <c r="H224" s="100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</row>
    <row r="225" ht="12.75" customHeight="1">
      <c r="A225" s="17"/>
      <c r="B225" s="17"/>
      <c r="C225" s="100"/>
      <c r="D225" s="100"/>
      <c r="E225" s="100"/>
      <c r="F225" s="100"/>
      <c r="G225" s="100"/>
      <c r="H225" s="100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</row>
    <row r="226" ht="12.75" customHeight="1">
      <c r="A226" s="17"/>
      <c r="B226" s="17"/>
      <c r="C226" s="100"/>
      <c r="D226" s="100"/>
      <c r="E226" s="100"/>
      <c r="F226" s="100"/>
      <c r="G226" s="100"/>
      <c r="H226" s="100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</row>
    <row r="227" ht="12.75" customHeight="1">
      <c r="A227" s="17"/>
      <c r="B227" s="17"/>
      <c r="C227" s="100"/>
      <c r="D227" s="100"/>
      <c r="E227" s="100"/>
      <c r="F227" s="100"/>
      <c r="G227" s="100"/>
      <c r="H227" s="100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</row>
    <row r="228" ht="12.75" customHeight="1">
      <c r="A228" s="17"/>
      <c r="B228" s="17"/>
      <c r="C228" s="100"/>
      <c r="D228" s="100"/>
      <c r="E228" s="100"/>
      <c r="F228" s="100"/>
      <c r="G228" s="100"/>
      <c r="H228" s="100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</row>
    <row r="229" ht="12.75" customHeight="1">
      <c r="A229" s="17"/>
      <c r="B229" s="17"/>
      <c r="C229" s="100"/>
      <c r="D229" s="100"/>
      <c r="E229" s="100"/>
      <c r="F229" s="100"/>
      <c r="G229" s="100"/>
      <c r="H229" s="100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</row>
    <row r="230" ht="12.75" customHeight="1">
      <c r="A230" s="17"/>
      <c r="B230" s="17"/>
      <c r="C230" s="100"/>
      <c r="D230" s="100"/>
      <c r="E230" s="100"/>
      <c r="F230" s="100"/>
      <c r="G230" s="100"/>
      <c r="H230" s="100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</row>
    <row r="231" ht="12.75" customHeight="1">
      <c r="A231" s="17"/>
      <c r="B231" s="17"/>
      <c r="C231" s="100"/>
      <c r="D231" s="100"/>
      <c r="E231" s="100"/>
      <c r="F231" s="100"/>
      <c r="G231" s="100"/>
      <c r="H231" s="100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</row>
    <row r="232" ht="12.75" customHeight="1">
      <c r="A232" s="17"/>
      <c r="B232" s="17"/>
      <c r="C232" s="100"/>
      <c r="D232" s="100"/>
      <c r="E232" s="100"/>
      <c r="F232" s="100"/>
      <c r="G232" s="100"/>
      <c r="H232" s="100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</row>
    <row r="233" ht="12.75" customHeight="1">
      <c r="A233" s="17"/>
      <c r="B233" s="17"/>
      <c r="C233" s="100"/>
      <c r="D233" s="100"/>
      <c r="E233" s="100"/>
      <c r="F233" s="100"/>
      <c r="G233" s="100"/>
      <c r="H233" s="100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</row>
    <row r="234" ht="12.75" customHeight="1">
      <c r="A234" s="17"/>
      <c r="B234" s="17"/>
      <c r="C234" s="100"/>
      <c r="D234" s="100"/>
      <c r="E234" s="100"/>
      <c r="F234" s="100"/>
      <c r="G234" s="100"/>
      <c r="H234" s="100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</row>
    <row r="235" ht="12.75" customHeight="1">
      <c r="A235" s="17"/>
      <c r="B235" s="17"/>
      <c r="C235" s="100"/>
      <c r="D235" s="100"/>
      <c r="E235" s="100"/>
      <c r="F235" s="100"/>
      <c r="G235" s="100"/>
      <c r="H235" s="100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</row>
    <row r="236" ht="12.75" customHeight="1">
      <c r="A236" s="17"/>
      <c r="B236" s="17"/>
      <c r="C236" s="100"/>
      <c r="D236" s="100"/>
      <c r="E236" s="100"/>
      <c r="F236" s="100"/>
      <c r="G236" s="100"/>
      <c r="H236" s="100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</row>
    <row r="237" ht="12.75" customHeight="1">
      <c r="A237" s="17"/>
      <c r="B237" s="17"/>
      <c r="C237" s="100"/>
      <c r="D237" s="100"/>
      <c r="E237" s="100"/>
      <c r="F237" s="100"/>
      <c r="G237" s="100"/>
      <c r="H237" s="100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</row>
    <row r="238" ht="12.75" customHeight="1">
      <c r="A238" s="17"/>
      <c r="B238" s="17"/>
      <c r="C238" s="100"/>
      <c r="D238" s="100"/>
      <c r="E238" s="100"/>
      <c r="F238" s="100"/>
      <c r="G238" s="100"/>
      <c r="H238" s="100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</row>
    <row r="239" ht="12.75" customHeight="1">
      <c r="A239" s="17"/>
      <c r="B239" s="17"/>
      <c r="C239" s="100"/>
      <c r="D239" s="100"/>
      <c r="E239" s="100"/>
      <c r="F239" s="100"/>
      <c r="G239" s="100"/>
      <c r="H239" s="100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</row>
    <row r="240" ht="12.75" customHeight="1">
      <c r="A240" s="17"/>
      <c r="B240" s="17"/>
      <c r="C240" s="100"/>
      <c r="D240" s="100"/>
      <c r="E240" s="100"/>
      <c r="F240" s="100"/>
      <c r="G240" s="100"/>
      <c r="H240" s="100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</row>
    <row r="241" ht="12.75" customHeight="1">
      <c r="A241" s="17"/>
      <c r="B241" s="17"/>
      <c r="C241" s="100"/>
      <c r="D241" s="100"/>
      <c r="E241" s="100"/>
      <c r="F241" s="100"/>
      <c r="G241" s="100"/>
      <c r="H241" s="100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</row>
    <row r="242" ht="12.75" customHeight="1">
      <c r="A242" s="17"/>
      <c r="B242" s="17"/>
      <c r="C242" s="100"/>
      <c r="D242" s="100"/>
      <c r="E242" s="100"/>
      <c r="F242" s="100"/>
      <c r="G242" s="100"/>
      <c r="H242" s="100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</row>
    <row r="243" ht="12.75" customHeight="1">
      <c r="A243" s="17"/>
      <c r="B243" s="17"/>
      <c r="C243" s="100"/>
      <c r="D243" s="100"/>
      <c r="E243" s="100"/>
      <c r="F243" s="100"/>
      <c r="G243" s="100"/>
      <c r="H243" s="100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</row>
    <row r="244" ht="12.75" customHeight="1">
      <c r="A244" s="17"/>
      <c r="B244" s="17"/>
      <c r="C244" s="100"/>
      <c r="D244" s="100"/>
      <c r="E244" s="100"/>
      <c r="F244" s="100"/>
      <c r="G244" s="100"/>
      <c r="H244" s="100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</row>
    <row r="245" ht="12.75" customHeight="1">
      <c r="A245" s="17"/>
      <c r="B245" s="17"/>
      <c r="C245" s="100"/>
      <c r="D245" s="100"/>
      <c r="E245" s="100"/>
      <c r="F245" s="100"/>
      <c r="G245" s="100"/>
      <c r="H245" s="100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</row>
    <row r="246" ht="12.75" customHeight="1">
      <c r="A246" s="17"/>
      <c r="B246" s="17"/>
      <c r="C246" s="100"/>
      <c r="D246" s="100"/>
      <c r="E246" s="100"/>
      <c r="F246" s="100"/>
      <c r="G246" s="100"/>
      <c r="H246" s="100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</row>
    <row r="247" ht="12.75" customHeight="1">
      <c r="A247" s="17"/>
      <c r="B247" s="17"/>
      <c r="C247" s="100"/>
      <c r="D247" s="100"/>
      <c r="E247" s="100"/>
      <c r="F247" s="100"/>
      <c r="G247" s="100"/>
      <c r="H247" s="100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</row>
    <row r="248" ht="12.75" customHeight="1">
      <c r="A248" s="17"/>
      <c r="B248" s="17"/>
      <c r="C248" s="100"/>
      <c r="D248" s="100"/>
      <c r="E248" s="100"/>
      <c r="F248" s="100"/>
      <c r="G248" s="100"/>
      <c r="H248" s="100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</row>
    <row r="249" ht="12.75" customHeight="1">
      <c r="A249" s="17"/>
      <c r="B249" s="17"/>
      <c r="C249" s="100"/>
      <c r="D249" s="100"/>
      <c r="E249" s="100"/>
      <c r="F249" s="100"/>
      <c r="G249" s="100"/>
      <c r="H249" s="100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</row>
    <row r="250" ht="12.75" customHeight="1">
      <c r="A250" s="17"/>
      <c r="B250" s="17"/>
      <c r="C250" s="100"/>
      <c r="D250" s="100"/>
      <c r="E250" s="100"/>
      <c r="F250" s="100"/>
      <c r="G250" s="100"/>
      <c r="H250" s="100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</row>
    <row r="251" ht="12.75" customHeight="1">
      <c r="A251" s="17"/>
      <c r="B251" s="17"/>
      <c r="C251" s="100"/>
      <c r="D251" s="100"/>
      <c r="E251" s="100"/>
      <c r="F251" s="100"/>
      <c r="G251" s="100"/>
      <c r="H251" s="100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</row>
    <row r="252" ht="12.75" customHeight="1">
      <c r="A252" s="17"/>
      <c r="B252" s="17"/>
      <c r="C252" s="100"/>
      <c r="D252" s="100"/>
      <c r="E252" s="100"/>
      <c r="F252" s="100"/>
      <c r="G252" s="100"/>
      <c r="H252" s="100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</row>
    <row r="253" ht="12.75" customHeight="1">
      <c r="A253" s="17"/>
      <c r="B253" s="17"/>
      <c r="C253" s="100"/>
      <c r="D253" s="100"/>
      <c r="E253" s="100"/>
      <c r="F253" s="100"/>
      <c r="G253" s="100"/>
      <c r="H253" s="100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</row>
    <row r="254" ht="12.75" customHeight="1">
      <c r="A254" s="17"/>
      <c r="B254" s="17"/>
      <c r="C254" s="100"/>
      <c r="D254" s="100"/>
      <c r="E254" s="100"/>
      <c r="F254" s="100"/>
      <c r="G254" s="100"/>
      <c r="H254" s="100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</row>
    <row r="255" ht="12.75" customHeight="1">
      <c r="A255" s="17"/>
      <c r="B255" s="17"/>
      <c r="C255" s="100"/>
      <c r="D255" s="100"/>
      <c r="E255" s="100"/>
      <c r="F255" s="100"/>
      <c r="G255" s="100"/>
      <c r="H255" s="100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</row>
    <row r="256" ht="12.75" customHeight="1">
      <c r="A256" s="17"/>
      <c r="B256" s="17"/>
      <c r="C256" s="100"/>
      <c r="D256" s="100"/>
      <c r="E256" s="100"/>
      <c r="F256" s="100"/>
      <c r="G256" s="100"/>
      <c r="H256" s="100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</row>
    <row r="257" ht="12.75" customHeight="1">
      <c r="A257" s="17"/>
      <c r="B257" s="17"/>
      <c r="C257" s="100"/>
      <c r="D257" s="100"/>
      <c r="E257" s="100"/>
      <c r="F257" s="100"/>
      <c r="G257" s="100"/>
      <c r="H257" s="100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</row>
    <row r="258" ht="12.75" customHeight="1">
      <c r="A258" s="17"/>
      <c r="B258" s="17"/>
      <c r="C258" s="100"/>
      <c r="D258" s="100"/>
      <c r="E258" s="100"/>
      <c r="F258" s="100"/>
      <c r="G258" s="100"/>
      <c r="H258" s="100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</row>
    <row r="259" ht="12.75" customHeight="1">
      <c r="A259" s="17"/>
      <c r="B259" s="17"/>
      <c r="C259" s="100"/>
      <c r="D259" s="100"/>
      <c r="E259" s="100"/>
      <c r="F259" s="100"/>
      <c r="G259" s="100"/>
      <c r="H259" s="100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</row>
    <row r="260" ht="12.75" customHeight="1">
      <c r="A260" s="17"/>
      <c r="B260" s="17"/>
      <c r="C260" s="100"/>
      <c r="D260" s="100"/>
      <c r="E260" s="100"/>
      <c r="F260" s="100"/>
      <c r="G260" s="100"/>
      <c r="H260" s="100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</row>
    <row r="261" ht="12.75" customHeight="1">
      <c r="A261" s="17"/>
      <c r="B261" s="17"/>
      <c r="C261" s="100"/>
      <c r="D261" s="100"/>
      <c r="E261" s="100"/>
      <c r="F261" s="100"/>
      <c r="G261" s="100"/>
      <c r="H261" s="100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ht="12.75" customHeight="1">
      <c r="A262" s="17"/>
      <c r="B262" s="17"/>
      <c r="C262" s="100"/>
      <c r="D262" s="100"/>
      <c r="E262" s="100"/>
      <c r="F262" s="100"/>
      <c r="G262" s="100"/>
      <c r="H262" s="100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</row>
    <row r="263" ht="12.75" customHeight="1">
      <c r="A263" s="17"/>
      <c r="B263" s="17"/>
      <c r="C263" s="100"/>
      <c r="D263" s="100"/>
      <c r="E263" s="100"/>
      <c r="F263" s="100"/>
      <c r="G263" s="100"/>
      <c r="H263" s="100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</row>
    <row r="264" ht="12.75" customHeight="1">
      <c r="A264" s="17"/>
      <c r="B264" s="17"/>
      <c r="C264" s="100"/>
      <c r="D264" s="100"/>
      <c r="E264" s="100"/>
      <c r="F264" s="100"/>
      <c r="G264" s="100"/>
      <c r="H264" s="100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</row>
    <row r="265" ht="12.75" customHeight="1">
      <c r="A265" s="17"/>
      <c r="B265" s="17"/>
      <c r="C265" s="100"/>
      <c r="D265" s="100"/>
      <c r="E265" s="100"/>
      <c r="F265" s="100"/>
      <c r="G265" s="100"/>
      <c r="H265" s="100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</row>
    <row r="266" ht="12.75" customHeight="1">
      <c r="A266" s="17"/>
      <c r="B266" s="17"/>
      <c r="C266" s="100"/>
      <c r="D266" s="100"/>
      <c r="E266" s="100"/>
      <c r="F266" s="100"/>
      <c r="G266" s="100"/>
      <c r="H266" s="100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</row>
    <row r="267" ht="12.75" customHeight="1">
      <c r="A267" s="17"/>
      <c r="B267" s="17"/>
      <c r="C267" s="100"/>
      <c r="D267" s="100"/>
      <c r="E267" s="100"/>
      <c r="F267" s="100"/>
      <c r="G267" s="100"/>
      <c r="H267" s="100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</row>
    <row r="268" ht="12.75" customHeight="1">
      <c r="A268" s="17"/>
      <c r="B268" s="17"/>
      <c r="C268" s="100"/>
      <c r="D268" s="100"/>
      <c r="E268" s="100"/>
      <c r="F268" s="100"/>
      <c r="G268" s="100"/>
      <c r="H268" s="100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</row>
    <row r="269" ht="12.75" customHeight="1">
      <c r="A269" s="17"/>
      <c r="B269" s="17"/>
      <c r="C269" s="100"/>
      <c r="D269" s="100"/>
      <c r="E269" s="100"/>
      <c r="F269" s="100"/>
      <c r="G269" s="100"/>
      <c r="H269" s="100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</row>
    <row r="270" ht="12.75" customHeight="1">
      <c r="A270" s="17"/>
      <c r="B270" s="17"/>
      <c r="C270" s="100"/>
      <c r="D270" s="100"/>
      <c r="E270" s="100"/>
      <c r="F270" s="100"/>
      <c r="G270" s="100"/>
      <c r="H270" s="100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</row>
    <row r="271" ht="12.75" customHeight="1">
      <c r="A271" s="17"/>
      <c r="B271" s="17"/>
      <c r="C271" s="100"/>
      <c r="D271" s="100"/>
      <c r="E271" s="100"/>
      <c r="F271" s="100"/>
      <c r="G271" s="100"/>
      <c r="H271" s="100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</row>
    <row r="272" ht="12.75" customHeight="1">
      <c r="A272" s="17"/>
      <c r="B272" s="17"/>
      <c r="C272" s="100"/>
      <c r="D272" s="100"/>
      <c r="E272" s="100"/>
      <c r="F272" s="100"/>
      <c r="G272" s="100"/>
      <c r="H272" s="100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</row>
    <row r="273" ht="12.75" customHeight="1">
      <c r="A273" s="17"/>
      <c r="B273" s="17"/>
      <c r="C273" s="100"/>
      <c r="D273" s="100"/>
      <c r="E273" s="100"/>
      <c r="F273" s="100"/>
      <c r="G273" s="100"/>
      <c r="H273" s="100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</row>
    <row r="274" ht="12.75" customHeight="1">
      <c r="A274" s="17"/>
      <c r="B274" s="17"/>
      <c r="C274" s="100"/>
      <c r="D274" s="100"/>
      <c r="E274" s="100"/>
      <c r="F274" s="100"/>
      <c r="G274" s="100"/>
      <c r="H274" s="100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</row>
    <row r="275" ht="12.75" customHeight="1">
      <c r="A275" s="17"/>
      <c r="B275" s="17"/>
      <c r="C275" s="100"/>
      <c r="D275" s="100"/>
      <c r="E275" s="100"/>
      <c r="F275" s="100"/>
      <c r="G275" s="100"/>
      <c r="H275" s="100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</row>
    <row r="276" ht="12.75" customHeight="1">
      <c r="A276" s="17"/>
      <c r="B276" s="17"/>
      <c r="C276" s="100"/>
      <c r="D276" s="100"/>
      <c r="E276" s="100"/>
      <c r="F276" s="100"/>
      <c r="G276" s="100"/>
      <c r="H276" s="100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</row>
    <row r="277" ht="12.75" customHeight="1">
      <c r="A277" s="17"/>
      <c r="B277" s="17"/>
      <c r="C277" s="100"/>
      <c r="D277" s="100"/>
      <c r="E277" s="100"/>
      <c r="F277" s="100"/>
      <c r="G277" s="100"/>
      <c r="H277" s="100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</row>
    <row r="278" ht="12.75" customHeight="1">
      <c r="A278" s="17"/>
      <c r="B278" s="17"/>
      <c r="C278" s="100"/>
      <c r="D278" s="100"/>
      <c r="E278" s="100"/>
      <c r="F278" s="100"/>
      <c r="G278" s="100"/>
      <c r="H278" s="100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</row>
    <row r="279" ht="12.75" customHeight="1">
      <c r="A279" s="17"/>
      <c r="B279" s="17"/>
      <c r="C279" s="100"/>
      <c r="D279" s="100"/>
      <c r="E279" s="100"/>
      <c r="F279" s="100"/>
      <c r="G279" s="100"/>
      <c r="H279" s="100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</row>
    <row r="280" ht="12.75" customHeight="1">
      <c r="A280" s="17"/>
      <c r="B280" s="17"/>
      <c r="C280" s="100"/>
      <c r="D280" s="100"/>
      <c r="E280" s="100"/>
      <c r="F280" s="100"/>
      <c r="G280" s="100"/>
      <c r="H280" s="100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</row>
    <row r="281" ht="12.75" customHeight="1">
      <c r="A281" s="17"/>
      <c r="B281" s="17"/>
      <c r="C281" s="100"/>
      <c r="D281" s="100"/>
      <c r="E281" s="100"/>
      <c r="F281" s="100"/>
      <c r="G281" s="100"/>
      <c r="H281" s="100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</row>
    <row r="282" ht="12.75" customHeight="1">
      <c r="A282" s="17"/>
      <c r="B282" s="17"/>
      <c r="C282" s="100"/>
      <c r="D282" s="100"/>
      <c r="E282" s="100"/>
      <c r="F282" s="100"/>
      <c r="G282" s="100"/>
      <c r="H282" s="100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</row>
    <row r="283" ht="12.75" customHeight="1">
      <c r="A283" s="17"/>
      <c r="B283" s="17"/>
      <c r="C283" s="100"/>
      <c r="D283" s="100"/>
      <c r="E283" s="100"/>
      <c r="F283" s="100"/>
      <c r="G283" s="100"/>
      <c r="H283" s="100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</row>
    <row r="284" ht="12.75" customHeight="1">
      <c r="A284" s="17"/>
      <c r="B284" s="17"/>
      <c r="C284" s="100"/>
      <c r="D284" s="100"/>
      <c r="E284" s="100"/>
      <c r="F284" s="100"/>
      <c r="G284" s="100"/>
      <c r="H284" s="100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</row>
    <row r="285" ht="12.75" customHeight="1">
      <c r="A285" s="17"/>
      <c r="B285" s="17"/>
      <c r="C285" s="100"/>
      <c r="D285" s="100"/>
      <c r="E285" s="100"/>
      <c r="F285" s="100"/>
      <c r="G285" s="100"/>
      <c r="H285" s="100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</row>
    <row r="286" ht="12.75" customHeight="1">
      <c r="A286" s="17"/>
      <c r="B286" s="17"/>
      <c r="C286" s="100"/>
      <c r="D286" s="100"/>
      <c r="E286" s="100"/>
      <c r="F286" s="100"/>
      <c r="G286" s="100"/>
      <c r="H286" s="100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</row>
    <row r="287" ht="12.75" customHeight="1">
      <c r="A287" s="17"/>
      <c r="B287" s="17"/>
      <c r="C287" s="100"/>
      <c r="D287" s="100"/>
      <c r="E287" s="100"/>
      <c r="F287" s="100"/>
      <c r="G287" s="100"/>
      <c r="H287" s="100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</row>
    <row r="288" ht="12.75" customHeight="1">
      <c r="A288" s="17"/>
      <c r="B288" s="17"/>
      <c r="C288" s="100"/>
      <c r="D288" s="100"/>
      <c r="E288" s="100"/>
      <c r="F288" s="100"/>
      <c r="G288" s="100"/>
      <c r="H288" s="100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</row>
    <row r="289" ht="12.75" customHeight="1">
      <c r="A289" s="17"/>
      <c r="B289" s="17"/>
      <c r="C289" s="100"/>
      <c r="D289" s="100"/>
      <c r="E289" s="100"/>
      <c r="F289" s="100"/>
      <c r="G289" s="100"/>
      <c r="H289" s="100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</row>
    <row r="290" ht="12.75" customHeight="1">
      <c r="A290" s="17"/>
      <c r="B290" s="17"/>
      <c r="C290" s="100"/>
      <c r="D290" s="100"/>
      <c r="E290" s="100"/>
      <c r="F290" s="100"/>
      <c r="G290" s="100"/>
      <c r="H290" s="100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</row>
    <row r="291" ht="12.75" customHeight="1">
      <c r="A291" s="17"/>
      <c r="B291" s="17"/>
      <c r="C291" s="100"/>
      <c r="D291" s="100"/>
      <c r="E291" s="100"/>
      <c r="F291" s="100"/>
      <c r="G291" s="100"/>
      <c r="H291" s="100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</row>
    <row r="292" ht="12.75" customHeight="1">
      <c r="A292" s="17"/>
      <c r="B292" s="17"/>
      <c r="C292" s="100"/>
      <c r="D292" s="100"/>
      <c r="E292" s="100"/>
      <c r="F292" s="100"/>
      <c r="G292" s="100"/>
      <c r="H292" s="100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</row>
    <row r="293" ht="12.75" customHeight="1">
      <c r="A293" s="17"/>
      <c r="B293" s="17"/>
      <c r="C293" s="100"/>
      <c r="D293" s="100"/>
      <c r="E293" s="100"/>
      <c r="F293" s="100"/>
      <c r="G293" s="100"/>
      <c r="H293" s="100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</row>
    <row r="294" ht="12.75" customHeight="1">
      <c r="A294" s="17"/>
      <c r="B294" s="17"/>
      <c r="C294" s="100"/>
      <c r="D294" s="100"/>
      <c r="E294" s="100"/>
      <c r="F294" s="100"/>
      <c r="G294" s="100"/>
      <c r="H294" s="100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</row>
    <row r="295" ht="12.75" customHeight="1">
      <c r="A295" s="17"/>
      <c r="B295" s="17"/>
      <c r="C295" s="100"/>
      <c r="D295" s="100"/>
      <c r="E295" s="100"/>
      <c r="F295" s="100"/>
      <c r="G295" s="100"/>
      <c r="H295" s="100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</row>
    <row r="296" ht="12.75" customHeight="1">
      <c r="A296" s="17"/>
      <c r="B296" s="17"/>
      <c r="C296" s="100"/>
      <c r="D296" s="100"/>
      <c r="E296" s="100"/>
      <c r="F296" s="100"/>
      <c r="G296" s="100"/>
      <c r="H296" s="100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</row>
    <row r="297" ht="12.75" customHeight="1">
      <c r="A297" s="17"/>
      <c r="B297" s="17"/>
      <c r="C297" s="100"/>
      <c r="D297" s="100"/>
      <c r="E297" s="100"/>
      <c r="F297" s="100"/>
      <c r="G297" s="100"/>
      <c r="H297" s="100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</row>
    <row r="298" ht="12.75" customHeight="1">
      <c r="A298" s="17"/>
      <c r="B298" s="17"/>
      <c r="C298" s="100"/>
      <c r="D298" s="100"/>
      <c r="E298" s="100"/>
      <c r="F298" s="100"/>
      <c r="G298" s="100"/>
      <c r="H298" s="100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</row>
    <row r="299" ht="12.75" customHeight="1">
      <c r="A299" s="17"/>
      <c r="B299" s="17"/>
      <c r="C299" s="100"/>
      <c r="D299" s="100"/>
      <c r="E299" s="100"/>
      <c r="F299" s="100"/>
      <c r="G299" s="100"/>
      <c r="H299" s="100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</row>
    <row r="300" ht="12.75" customHeight="1">
      <c r="A300" s="17"/>
      <c r="B300" s="17"/>
      <c r="C300" s="100"/>
      <c r="D300" s="100"/>
      <c r="E300" s="100"/>
      <c r="F300" s="100"/>
      <c r="G300" s="100"/>
      <c r="H300" s="100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</row>
    <row r="301" ht="12.75" customHeight="1">
      <c r="A301" s="17"/>
      <c r="B301" s="17"/>
      <c r="C301" s="100"/>
      <c r="D301" s="100"/>
      <c r="E301" s="100"/>
      <c r="F301" s="100"/>
      <c r="G301" s="100"/>
      <c r="H301" s="100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</row>
    <row r="302" ht="12.75" customHeight="1">
      <c r="A302" s="17"/>
      <c r="B302" s="17"/>
      <c r="C302" s="100"/>
      <c r="D302" s="100"/>
      <c r="E302" s="100"/>
      <c r="F302" s="100"/>
      <c r="G302" s="100"/>
      <c r="H302" s="100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</row>
    <row r="303" ht="12.75" customHeight="1">
      <c r="A303" s="17"/>
      <c r="B303" s="17"/>
      <c r="C303" s="100"/>
      <c r="D303" s="100"/>
      <c r="E303" s="100"/>
      <c r="F303" s="100"/>
      <c r="G303" s="100"/>
      <c r="H303" s="100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</row>
    <row r="304" ht="12.75" customHeight="1">
      <c r="A304" s="17"/>
      <c r="B304" s="17"/>
      <c r="C304" s="100"/>
      <c r="D304" s="100"/>
      <c r="E304" s="100"/>
      <c r="F304" s="100"/>
      <c r="G304" s="100"/>
      <c r="H304" s="100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</row>
    <row r="305" ht="12.75" customHeight="1">
      <c r="A305" s="17"/>
      <c r="B305" s="17"/>
      <c r="C305" s="100"/>
      <c r="D305" s="100"/>
      <c r="E305" s="100"/>
      <c r="F305" s="100"/>
      <c r="G305" s="100"/>
      <c r="H305" s="100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</row>
    <row r="306" ht="12.75" customHeight="1">
      <c r="A306" s="17"/>
      <c r="B306" s="17"/>
      <c r="C306" s="100"/>
      <c r="D306" s="100"/>
      <c r="E306" s="100"/>
      <c r="F306" s="100"/>
      <c r="G306" s="100"/>
      <c r="H306" s="100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</row>
    <row r="307" ht="12.75" customHeight="1">
      <c r="A307" s="17"/>
      <c r="B307" s="17"/>
      <c r="C307" s="100"/>
      <c r="D307" s="100"/>
      <c r="E307" s="100"/>
      <c r="F307" s="100"/>
      <c r="G307" s="100"/>
      <c r="H307" s="100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</row>
    <row r="308" ht="12.75" customHeight="1">
      <c r="A308" s="17"/>
      <c r="B308" s="17"/>
      <c r="C308" s="100"/>
      <c r="D308" s="100"/>
      <c r="E308" s="100"/>
      <c r="F308" s="100"/>
      <c r="G308" s="100"/>
      <c r="H308" s="100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</row>
    <row r="309" ht="12.75" customHeight="1">
      <c r="A309" s="17"/>
      <c r="B309" s="17"/>
      <c r="C309" s="100"/>
      <c r="D309" s="100"/>
      <c r="E309" s="100"/>
      <c r="F309" s="100"/>
      <c r="G309" s="100"/>
      <c r="H309" s="100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</row>
    <row r="310" ht="12.75" customHeight="1">
      <c r="A310" s="17"/>
      <c r="B310" s="17"/>
      <c r="C310" s="100"/>
      <c r="D310" s="100"/>
      <c r="E310" s="100"/>
      <c r="F310" s="100"/>
      <c r="G310" s="100"/>
      <c r="H310" s="100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</row>
    <row r="311" ht="12.75" customHeight="1">
      <c r="A311" s="17"/>
      <c r="B311" s="17"/>
      <c r="C311" s="100"/>
      <c r="D311" s="100"/>
      <c r="E311" s="100"/>
      <c r="F311" s="100"/>
      <c r="G311" s="100"/>
      <c r="H311" s="100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ht="12.75" customHeight="1">
      <c r="A312" s="17"/>
      <c r="B312" s="17"/>
      <c r="C312" s="100"/>
      <c r="D312" s="100"/>
      <c r="E312" s="100"/>
      <c r="F312" s="100"/>
      <c r="G312" s="100"/>
      <c r="H312" s="100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</row>
    <row r="313" ht="12.75" customHeight="1">
      <c r="A313" s="17"/>
      <c r="B313" s="17"/>
      <c r="C313" s="100"/>
      <c r="D313" s="100"/>
      <c r="E313" s="100"/>
      <c r="F313" s="100"/>
      <c r="G313" s="100"/>
      <c r="H313" s="100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</row>
    <row r="314" ht="12.75" customHeight="1">
      <c r="A314" s="17"/>
      <c r="B314" s="17"/>
      <c r="C314" s="100"/>
      <c r="D314" s="100"/>
      <c r="E314" s="100"/>
      <c r="F314" s="100"/>
      <c r="G314" s="100"/>
      <c r="H314" s="100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</row>
    <row r="315" ht="12.75" customHeight="1">
      <c r="A315" s="17"/>
      <c r="B315" s="17"/>
      <c r="C315" s="100"/>
      <c r="D315" s="100"/>
      <c r="E315" s="100"/>
      <c r="F315" s="100"/>
      <c r="G315" s="100"/>
      <c r="H315" s="100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</row>
    <row r="316" ht="12.75" customHeight="1">
      <c r="A316" s="17"/>
      <c r="B316" s="17"/>
      <c r="C316" s="100"/>
      <c r="D316" s="100"/>
      <c r="E316" s="100"/>
      <c r="F316" s="100"/>
      <c r="G316" s="100"/>
      <c r="H316" s="100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</row>
    <row r="317" ht="12.75" customHeight="1">
      <c r="A317" s="17"/>
      <c r="B317" s="17"/>
      <c r="C317" s="100"/>
      <c r="D317" s="100"/>
      <c r="E317" s="100"/>
      <c r="F317" s="100"/>
      <c r="G317" s="100"/>
      <c r="H317" s="100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</row>
    <row r="318" ht="12.75" customHeight="1">
      <c r="A318" s="17"/>
      <c r="B318" s="17"/>
      <c r="C318" s="100"/>
      <c r="D318" s="100"/>
      <c r="E318" s="100"/>
      <c r="F318" s="100"/>
      <c r="G318" s="100"/>
      <c r="H318" s="100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</row>
    <row r="319" ht="12.75" customHeight="1">
      <c r="A319" s="17"/>
      <c r="B319" s="17"/>
      <c r="C319" s="100"/>
      <c r="D319" s="100"/>
      <c r="E319" s="100"/>
      <c r="F319" s="100"/>
      <c r="G319" s="100"/>
      <c r="H319" s="100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</row>
    <row r="320" ht="12.75" customHeight="1">
      <c r="A320" s="17"/>
      <c r="B320" s="17"/>
      <c r="C320" s="100"/>
      <c r="D320" s="100"/>
      <c r="E320" s="100"/>
      <c r="F320" s="100"/>
      <c r="G320" s="100"/>
      <c r="H320" s="100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</row>
    <row r="321" ht="12.75" customHeight="1">
      <c r="A321" s="17"/>
      <c r="B321" s="17"/>
      <c r="C321" s="100"/>
      <c r="D321" s="100"/>
      <c r="E321" s="100"/>
      <c r="F321" s="100"/>
      <c r="G321" s="100"/>
      <c r="H321" s="100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</row>
    <row r="322" ht="12.75" customHeight="1">
      <c r="A322" s="17"/>
      <c r="B322" s="17"/>
      <c r="C322" s="100"/>
      <c r="D322" s="100"/>
      <c r="E322" s="100"/>
      <c r="F322" s="100"/>
      <c r="G322" s="100"/>
      <c r="H322" s="100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</row>
    <row r="323" ht="12.75" customHeight="1">
      <c r="A323" s="17"/>
      <c r="B323" s="17"/>
      <c r="C323" s="100"/>
      <c r="D323" s="100"/>
      <c r="E323" s="100"/>
      <c r="F323" s="100"/>
      <c r="G323" s="100"/>
      <c r="H323" s="100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</row>
    <row r="324" ht="12.75" customHeight="1">
      <c r="A324" s="17"/>
      <c r="B324" s="17"/>
      <c r="C324" s="100"/>
      <c r="D324" s="100"/>
      <c r="E324" s="100"/>
      <c r="F324" s="100"/>
      <c r="G324" s="100"/>
      <c r="H324" s="100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</row>
    <row r="325" ht="12.75" customHeight="1">
      <c r="A325" s="17"/>
      <c r="B325" s="17"/>
      <c r="C325" s="100"/>
      <c r="D325" s="100"/>
      <c r="E325" s="100"/>
      <c r="F325" s="100"/>
      <c r="G325" s="100"/>
      <c r="H325" s="100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</row>
    <row r="326" ht="12.75" customHeight="1">
      <c r="A326" s="17"/>
      <c r="B326" s="17"/>
      <c r="C326" s="100"/>
      <c r="D326" s="100"/>
      <c r="E326" s="100"/>
      <c r="F326" s="100"/>
      <c r="G326" s="100"/>
      <c r="H326" s="100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</row>
    <row r="327" ht="12.75" customHeight="1">
      <c r="A327" s="17"/>
      <c r="B327" s="17"/>
      <c r="C327" s="100"/>
      <c r="D327" s="100"/>
      <c r="E327" s="100"/>
      <c r="F327" s="100"/>
      <c r="G327" s="100"/>
      <c r="H327" s="100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</row>
    <row r="328" ht="12.75" customHeight="1">
      <c r="A328" s="17"/>
      <c r="B328" s="17"/>
      <c r="C328" s="100"/>
      <c r="D328" s="100"/>
      <c r="E328" s="100"/>
      <c r="F328" s="100"/>
      <c r="G328" s="100"/>
      <c r="H328" s="100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</row>
    <row r="329" ht="12.75" customHeight="1">
      <c r="A329" s="17"/>
      <c r="B329" s="17"/>
      <c r="C329" s="100"/>
      <c r="D329" s="100"/>
      <c r="E329" s="100"/>
      <c r="F329" s="100"/>
      <c r="G329" s="100"/>
      <c r="H329" s="100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</row>
    <row r="330" ht="12.75" customHeight="1">
      <c r="A330" s="17"/>
      <c r="B330" s="17"/>
      <c r="C330" s="100"/>
      <c r="D330" s="100"/>
      <c r="E330" s="100"/>
      <c r="F330" s="100"/>
      <c r="G330" s="100"/>
      <c r="H330" s="100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</row>
    <row r="331" ht="12.75" customHeight="1">
      <c r="A331" s="17"/>
      <c r="B331" s="17"/>
      <c r="C331" s="100"/>
      <c r="D331" s="100"/>
      <c r="E331" s="100"/>
      <c r="F331" s="100"/>
      <c r="G331" s="100"/>
      <c r="H331" s="100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ht="12.75" customHeight="1">
      <c r="A332" s="17"/>
      <c r="B332" s="17"/>
      <c r="C332" s="100"/>
      <c r="D332" s="100"/>
      <c r="E332" s="100"/>
      <c r="F332" s="100"/>
      <c r="G332" s="100"/>
      <c r="H332" s="100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</row>
    <row r="333" ht="12.75" customHeight="1">
      <c r="A333" s="17"/>
      <c r="B333" s="17"/>
      <c r="C333" s="100"/>
      <c r="D333" s="100"/>
      <c r="E333" s="100"/>
      <c r="F333" s="100"/>
      <c r="G333" s="100"/>
      <c r="H333" s="100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</row>
    <row r="334" ht="12.75" customHeight="1">
      <c r="A334" s="17"/>
      <c r="B334" s="17"/>
      <c r="C334" s="100"/>
      <c r="D334" s="100"/>
      <c r="E334" s="100"/>
      <c r="F334" s="100"/>
      <c r="G334" s="100"/>
      <c r="H334" s="100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</row>
    <row r="335" ht="12.75" customHeight="1">
      <c r="A335" s="17"/>
      <c r="B335" s="17"/>
      <c r="C335" s="100"/>
      <c r="D335" s="100"/>
      <c r="E335" s="100"/>
      <c r="F335" s="100"/>
      <c r="G335" s="100"/>
      <c r="H335" s="100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</row>
    <row r="336" ht="12.75" customHeight="1">
      <c r="A336" s="17"/>
      <c r="B336" s="17"/>
      <c r="C336" s="100"/>
      <c r="D336" s="100"/>
      <c r="E336" s="100"/>
      <c r="F336" s="100"/>
      <c r="G336" s="100"/>
      <c r="H336" s="100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</row>
    <row r="337" ht="12.75" customHeight="1">
      <c r="A337" s="17"/>
      <c r="B337" s="17"/>
      <c r="C337" s="100"/>
      <c r="D337" s="100"/>
      <c r="E337" s="100"/>
      <c r="F337" s="100"/>
      <c r="G337" s="100"/>
      <c r="H337" s="100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</row>
    <row r="338" ht="12.75" customHeight="1">
      <c r="A338" s="17"/>
      <c r="B338" s="17"/>
      <c r="C338" s="100"/>
      <c r="D338" s="100"/>
      <c r="E338" s="100"/>
      <c r="F338" s="100"/>
      <c r="G338" s="100"/>
      <c r="H338" s="100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</row>
    <row r="339" ht="12.75" customHeight="1">
      <c r="A339" s="17"/>
      <c r="B339" s="17"/>
      <c r="C339" s="100"/>
      <c r="D339" s="100"/>
      <c r="E339" s="100"/>
      <c r="F339" s="100"/>
      <c r="G339" s="100"/>
      <c r="H339" s="100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</row>
    <row r="340" ht="12.75" customHeight="1">
      <c r="A340" s="17"/>
      <c r="B340" s="17"/>
      <c r="C340" s="100"/>
      <c r="D340" s="100"/>
      <c r="E340" s="100"/>
      <c r="F340" s="100"/>
      <c r="G340" s="100"/>
      <c r="H340" s="100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</row>
    <row r="341" ht="12.75" customHeight="1">
      <c r="A341" s="17"/>
      <c r="B341" s="17"/>
      <c r="C341" s="100"/>
      <c r="D341" s="100"/>
      <c r="E341" s="100"/>
      <c r="F341" s="100"/>
      <c r="G341" s="100"/>
      <c r="H341" s="100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</row>
    <row r="342" ht="12.75" customHeight="1">
      <c r="A342" s="17"/>
      <c r="B342" s="17"/>
      <c r="C342" s="100"/>
      <c r="D342" s="100"/>
      <c r="E342" s="100"/>
      <c r="F342" s="100"/>
      <c r="G342" s="100"/>
      <c r="H342" s="100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</row>
    <row r="343" ht="12.75" customHeight="1">
      <c r="A343" s="17"/>
      <c r="B343" s="17"/>
      <c r="C343" s="100"/>
      <c r="D343" s="100"/>
      <c r="E343" s="100"/>
      <c r="F343" s="100"/>
      <c r="G343" s="100"/>
      <c r="H343" s="100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</row>
    <row r="344" ht="12.75" customHeight="1">
      <c r="A344" s="17"/>
      <c r="B344" s="17"/>
      <c r="C344" s="100"/>
      <c r="D344" s="100"/>
      <c r="E344" s="100"/>
      <c r="F344" s="100"/>
      <c r="G344" s="100"/>
      <c r="H344" s="100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</row>
    <row r="345" ht="12.75" customHeight="1">
      <c r="A345" s="17"/>
      <c r="B345" s="17"/>
      <c r="C345" s="100"/>
      <c r="D345" s="100"/>
      <c r="E345" s="100"/>
      <c r="F345" s="100"/>
      <c r="G345" s="100"/>
      <c r="H345" s="100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</row>
    <row r="346" ht="12.75" customHeight="1">
      <c r="A346" s="17"/>
      <c r="B346" s="17"/>
      <c r="C346" s="100"/>
      <c r="D346" s="100"/>
      <c r="E346" s="100"/>
      <c r="F346" s="100"/>
      <c r="G346" s="100"/>
      <c r="H346" s="100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</row>
    <row r="347" ht="12.75" customHeight="1">
      <c r="A347" s="17"/>
      <c r="B347" s="17"/>
      <c r="C347" s="100"/>
      <c r="D347" s="100"/>
      <c r="E347" s="100"/>
      <c r="F347" s="100"/>
      <c r="G347" s="100"/>
      <c r="H347" s="100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</row>
    <row r="348" ht="12.75" customHeight="1">
      <c r="A348" s="17"/>
      <c r="B348" s="17"/>
      <c r="C348" s="100"/>
      <c r="D348" s="100"/>
      <c r="E348" s="100"/>
      <c r="F348" s="100"/>
      <c r="G348" s="100"/>
      <c r="H348" s="100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ht="12.75" customHeight="1">
      <c r="A349" s="17"/>
      <c r="B349" s="17"/>
      <c r="C349" s="100"/>
      <c r="D349" s="100"/>
      <c r="E349" s="100"/>
      <c r="F349" s="100"/>
      <c r="G349" s="100"/>
      <c r="H349" s="100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ht="12.75" customHeight="1">
      <c r="A350" s="17"/>
      <c r="B350" s="17"/>
      <c r="C350" s="100"/>
      <c r="D350" s="100"/>
      <c r="E350" s="100"/>
      <c r="F350" s="100"/>
      <c r="G350" s="100"/>
      <c r="H350" s="100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ht="12.75" customHeight="1">
      <c r="A351" s="17"/>
      <c r="B351" s="17"/>
      <c r="C351" s="100"/>
      <c r="D351" s="100"/>
      <c r="E351" s="100"/>
      <c r="F351" s="100"/>
      <c r="G351" s="100"/>
      <c r="H351" s="100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ht="12.75" customHeight="1">
      <c r="A352" s="17"/>
      <c r="B352" s="17"/>
      <c r="C352" s="100"/>
      <c r="D352" s="100"/>
      <c r="E352" s="100"/>
      <c r="F352" s="100"/>
      <c r="G352" s="100"/>
      <c r="H352" s="100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ht="12.75" customHeight="1">
      <c r="A353" s="17"/>
      <c r="B353" s="17"/>
      <c r="C353" s="100"/>
      <c r="D353" s="100"/>
      <c r="E353" s="100"/>
      <c r="F353" s="100"/>
      <c r="G353" s="100"/>
      <c r="H353" s="100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ht="12.75" customHeight="1">
      <c r="A354" s="17"/>
      <c r="B354" s="17"/>
      <c r="C354" s="100"/>
      <c r="D354" s="100"/>
      <c r="E354" s="100"/>
      <c r="F354" s="100"/>
      <c r="G354" s="100"/>
      <c r="H354" s="100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ht="12.75" customHeight="1">
      <c r="A355" s="17"/>
      <c r="B355" s="17"/>
      <c r="C355" s="100"/>
      <c r="D355" s="100"/>
      <c r="E355" s="100"/>
      <c r="F355" s="100"/>
      <c r="G355" s="100"/>
      <c r="H355" s="100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ht="12.75" customHeight="1">
      <c r="A356" s="17"/>
      <c r="B356" s="17"/>
      <c r="C356" s="100"/>
      <c r="D356" s="100"/>
      <c r="E356" s="100"/>
      <c r="F356" s="100"/>
      <c r="G356" s="100"/>
      <c r="H356" s="100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</row>
    <row r="357" ht="12.75" customHeight="1">
      <c r="A357" s="17"/>
      <c r="B357" s="17"/>
      <c r="C357" s="100"/>
      <c r="D357" s="100"/>
      <c r="E357" s="100"/>
      <c r="F357" s="100"/>
      <c r="G357" s="100"/>
      <c r="H357" s="100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</row>
    <row r="358" ht="12.75" customHeight="1">
      <c r="A358" s="17"/>
      <c r="B358" s="17"/>
      <c r="C358" s="100"/>
      <c r="D358" s="100"/>
      <c r="E358" s="100"/>
      <c r="F358" s="100"/>
      <c r="G358" s="100"/>
      <c r="H358" s="100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</row>
    <row r="359" ht="12.75" customHeight="1">
      <c r="A359" s="17"/>
      <c r="B359" s="17"/>
      <c r="C359" s="100"/>
      <c r="D359" s="100"/>
      <c r="E359" s="100"/>
      <c r="F359" s="100"/>
      <c r="G359" s="100"/>
      <c r="H359" s="100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</row>
    <row r="360" ht="12.75" customHeight="1">
      <c r="A360" s="17"/>
      <c r="B360" s="17"/>
      <c r="C360" s="100"/>
      <c r="D360" s="100"/>
      <c r="E360" s="100"/>
      <c r="F360" s="100"/>
      <c r="G360" s="100"/>
      <c r="H360" s="100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</row>
    <row r="361" ht="12.75" customHeight="1">
      <c r="A361" s="17"/>
      <c r="B361" s="17"/>
      <c r="C361" s="100"/>
      <c r="D361" s="100"/>
      <c r="E361" s="100"/>
      <c r="F361" s="100"/>
      <c r="G361" s="100"/>
      <c r="H361" s="100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ht="12.75" customHeight="1">
      <c r="A362" s="17"/>
      <c r="B362" s="17"/>
      <c r="C362" s="100"/>
      <c r="D362" s="100"/>
      <c r="E362" s="100"/>
      <c r="F362" s="100"/>
      <c r="G362" s="100"/>
      <c r="H362" s="100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</row>
    <row r="363" ht="12.75" customHeight="1">
      <c r="A363" s="17"/>
      <c r="B363" s="17"/>
      <c r="C363" s="100"/>
      <c r="D363" s="100"/>
      <c r="E363" s="100"/>
      <c r="F363" s="100"/>
      <c r="G363" s="100"/>
      <c r="H363" s="100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</row>
    <row r="364" ht="12.75" customHeight="1">
      <c r="A364" s="17"/>
      <c r="B364" s="17"/>
      <c r="C364" s="100"/>
      <c r="D364" s="100"/>
      <c r="E364" s="100"/>
      <c r="F364" s="100"/>
      <c r="G364" s="100"/>
      <c r="H364" s="100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</row>
    <row r="365" ht="12.75" customHeight="1">
      <c r="A365" s="17"/>
      <c r="B365" s="17"/>
      <c r="C365" s="100"/>
      <c r="D365" s="100"/>
      <c r="E365" s="100"/>
      <c r="F365" s="100"/>
      <c r="G365" s="100"/>
      <c r="H365" s="100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</row>
    <row r="366" ht="12.75" customHeight="1">
      <c r="A366" s="17"/>
      <c r="B366" s="17"/>
      <c r="C366" s="100"/>
      <c r="D366" s="100"/>
      <c r="E366" s="100"/>
      <c r="F366" s="100"/>
      <c r="G366" s="100"/>
      <c r="H366" s="100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</row>
    <row r="367" ht="12.75" customHeight="1">
      <c r="A367" s="17"/>
      <c r="B367" s="17"/>
      <c r="C367" s="100"/>
      <c r="D367" s="100"/>
      <c r="E367" s="100"/>
      <c r="F367" s="100"/>
      <c r="G367" s="100"/>
      <c r="H367" s="100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</row>
    <row r="368" ht="12.75" customHeight="1">
      <c r="A368" s="17"/>
      <c r="B368" s="17"/>
      <c r="C368" s="100"/>
      <c r="D368" s="100"/>
      <c r="E368" s="100"/>
      <c r="F368" s="100"/>
      <c r="G368" s="100"/>
      <c r="H368" s="100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</row>
    <row r="369" ht="12.75" customHeight="1">
      <c r="A369" s="17"/>
      <c r="B369" s="17"/>
      <c r="C369" s="100"/>
      <c r="D369" s="100"/>
      <c r="E369" s="100"/>
      <c r="F369" s="100"/>
      <c r="G369" s="100"/>
      <c r="H369" s="100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</row>
    <row r="370" ht="12.75" customHeight="1">
      <c r="A370" s="17"/>
      <c r="B370" s="17"/>
      <c r="C370" s="100"/>
      <c r="D370" s="100"/>
      <c r="E370" s="100"/>
      <c r="F370" s="100"/>
      <c r="G370" s="100"/>
      <c r="H370" s="100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</row>
    <row r="371" ht="12.75" customHeight="1">
      <c r="A371" s="17"/>
      <c r="B371" s="17"/>
      <c r="C371" s="100"/>
      <c r="D371" s="100"/>
      <c r="E371" s="100"/>
      <c r="F371" s="100"/>
      <c r="G371" s="100"/>
      <c r="H371" s="100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</row>
    <row r="372" ht="12.75" customHeight="1">
      <c r="A372" s="17"/>
      <c r="B372" s="17"/>
      <c r="C372" s="100"/>
      <c r="D372" s="100"/>
      <c r="E372" s="100"/>
      <c r="F372" s="100"/>
      <c r="G372" s="100"/>
      <c r="H372" s="100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</row>
    <row r="373" ht="12.75" customHeight="1">
      <c r="A373" s="17"/>
      <c r="B373" s="17"/>
      <c r="C373" s="100"/>
      <c r="D373" s="100"/>
      <c r="E373" s="100"/>
      <c r="F373" s="100"/>
      <c r="G373" s="100"/>
      <c r="H373" s="100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</row>
    <row r="374" ht="12.75" customHeight="1">
      <c r="A374" s="17"/>
      <c r="B374" s="17"/>
      <c r="C374" s="100"/>
      <c r="D374" s="100"/>
      <c r="E374" s="100"/>
      <c r="F374" s="100"/>
      <c r="G374" s="100"/>
      <c r="H374" s="100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</row>
    <row r="375" ht="12.75" customHeight="1">
      <c r="A375" s="17"/>
      <c r="B375" s="17"/>
      <c r="C375" s="100"/>
      <c r="D375" s="100"/>
      <c r="E375" s="100"/>
      <c r="F375" s="100"/>
      <c r="G375" s="100"/>
      <c r="H375" s="100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</row>
    <row r="376" ht="12.75" customHeight="1">
      <c r="A376" s="17"/>
      <c r="B376" s="17"/>
      <c r="C376" s="100"/>
      <c r="D376" s="100"/>
      <c r="E376" s="100"/>
      <c r="F376" s="100"/>
      <c r="G376" s="100"/>
      <c r="H376" s="100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</row>
    <row r="377" ht="12.75" customHeight="1">
      <c r="A377" s="17"/>
      <c r="B377" s="17"/>
      <c r="C377" s="100"/>
      <c r="D377" s="100"/>
      <c r="E377" s="100"/>
      <c r="F377" s="100"/>
      <c r="G377" s="100"/>
      <c r="H377" s="100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</row>
    <row r="378" ht="12.75" customHeight="1">
      <c r="A378" s="17"/>
      <c r="B378" s="17"/>
      <c r="C378" s="100"/>
      <c r="D378" s="100"/>
      <c r="E378" s="100"/>
      <c r="F378" s="100"/>
      <c r="G378" s="100"/>
      <c r="H378" s="100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</row>
    <row r="379" ht="12.75" customHeight="1">
      <c r="A379" s="17"/>
      <c r="B379" s="17"/>
      <c r="C379" s="100"/>
      <c r="D379" s="100"/>
      <c r="E379" s="100"/>
      <c r="F379" s="100"/>
      <c r="G379" s="100"/>
      <c r="H379" s="100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</row>
    <row r="380" ht="12.75" customHeight="1">
      <c r="A380" s="17"/>
      <c r="B380" s="17"/>
      <c r="C380" s="100"/>
      <c r="D380" s="100"/>
      <c r="E380" s="100"/>
      <c r="F380" s="100"/>
      <c r="G380" s="100"/>
      <c r="H380" s="100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</row>
    <row r="381" ht="12.75" customHeight="1">
      <c r="A381" s="17"/>
      <c r="B381" s="17"/>
      <c r="C381" s="100"/>
      <c r="D381" s="100"/>
      <c r="E381" s="100"/>
      <c r="F381" s="100"/>
      <c r="G381" s="100"/>
      <c r="H381" s="100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</row>
    <row r="382" ht="12.75" customHeight="1">
      <c r="A382" s="17"/>
      <c r="B382" s="17"/>
      <c r="C382" s="100"/>
      <c r="D382" s="100"/>
      <c r="E382" s="100"/>
      <c r="F382" s="100"/>
      <c r="G382" s="100"/>
      <c r="H382" s="100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</row>
    <row r="383" ht="12.75" customHeight="1">
      <c r="A383" s="17"/>
      <c r="B383" s="17"/>
      <c r="C383" s="100"/>
      <c r="D383" s="100"/>
      <c r="E383" s="100"/>
      <c r="F383" s="100"/>
      <c r="G383" s="100"/>
      <c r="H383" s="100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</row>
    <row r="384" ht="12.75" customHeight="1">
      <c r="A384" s="17"/>
      <c r="B384" s="17"/>
      <c r="C384" s="100"/>
      <c r="D384" s="100"/>
      <c r="E384" s="100"/>
      <c r="F384" s="100"/>
      <c r="G384" s="100"/>
      <c r="H384" s="100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</row>
    <row r="385" ht="12.75" customHeight="1">
      <c r="A385" s="17"/>
      <c r="B385" s="17"/>
      <c r="C385" s="100"/>
      <c r="D385" s="100"/>
      <c r="E385" s="100"/>
      <c r="F385" s="100"/>
      <c r="G385" s="100"/>
      <c r="H385" s="100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</row>
    <row r="386" ht="12.75" customHeight="1">
      <c r="A386" s="17"/>
      <c r="B386" s="17"/>
      <c r="C386" s="100"/>
      <c r="D386" s="100"/>
      <c r="E386" s="100"/>
      <c r="F386" s="100"/>
      <c r="G386" s="100"/>
      <c r="H386" s="100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</row>
    <row r="387" ht="12.75" customHeight="1">
      <c r="A387" s="17"/>
      <c r="B387" s="17"/>
      <c r="C387" s="100"/>
      <c r="D387" s="100"/>
      <c r="E387" s="100"/>
      <c r="F387" s="100"/>
      <c r="G387" s="100"/>
      <c r="H387" s="100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</row>
    <row r="388" ht="12.75" customHeight="1">
      <c r="A388" s="17"/>
      <c r="B388" s="17"/>
      <c r="C388" s="100"/>
      <c r="D388" s="100"/>
      <c r="E388" s="100"/>
      <c r="F388" s="100"/>
      <c r="G388" s="100"/>
      <c r="H388" s="100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</row>
    <row r="389" ht="12.75" customHeight="1">
      <c r="A389" s="17"/>
      <c r="B389" s="17"/>
      <c r="C389" s="100"/>
      <c r="D389" s="100"/>
      <c r="E389" s="100"/>
      <c r="F389" s="100"/>
      <c r="G389" s="100"/>
      <c r="H389" s="100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</row>
    <row r="390" ht="12.75" customHeight="1">
      <c r="A390" s="17"/>
      <c r="B390" s="17"/>
      <c r="C390" s="100"/>
      <c r="D390" s="100"/>
      <c r="E390" s="100"/>
      <c r="F390" s="100"/>
      <c r="G390" s="100"/>
      <c r="H390" s="100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</row>
    <row r="391" ht="12.75" customHeight="1">
      <c r="A391" s="17"/>
      <c r="B391" s="17"/>
      <c r="C391" s="100"/>
      <c r="D391" s="100"/>
      <c r="E391" s="100"/>
      <c r="F391" s="100"/>
      <c r="G391" s="100"/>
      <c r="H391" s="100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</row>
    <row r="392" ht="12.75" customHeight="1">
      <c r="A392" s="17"/>
      <c r="B392" s="17"/>
      <c r="C392" s="100"/>
      <c r="D392" s="100"/>
      <c r="E392" s="100"/>
      <c r="F392" s="100"/>
      <c r="G392" s="100"/>
      <c r="H392" s="100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</row>
    <row r="393" ht="12.75" customHeight="1">
      <c r="A393" s="17"/>
      <c r="B393" s="17"/>
      <c r="C393" s="100"/>
      <c r="D393" s="100"/>
      <c r="E393" s="100"/>
      <c r="F393" s="100"/>
      <c r="G393" s="100"/>
      <c r="H393" s="100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</row>
    <row r="394" ht="12.75" customHeight="1">
      <c r="A394" s="17"/>
      <c r="B394" s="17"/>
      <c r="C394" s="100"/>
      <c r="D394" s="100"/>
      <c r="E394" s="100"/>
      <c r="F394" s="100"/>
      <c r="G394" s="100"/>
      <c r="H394" s="100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</row>
    <row r="395" ht="12.75" customHeight="1">
      <c r="A395" s="17"/>
      <c r="B395" s="17"/>
      <c r="C395" s="100"/>
      <c r="D395" s="100"/>
      <c r="E395" s="100"/>
      <c r="F395" s="100"/>
      <c r="G395" s="100"/>
      <c r="H395" s="100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</row>
    <row r="396" ht="12.75" customHeight="1">
      <c r="A396" s="17"/>
      <c r="B396" s="17"/>
      <c r="C396" s="100"/>
      <c r="D396" s="100"/>
      <c r="E396" s="100"/>
      <c r="F396" s="100"/>
      <c r="G396" s="100"/>
      <c r="H396" s="100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</row>
    <row r="397" ht="12.75" customHeight="1">
      <c r="A397" s="17"/>
      <c r="B397" s="17"/>
      <c r="C397" s="100"/>
      <c r="D397" s="100"/>
      <c r="E397" s="100"/>
      <c r="F397" s="100"/>
      <c r="G397" s="100"/>
      <c r="H397" s="100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</row>
    <row r="398" ht="12.75" customHeight="1">
      <c r="A398" s="17"/>
      <c r="B398" s="17"/>
      <c r="C398" s="100"/>
      <c r="D398" s="100"/>
      <c r="E398" s="100"/>
      <c r="F398" s="100"/>
      <c r="G398" s="100"/>
      <c r="H398" s="100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</row>
    <row r="399" ht="12.75" customHeight="1">
      <c r="A399" s="17"/>
      <c r="B399" s="17"/>
      <c r="C399" s="100"/>
      <c r="D399" s="100"/>
      <c r="E399" s="100"/>
      <c r="F399" s="100"/>
      <c r="G399" s="100"/>
      <c r="H399" s="100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</row>
    <row r="400" ht="12.75" customHeight="1">
      <c r="A400" s="17"/>
      <c r="B400" s="17"/>
      <c r="C400" s="100"/>
      <c r="D400" s="100"/>
      <c r="E400" s="100"/>
      <c r="F400" s="100"/>
      <c r="G400" s="100"/>
      <c r="H400" s="100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</row>
    <row r="401" ht="12.75" customHeight="1">
      <c r="A401" s="17"/>
      <c r="B401" s="17"/>
      <c r="C401" s="100"/>
      <c r="D401" s="100"/>
      <c r="E401" s="100"/>
      <c r="F401" s="100"/>
      <c r="G401" s="100"/>
      <c r="H401" s="100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</row>
    <row r="402" ht="12.75" customHeight="1">
      <c r="A402" s="17"/>
      <c r="B402" s="17"/>
      <c r="C402" s="100"/>
      <c r="D402" s="100"/>
      <c r="E402" s="100"/>
      <c r="F402" s="100"/>
      <c r="G402" s="100"/>
      <c r="H402" s="100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</row>
    <row r="403" ht="12.75" customHeight="1">
      <c r="A403" s="17"/>
      <c r="B403" s="17"/>
      <c r="C403" s="100"/>
      <c r="D403" s="100"/>
      <c r="E403" s="100"/>
      <c r="F403" s="100"/>
      <c r="G403" s="100"/>
      <c r="H403" s="100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</row>
    <row r="404" ht="12.75" customHeight="1">
      <c r="A404" s="17"/>
      <c r="B404" s="17"/>
      <c r="C404" s="100"/>
      <c r="D404" s="100"/>
      <c r="E404" s="100"/>
      <c r="F404" s="100"/>
      <c r="G404" s="100"/>
      <c r="H404" s="100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</row>
    <row r="405" ht="12.75" customHeight="1">
      <c r="A405" s="17"/>
      <c r="B405" s="17"/>
      <c r="C405" s="100"/>
      <c r="D405" s="100"/>
      <c r="E405" s="100"/>
      <c r="F405" s="100"/>
      <c r="G405" s="100"/>
      <c r="H405" s="100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</row>
    <row r="406" ht="12.75" customHeight="1">
      <c r="A406" s="17"/>
      <c r="B406" s="17"/>
      <c r="C406" s="100"/>
      <c r="D406" s="100"/>
      <c r="E406" s="100"/>
      <c r="F406" s="100"/>
      <c r="G406" s="100"/>
      <c r="H406" s="100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</row>
    <row r="407" ht="12.75" customHeight="1">
      <c r="A407" s="17"/>
      <c r="B407" s="17"/>
      <c r="C407" s="100"/>
      <c r="D407" s="100"/>
      <c r="E407" s="100"/>
      <c r="F407" s="100"/>
      <c r="G407" s="100"/>
      <c r="H407" s="100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</row>
    <row r="408" ht="12.75" customHeight="1">
      <c r="A408" s="17"/>
      <c r="B408" s="17"/>
      <c r="C408" s="100"/>
      <c r="D408" s="100"/>
      <c r="E408" s="100"/>
      <c r="F408" s="100"/>
      <c r="G408" s="100"/>
      <c r="H408" s="100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</row>
    <row r="409" ht="12.75" customHeight="1">
      <c r="A409" s="17"/>
      <c r="B409" s="17"/>
      <c r="C409" s="100"/>
      <c r="D409" s="100"/>
      <c r="E409" s="100"/>
      <c r="F409" s="100"/>
      <c r="G409" s="100"/>
      <c r="H409" s="100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</row>
    <row r="410" ht="12.75" customHeight="1">
      <c r="A410" s="17"/>
      <c r="B410" s="17"/>
      <c r="C410" s="100"/>
      <c r="D410" s="100"/>
      <c r="E410" s="100"/>
      <c r="F410" s="100"/>
      <c r="G410" s="100"/>
      <c r="H410" s="100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</row>
    <row r="411" ht="12.75" customHeight="1">
      <c r="A411" s="17"/>
      <c r="B411" s="17"/>
      <c r="C411" s="100"/>
      <c r="D411" s="100"/>
      <c r="E411" s="100"/>
      <c r="F411" s="100"/>
      <c r="G411" s="100"/>
      <c r="H411" s="100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ht="12.75" customHeight="1">
      <c r="A412" s="17"/>
      <c r="B412" s="17"/>
      <c r="C412" s="100"/>
      <c r="D412" s="100"/>
      <c r="E412" s="100"/>
      <c r="F412" s="100"/>
      <c r="G412" s="100"/>
      <c r="H412" s="100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</row>
    <row r="413" ht="12.75" customHeight="1">
      <c r="A413" s="17"/>
      <c r="B413" s="17"/>
      <c r="C413" s="100"/>
      <c r="D413" s="100"/>
      <c r="E413" s="100"/>
      <c r="F413" s="100"/>
      <c r="G413" s="100"/>
      <c r="H413" s="100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</row>
    <row r="414" ht="12.75" customHeight="1">
      <c r="A414" s="17"/>
      <c r="B414" s="17"/>
      <c r="C414" s="100"/>
      <c r="D414" s="100"/>
      <c r="E414" s="100"/>
      <c r="F414" s="100"/>
      <c r="G414" s="100"/>
      <c r="H414" s="100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</row>
    <row r="415" ht="12.75" customHeight="1">
      <c r="A415" s="17"/>
      <c r="B415" s="17"/>
      <c r="C415" s="100"/>
      <c r="D415" s="100"/>
      <c r="E415" s="100"/>
      <c r="F415" s="100"/>
      <c r="G415" s="100"/>
      <c r="H415" s="100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</row>
    <row r="416" ht="12.75" customHeight="1">
      <c r="A416" s="17"/>
      <c r="B416" s="17"/>
      <c r="C416" s="100"/>
      <c r="D416" s="100"/>
      <c r="E416" s="100"/>
      <c r="F416" s="100"/>
      <c r="G416" s="100"/>
      <c r="H416" s="100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</row>
    <row r="417" ht="12.75" customHeight="1">
      <c r="A417" s="17"/>
      <c r="B417" s="17"/>
      <c r="C417" s="100"/>
      <c r="D417" s="100"/>
      <c r="E417" s="100"/>
      <c r="F417" s="100"/>
      <c r="G417" s="100"/>
      <c r="H417" s="100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</row>
    <row r="418" ht="12.75" customHeight="1">
      <c r="A418" s="17"/>
      <c r="B418" s="17"/>
      <c r="C418" s="100"/>
      <c r="D418" s="100"/>
      <c r="E418" s="100"/>
      <c r="F418" s="100"/>
      <c r="G418" s="100"/>
      <c r="H418" s="100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</row>
    <row r="419" ht="12.75" customHeight="1">
      <c r="A419" s="17"/>
      <c r="B419" s="17"/>
      <c r="C419" s="100"/>
      <c r="D419" s="100"/>
      <c r="E419" s="100"/>
      <c r="F419" s="100"/>
      <c r="G419" s="100"/>
      <c r="H419" s="100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</row>
    <row r="420" ht="12.75" customHeight="1">
      <c r="A420" s="17"/>
      <c r="B420" s="17"/>
      <c r="C420" s="100"/>
      <c r="D420" s="100"/>
      <c r="E420" s="100"/>
      <c r="F420" s="100"/>
      <c r="G420" s="100"/>
      <c r="H420" s="100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</row>
    <row r="421" ht="12.75" customHeight="1">
      <c r="A421" s="17"/>
      <c r="B421" s="17"/>
      <c r="C421" s="100"/>
      <c r="D421" s="100"/>
      <c r="E421" s="100"/>
      <c r="F421" s="100"/>
      <c r="G421" s="100"/>
      <c r="H421" s="100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</row>
    <row r="422" ht="12.75" customHeight="1">
      <c r="A422" s="17"/>
      <c r="B422" s="17"/>
      <c r="C422" s="100"/>
      <c r="D422" s="100"/>
      <c r="E422" s="100"/>
      <c r="F422" s="100"/>
      <c r="G422" s="100"/>
      <c r="H422" s="100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</row>
    <row r="423" ht="12.75" customHeight="1">
      <c r="A423" s="17"/>
      <c r="B423" s="17"/>
      <c r="C423" s="100"/>
      <c r="D423" s="100"/>
      <c r="E423" s="100"/>
      <c r="F423" s="100"/>
      <c r="G423" s="100"/>
      <c r="H423" s="100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</row>
    <row r="424" ht="12.75" customHeight="1">
      <c r="A424" s="17"/>
      <c r="B424" s="17"/>
      <c r="C424" s="100"/>
      <c r="D424" s="100"/>
      <c r="E424" s="100"/>
      <c r="F424" s="100"/>
      <c r="G424" s="100"/>
      <c r="H424" s="100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</row>
    <row r="425" ht="12.75" customHeight="1">
      <c r="A425" s="17"/>
      <c r="B425" s="17"/>
      <c r="C425" s="100"/>
      <c r="D425" s="100"/>
      <c r="E425" s="100"/>
      <c r="F425" s="100"/>
      <c r="G425" s="100"/>
      <c r="H425" s="100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</row>
    <row r="426" ht="12.75" customHeight="1">
      <c r="A426" s="17"/>
      <c r="B426" s="17"/>
      <c r="C426" s="100"/>
      <c r="D426" s="100"/>
      <c r="E426" s="100"/>
      <c r="F426" s="100"/>
      <c r="G426" s="100"/>
      <c r="H426" s="100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</row>
    <row r="427" ht="12.75" customHeight="1">
      <c r="A427" s="17"/>
      <c r="B427" s="17"/>
      <c r="C427" s="100"/>
      <c r="D427" s="100"/>
      <c r="E427" s="100"/>
      <c r="F427" s="100"/>
      <c r="G427" s="100"/>
      <c r="H427" s="100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</row>
    <row r="428" ht="12.75" customHeight="1">
      <c r="A428" s="17"/>
      <c r="B428" s="17"/>
      <c r="C428" s="100"/>
      <c r="D428" s="100"/>
      <c r="E428" s="100"/>
      <c r="F428" s="100"/>
      <c r="G428" s="100"/>
      <c r="H428" s="100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</row>
    <row r="429" ht="12.75" customHeight="1">
      <c r="A429" s="17"/>
      <c r="B429" s="17"/>
      <c r="C429" s="100"/>
      <c r="D429" s="100"/>
      <c r="E429" s="100"/>
      <c r="F429" s="100"/>
      <c r="G429" s="100"/>
      <c r="H429" s="100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</row>
    <row r="430" ht="12.75" customHeight="1">
      <c r="A430" s="17"/>
      <c r="B430" s="17"/>
      <c r="C430" s="100"/>
      <c r="D430" s="100"/>
      <c r="E430" s="100"/>
      <c r="F430" s="100"/>
      <c r="G430" s="100"/>
      <c r="H430" s="100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</row>
    <row r="431" ht="12.75" customHeight="1">
      <c r="A431" s="17"/>
      <c r="B431" s="17"/>
      <c r="C431" s="100"/>
      <c r="D431" s="100"/>
      <c r="E431" s="100"/>
      <c r="F431" s="100"/>
      <c r="G431" s="100"/>
      <c r="H431" s="100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</row>
    <row r="432" ht="12.75" customHeight="1">
      <c r="A432" s="17"/>
      <c r="B432" s="17"/>
      <c r="C432" s="100"/>
      <c r="D432" s="100"/>
      <c r="E432" s="100"/>
      <c r="F432" s="100"/>
      <c r="G432" s="100"/>
      <c r="H432" s="100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</row>
    <row r="433" ht="12.75" customHeight="1">
      <c r="A433" s="17"/>
      <c r="B433" s="17"/>
      <c r="C433" s="100"/>
      <c r="D433" s="100"/>
      <c r="E433" s="100"/>
      <c r="F433" s="100"/>
      <c r="G433" s="100"/>
      <c r="H433" s="100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</row>
    <row r="434" ht="12.75" customHeight="1">
      <c r="A434" s="17"/>
      <c r="B434" s="17"/>
      <c r="C434" s="100"/>
      <c r="D434" s="100"/>
      <c r="E434" s="100"/>
      <c r="F434" s="100"/>
      <c r="G434" s="100"/>
      <c r="H434" s="100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</row>
    <row r="435" ht="12.75" customHeight="1">
      <c r="A435" s="17"/>
      <c r="B435" s="17"/>
      <c r="C435" s="100"/>
      <c r="D435" s="100"/>
      <c r="E435" s="100"/>
      <c r="F435" s="100"/>
      <c r="G435" s="100"/>
      <c r="H435" s="100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</row>
    <row r="436" ht="12.75" customHeight="1">
      <c r="A436" s="17"/>
      <c r="B436" s="17"/>
      <c r="C436" s="100"/>
      <c r="D436" s="100"/>
      <c r="E436" s="100"/>
      <c r="F436" s="100"/>
      <c r="G436" s="100"/>
      <c r="H436" s="100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</row>
    <row r="437" ht="12.75" customHeight="1">
      <c r="A437" s="17"/>
      <c r="B437" s="17"/>
      <c r="C437" s="100"/>
      <c r="D437" s="100"/>
      <c r="E437" s="100"/>
      <c r="F437" s="100"/>
      <c r="G437" s="100"/>
      <c r="H437" s="100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</row>
    <row r="438" ht="12.75" customHeight="1">
      <c r="A438" s="17"/>
      <c r="B438" s="17"/>
      <c r="C438" s="100"/>
      <c r="D438" s="100"/>
      <c r="E438" s="100"/>
      <c r="F438" s="100"/>
      <c r="G438" s="100"/>
      <c r="H438" s="100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</row>
    <row r="439" ht="12.75" customHeight="1">
      <c r="A439" s="17"/>
      <c r="B439" s="17"/>
      <c r="C439" s="100"/>
      <c r="D439" s="100"/>
      <c r="E439" s="100"/>
      <c r="F439" s="100"/>
      <c r="G439" s="100"/>
      <c r="H439" s="100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</row>
    <row r="440" ht="12.75" customHeight="1">
      <c r="A440" s="17"/>
      <c r="B440" s="17"/>
      <c r="C440" s="100"/>
      <c r="D440" s="100"/>
      <c r="E440" s="100"/>
      <c r="F440" s="100"/>
      <c r="G440" s="100"/>
      <c r="H440" s="100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</row>
    <row r="441" ht="12.75" customHeight="1">
      <c r="A441" s="17"/>
      <c r="B441" s="17"/>
      <c r="C441" s="100"/>
      <c r="D441" s="100"/>
      <c r="E441" s="100"/>
      <c r="F441" s="100"/>
      <c r="G441" s="100"/>
      <c r="H441" s="100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</row>
    <row r="442" ht="12.75" customHeight="1">
      <c r="A442" s="17"/>
      <c r="B442" s="17"/>
      <c r="C442" s="100"/>
      <c r="D442" s="100"/>
      <c r="E442" s="100"/>
      <c r="F442" s="100"/>
      <c r="G442" s="100"/>
      <c r="H442" s="100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</row>
    <row r="443" ht="12.75" customHeight="1">
      <c r="A443" s="17"/>
      <c r="B443" s="17"/>
      <c r="C443" s="100"/>
      <c r="D443" s="100"/>
      <c r="E443" s="100"/>
      <c r="F443" s="100"/>
      <c r="G443" s="100"/>
      <c r="H443" s="100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</row>
    <row r="444" ht="12.75" customHeight="1">
      <c r="A444" s="17"/>
      <c r="B444" s="17"/>
      <c r="C444" s="100"/>
      <c r="D444" s="100"/>
      <c r="E444" s="100"/>
      <c r="F444" s="100"/>
      <c r="G444" s="100"/>
      <c r="H444" s="100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</row>
    <row r="445" ht="12.75" customHeight="1">
      <c r="A445" s="17"/>
      <c r="B445" s="17"/>
      <c r="C445" s="100"/>
      <c r="D445" s="100"/>
      <c r="E445" s="100"/>
      <c r="F445" s="100"/>
      <c r="G445" s="100"/>
      <c r="H445" s="100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</row>
    <row r="446" ht="12.75" customHeight="1">
      <c r="A446" s="17"/>
      <c r="B446" s="17"/>
      <c r="C446" s="100"/>
      <c r="D446" s="100"/>
      <c r="E446" s="100"/>
      <c r="F446" s="100"/>
      <c r="G446" s="100"/>
      <c r="H446" s="100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</row>
    <row r="447" ht="12.75" customHeight="1">
      <c r="A447" s="17"/>
      <c r="B447" s="17"/>
      <c r="C447" s="100"/>
      <c r="D447" s="100"/>
      <c r="E447" s="100"/>
      <c r="F447" s="100"/>
      <c r="G447" s="100"/>
      <c r="H447" s="100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</row>
    <row r="448" ht="12.75" customHeight="1">
      <c r="A448" s="17"/>
      <c r="B448" s="17"/>
      <c r="C448" s="100"/>
      <c r="D448" s="100"/>
      <c r="E448" s="100"/>
      <c r="F448" s="100"/>
      <c r="G448" s="100"/>
      <c r="H448" s="100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</row>
    <row r="449" ht="12.75" customHeight="1">
      <c r="A449" s="17"/>
      <c r="B449" s="17"/>
      <c r="C449" s="100"/>
      <c r="D449" s="100"/>
      <c r="E449" s="100"/>
      <c r="F449" s="100"/>
      <c r="G449" s="100"/>
      <c r="H449" s="100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</row>
    <row r="450" ht="12.75" customHeight="1">
      <c r="A450" s="17"/>
      <c r="B450" s="17"/>
      <c r="C450" s="100"/>
      <c r="D450" s="100"/>
      <c r="E450" s="100"/>
      <c r="F450" s="100"/>
      <c r="G450" s="100"/>
      <c r="H450" s="100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</row>
    <row r="451" ht="12.75" customHeight="1">
      <c r="A451" s="17"/>
      <c r="B451" s="17"/>
      <c r="C451" s="100"/>
      <c r="D451" s="100"/>
      <c r="E451" s="100"/>
      <c r="F451" s="100"/>
      <c r="G451" s="100"/>
      <c r="H451" s="100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</row>
    <row r="452" ht="12.75" customHeight="1">
      <c r="A452" s="17"/>
      <c r="B452" s="17"/>
      <c r="C452" s="100"/>
      <c r="D452" s="100"/>
      <c r="E452" s="100"/>
      <c r="F452" s="100"/>
      <c r="G452" s="100"/>
      <c r="H452" s="100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</row>
    <row r="453" ht="12.75" customHeight="1">
      <c r="A453" s="17"/>
      <c r="B453" s="17"/>
      <c r="C453" s="100"/>
      <c r="D453" s="100"/>
      <c r="E453" s="100"/>
      <c r="F453" s="100"/>
      <c r="G453" s="100"/>
      <c r="H453" s="100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</row>
    <row r="454" ht="12.75" customHeight="1">
      <c r="A454" s="17"/>
      <c r="B454" s="17"/>
      <c r="C454" s="100"/>
      <c r="D454" s="100"/>
      <c r="E454" s="100"/>
      <c r="F454" s="100"/>
      <c r="G454" s="100"/>
      <c r="H454" s="100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</row>
    <row r="455" ht="12.75" customHeight="1">
      <c r="A455" s="17"/>
      <c r="B455" s="17"/>
      <c r="C455" s="100"/>
      <c r="D455" s="100"/>
      <c r="E455" s="100"/>
      <c r="F455" s="100"/>
      <c r="G455" s="100"/>
      <c r="H455" s="100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</row>
    <row r="456" ht="12.75" customHeight="1">
      <c r="A456" s="17"/>
      <c r="B456" s="17"/>
      <c r="C456" s="100"/>
      <c r="D456" s="100"/>
      <c r="E456" s="100"/>
      <c r="F456" s="100"/>
      <c r="G456" s="100"/>
      <c r="H456" s="100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</row>
    <row r="457" ht="12.75" customHeight="1">
      <c r="A457" s="17"/>
      <c r="B457" s="17"/>
      <c r="C457" s="100"/>
      <c r="D457" s="100"/>
      <c r="E457" s="100"/>
      <c r="F457" s="100"/>
      <c r="G457" s="100"/>
      <c r="H457" s="100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</row>
    <row r="458" ht="12.75" customHeight="1">
      <c r="A458" s="17"/>
      <c r="B458" s="17"/>
      <c r="C458" s="100"/>
      <c r="D458" s="100"/>
      <c r="E458" s="100"/>
      <c r="F458" s="100"/>
      <c r="G458" s="100"/>
      <c r="H458" s="100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</row>
    <row r="459" ht="12.75" customHeight="1">
      <c r="A459" s="17"/>
      <c r="B459" s="17"/>
      <c r="C459" s="100"/>
      <c r="D459" s="100"/>
      <c r="E459" s="100"/>
      <c r="F459" s="100"/>
      <c r="G459" s="100"/>
      <c r="H459" s="100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</row>
    <row r="460" ht="12.75" customHeight="1">
      <c r="A460" s="17"/>
      <c r="B460" s="17"/>
      <c r="C460" s="100"/>
      <c r="D460" s="100"/>
      <c r="E460" s="100"/>
      <c r="F460" s="100"/>
      <c r="G460" s="100"/>
      <c r="H460" s="100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</row>
    <row r="461" ht="12.75" customHeight="1">
      <c r="A461" s="17"/>
      <c r="B461" s="17"/>
      <c r="C461" s="100"/>
      <c r="D461" s="100"/>
      <c r="E461" s="100"/>
      <c r="F461" s="100"/>
      <c r="G461" s="100"/>
      <c r="H461" s="100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ht="12.75" customHeight="1">
      <c r="A462" s="17"/>
      <c r="B462" s="17"/>
      <c r="C462" s="100"/>
      <c r="D462" s="100"/>
      <c r="E462" s="100"/>
      <c r="F462" s="100"/>
      <c r="G462" s="100"/>
      <c r="H462" s="100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</row>
    <row r="463" ht="12.75" customHeight="1">
      <c r="A463" s="17"/>
      <c r="B463" s="17"/>
      <c r="C463" s="100"/>
      <c r="D463" s="100"/>
      <c r="E463" s="100"/>
      <c r="F463" s="100"/>
      <c r="G463" s="100"/>
      <c r="H463" s="100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</row>
    <row r="464" ht="12.75" customHeight="1">
      <c r="A464" s="17"/>
      <c r="B464" s="17"/>
      <c r="C464" s="100"/>
      <c r="D464" s="100"/>
      <c r="E464" s="100"/>
      <c r="F464" s="100"/>
      <c r="G464" s="100"/>
      <c r="H464" s="100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</row>
    <row r="465" ht="12.75" customHeight="1">
      <c r="A465" s="17"/>
      <c r="B465" s="17"/>
      <c r="C465" s="100"/>
      <c r="D465" s="100"/>
      <c r="E465" s="100"/>
      <c r="F465" s="100"/>
      <c r="G465" s="100"/>
      <c r="H465" s="100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</row>
    <row r="466" ht="12.75" customHeight="1">
      <c r="A466" s="17"/>
      <c r="B466" s="17"/>
      <c r="C466" s="100"/>
      <c r="D466" s="100"/>
      <c r="E466" s="100"/>
      <c r="F466" s="100"/>
      <c r="G466" s="100"/>
      <c r="H466" s="100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</row>
    <row r="467" ht="12.75" customHeight="1">
      <c r="A467" s="17"/>
      <c r="B467" s="17"/>
      <c r="C467" s="100"/>
      <c r="D467" s="100"/>
      <c r="E467" s="100"/>
      <c r="F467" s="100"/>
      <c r="G467" s="100"/>
      <c r="H467" s="100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</row>
    <row r="468" ht="12.75" customHeight="1">
      <c r="A468" s="17"/>
      <c r="B468" s="17"/>
      <c r="C468" s="100"/>
      <c r="D468" s="100"/>
      <c r="E468" s="100"/>
      <c r="F468" s="100"/>
      <c r="G468" s="100"/>
      <c r="H468" s="100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</row>
    <row r="469" ht="12.75" customHeight="1">
      <c r="A469" s="17"/>
      <c r="B469" s="17"/>
      <c r="C469" s="100"/>
      <c r="D469" s="100"/>
      <c r="E469" s="100"/>
      <c r="F469" s="100"/>
      <c r="G469" s="100"/>
      <c r="H469" s="100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</row>
    <row r="470" ht="12.75" customHeight="1">
      <c r="A470" s="17"/>
      <c r="B470" s="17"/>
      <c r="C470" s="100"/>
      <c r="D470" s="100"/>
      <c r="E470" s="100"/>
      <c r="F470" s="100"/>
      <c r="G470" s="100"/>
      <c r="H470" s="100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</row>
    <row r="471" ht="12.75" customHeight="1">
      <c r="A471" s="17"/>
      <c r="B471" s="17"/>
      <c r="C471" s="100"/>
      <c r="D471" s="100"/>
      <c r="E471" s="100"/>
      <c r="F471" s="100"/>
      <c r="G471" s="100"/>
      <c r="H471" s="100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</row>
    <row r="472" ht="12.75" customHeight="1">
      <c r="A472" s="17"/>
      <c r="B472" s="17"/>
      <c r="C472" s="100"/>
      <c r="D472" s="100"/>
      <c r="E472" s="100"/>
      <c r="F472" s="100"/>
      <c r="G472" s="100"/>
      <c r="H472" s="100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</row>
    <row r="473" ht="12.75" customHeight="1">
      <c r="A473" s="17"/>
      <c r="B473" s="17"/>
      <c r="C473" s="100"/>
      <c r="D473" s="100"/>
      <c r="E473" s="100"/>
      <c r="F473" s="100"/>
      <c r="G473" s="100"/>
      <c r="H473" s="100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</row>
    <row r="474" ht="12.75" customHeight="1">
      <c r="A474" s="17"/>
      <c r="B474" s="17"/>
      <c r="C474" s="100"/>
      <c r="D474" s="100"/>
      <c r="E474" s="100"/>
      <c r="F474" s="100"/>
      <c r="G474" s="100"/>
      <c r="H474" s="100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</row>
    <row r="475" ht="12.75" customHeight="1">
      <c r="A475" s="17"/>
      <c r="B475" s="17"/>
      <c r="C475" s="100"/>
      <c r="D475" s="100"/>
      <c r="E475" s="100"/>
      <c r="F475" s="100"/>
      <c r="G475" s="100"/>
      <c r="H475" s="100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</row>
    <row r="476" ht="12.75" customHeight="1">
      <c r="A476" s="17"/>
      <c r="B476" s="17"/>
      <c r="C476" s="100"/>
      <c r="D476" s="100"/>
      <c r="E476" s="100"/>
      <c r="F476" s="100"/>
      <c r="G476" s="100"/>
      <c r="H476" s="100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</row>
    <row r="477" ht="12.75" customHeight="1">
      <c r="A477" s="17"/>
      <c r="B477" s="17"/>
      <c r="C477" s="100"/>
      <c r="D477" s="100"/>
      <c r="E477" s="100"/>
      <c r="F477" s="100"/>
      <c r="G477" s="100"/>
      <c r="H477" s="100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</row>
    <row r="478" ht="12.75" customHeight="1">
      <c r="A478" s="17"/>
      <c r="B478" s="17"/>
      <c r="C478" s="100"/>
      <c r="D478" s="100"/>
      <c r="E478" s="100"/>
      <c r="F478" s="100"/>
      <c r="G478" s="100"/>
      <c r="H478" s="100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</row>
    <row r="479" ht="12.75" customHeight="1">
      <c r="A479" s="17"/>
      <c r="B479" s="17"/>
      <c r="C479" s="100"/>
      <c r="D479" s="100"/>
      <c r="E479" s="100"/>
      <c r="F479" s="100"/>
      <c r="G479" s="100"/>
      <c r="H479" s="100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</row>
    <row r="480" ht="12.75" customHeight="1">
      <c r="A480" s="17"/>
      <c r="B480" s="17"/>
      <c r="C480" s="100"/>
      <c r="D480" s="100"/>
      <c r="E480" s="100"/>
      <c r="F480" s="100"/>
      <c r="G480" s="100"/>
      <c r="H480" s="100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</row>
    <row r="481" ht="12.75" customHeight="1">
      <c r="A481" s="17"/>
      <c r="B481" s="17"/>
      <c r="C481" s="100"/>
      <c r="D481" s="100"/>
      <c r="E481" s="100"/>
      <c r="F481" s="100"/>
      <c r="G481" s="100"/>
      <c r="H481" s="100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</row>
    <row r="482" ht="12.75" customHeight="1">
      <c r="A482" s="17"/>
      <c r="B482" s="17"/>
      <c r="C482" s="100"/>
      <c r="D482" s="100"/>
      <c r="E482" s="100"/>
      <c r="F482" s="100"/>
      <c r="G482" s="100"/>
      <c r="H482" s="100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</row>
    <row r="483" ht="12.75" customHeight="1">
      <c r="A483" s="17"/>
      <c r="B483" s="17"/>
      <c r="C483" s="100"/>
      <c r="D483" s="100"/>
      <c r="E483" s="100"/>
      <c r="F483" s="100"/>
      <c r="G483" s="100"/>
      <c r="H483" s="100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</row>
    <row r="484" ht="12.75" customHeight="1">
      <c r="A484" s="17"/>
      <c r="B484" s="17"/>
      <c r="C484" s="100"/>
      <c r="D484" s="100"/>
      <c r="E484" s="100"/>
      <c r="F484" s="100"/>
      <c r="G484" s="100"/>
      <c r="H484" s="100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</row>
    <row r="485" ht="12.75" customHeight="1">
      <c r="A485" s="17"/>
      <c r="B485" s="17"/>
      <c r="C485" s="100"/>
      <c r="D485" s="100"/>
      <c r="E485" s="100"/>
      <c r="F485" s="100"/>
      <c r="G485" s="100"/>
      <c r="H485" s="100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</row>
    <row r="486" ht="12.75" customHeight="1">
      <c r="A486" s="17"/>
      <c r="B486" s="17"/>
      <c r="C486" s="100"/>
      <c r="D486" s="100"/>
      <c r="E486" s="100"/>
      <c r="F486" s="100"/>
      <c r="G486" s="100"/>
      <c r="H486" s="100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</row>
    <row r="487" ht="12.75" customHeight="1">
      <c r="A487" s="17"/>
      <c r="B487" s="17"/>
      <c r="C487" s="100"/>
      <c r="D487" s="100"/>
      <c r="E487" s="100"/>
      <c r="F487" s="100"/>
      <c r="G487" s="100"/>
      <c r="H487" s="100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</row>
    <row r="488" ht="12.75" customHeight="1">
      <c r="A488" s="17"/>
      <c r="B488" s="17"/>
      <c r="C488" s="100"/>
      <c r="D488" s="100"/>
      <c r="E488" s="100"/>
      <c r="F488" s="100"/>
      <c r="G488" s="100"/>
      <c r="H488" s="100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</row>
    <row r="489" ht="12.75" customHeight="1">
      <c r="A489" s="17"/>
      <c r="B489" s="17"/>
      <c r="C489" s="100"/>
      <c r="D489" s="100"/>
      <c r="E489" s="100"/>
      <c r="F489" s="100"/>
      <c r="G489" s="100"/>
      <c r="H489" s="100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</row>
    <row r="490" ht="12.75" customHeight="1">
      <c r="A490" s="17"/>
      <c r="B490" s="17"/>
      <c r="C490" s="100"/>
      <c r="D490" s="100"/>
      <c r="E490" s="100"/>
      <c r="F490" s="100"/>
      <c r="G490" s="100"/>
      <c r="H490" s="100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</row>
    <row r="491" ht="12.75" customHeight="1">
      <c r="A491" s="17"/>
      <c r="B491" s="17"/>
      <c r="C491" s="100"/>
      <c r="D491" s="100"/>
      <c r="E491" s="100"/>
      <c r="F491" s="100"/>
      <c r="G491" s="100"/>
      <c r="H491" s="100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ht="12.75" customHeight="1">
      <c r="A492" s="17"/>
      <c r="B492" s="17"/>
      <c r="C492" s="100"/>
      <c r="D492" s="100"/>
      <c r="E492" s="100"/>
      <c r="F492" s="100"/>
      <c r="G492" s="100"/>
      <c r="H492" s="100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</row>
    <row r="493" ht="12.75" customHeight="1">
      <c r="A493" s="17"/>
      <c r="B493" s="17"/>
      <c r="C493" s="100"/>
      <c r="D493" s="100"/>
      <c r="E493" s="100"/>
      <c r="F493" s="100"/>
      <c r="G493" s="100"/>
      <c r="H493" s="100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</row>
    <row r="494" ht="12.75" customHeight="1">
      <c r="A494" s="17"/>
      <c r="B494" s="17"/>
      <c r="C494" s="100"/>
      <c r="D494" s="100"/>
      <c r="E494" s="100"/>
      <c r="F494" s="100"/>
      <c r="G494" s="100"/>
      <c r="H494" s="100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</row>
    <row r="495" ht="12.75" customHeight="1">
      <c r="A495" s="17"/>
      <c r="B495" s="17"/>
      <c r="C495" s="100"/>
      <c r="D495" s="100"/>
      <c r="E495" s="100"/>
      <c r="F495" s="100"/>
      <c r="G495" s="100"/>
      <c r="H495" s="100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</row>
    <row r="496" ht="12.75" customHeight="1">
      <c r="A496" s="17"/>
      <c r="B496" s="17"/>
      <c r="C496" s="100"/>
      <c r="D496" s="100"/>
      <c r="E496" s="100"/>
      <c r="F496" s="100"/>
      <c r="G496" s="100"/>
      <c r="H496" s="100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</row>
    <row r="497" ht="12.75" customHeight="1">
      <c r="A497" s="17"/>
      <c r="B497" s="17"/>
      <c r="C497" s="100"/>
      <c r="D497" s="100"/>
      <c r="E497" s="100"/>
      <c r="F497" s="100"/>
      <c r="G497" s="100"/>
      <c r="H497" s="100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</row>
    <row r="498" ht="12.75" customHeight="1">
      <c r="A498" s="17"/>
      <c r="B498" s="17"/>
      <c r="C498" s="100"/>
      <c r="D498" s="100"/>
      <c r="E498" s="100"/>
      <c r="F498" s="100"/>
      <c r="G498" s="100"/>
      <c r="H498" s="100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</row>
    <row r="499" ht="12.75" customHeight="1">
      <c r="A499" s="17"/>
      <c r="B499" s="17"/>
      <c r="C499" s="100"/>
      <c r="D499" s="100"/>
      <c r="E499" s="100"/>
      <c r="F499" s="100"/>
      <c r="G499" s="100"/>
      <c r="H499" s="100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</row>
    <row r="500" ht="12.75" customHeight="1">
      <c r="A500" s="17"/>
      <c r="B500" s="17"/>
      <c r="C500" s="100"/>
      <c r="D500" s="100"/>
      <c r="E500" s="100"/>
      <c r="F500" s="100"/>
      <c r="G500" s="100"/>
      <c r="H500" s="100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ht="12.75" customHeight="1">
      <c r="A501" s="17"/>
      <c r="B501" s="17"/>
      <c r="C501" s="100"/>
      <c r="D501" s="100"/>
      <c r="E501" s="100"/>
      <c r="F501" s="100"/>
      <c r="G501" s="100"/>
      <c r="H501" s="100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ht="12.75" customHeight="1">
      <c r="A502" s="17"/>
      <c r="B502" s="17"/>
      <c r="C502" s="100"/>
      <c r="D502" s="100"/>
      <c r="E502" s="100"/>
      <c r="F502" s="100"/>
      <c r="G502" s="100"/>
      <c r="H502" s="100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ht="12.75" customHeight="1">
      <c r="A503" s="17"/>
      <c r="B503" s="17"/>
      <c r="C503" s="100"/>
      <c r="D503" s="100"/>
      <c r="E503" s="100"/>
      <c r="F503" s="100"/>
      <c r="G503" s="100"/>
      <c r="H503" s="100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ht="12.75" customHeight="1">
      <c r="A504" s="17"/>
      <c r="B504" s="17"/>
      <c r="C504" s="100"/>
      <c r="D504" s="100"/>
      <c r="E504" s="100"/>
      <c r="F504" s="100"/>
      <c r="G504" s="100"/>
      <c r="H504" s="100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ht="12.75" customHeight="1">
      <c r="A505" s="17"/>
      <c r="B505" s="17"/>
      <c r="C505" s="100"/>
      <c r="D505" s="100"/>
      <c r="E505" s="100"/>
      <c r="F505" s="100"/>
      <c r="G505" s="100"/>
      <c r="H505" s="100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ht="12.75" customHeight="1">
      <c r="A506" s="17"/>
      <c r="B506" s="17"/>
      <c r="C506" s="100"/>
      <c r="D506" s="100"/>
      <c r="E506" s="100"/>
      <c r="F506" s="100"/>
      <c r="G506" s="100"/>
      <c r="H506" s="100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ht="12.75" customHeight="1">
      <c r="A507" s="17"/>
      <c r="B507" s="17"/>
      <c r="C507" s="100"/>
      <c r="D507" s="100"/>
      <c r="E507" s="100"/>
      <c r="F507" s="100"/>
      <c r="G507" s="100"/>
      <c r="H507" s="100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ht="12.75" customHeight="1">
      <c r="A508" s="17"/>
      <c r="B508" s="17"/>
      <c r="C508" s="100"/>
      <c r="D508" s="100"/>
      <c r="E508" s="100"/>
      <c r="F508" s="100"/>
      <c r="G508" s="100"/>
      <c r="H508" s="100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ht="12.75" customHeight="1">
      <c r="A509" s="17"/>
      <c r="B509" s="17"/>
      <c r="C509" s="100"/>
      <c r="D509" s="100"/>
      <c r="E509" s="100"/>
      <c r="F509" s="100"/>
      <c r="G509" s="100"/>
      <c r="H509" s="100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ht="12.75" customHeight="1">
      <c r="A510" s="17"/>
      <c r="B510" s="17"/>
      <c r="C510" s="100"/>
      <c r="D510" s="100"/>
      <c r="E510" s="100"/>
      <c r="F510" s="100"/>
      <c r="G510" s="100"/>
      <c r="H510" s="100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ht="12.75" customHeight="1">
      <c r="A511" s="17"/>
      <c r="B511" s="17"/>
      <c r="C511" s="100"/>
      <c r="D511" s="100"/>
      <c r="E511" s="100"/>
      <c r="F511" s="100"/>
      <c r="G511" s="100"/>
      <c r="H511" s="100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ht="12.75" customHeight="1">
      <c r="A512" s="17"/>
      <c r="B512" s="17"/>
      <c r="C512" s="100"/>
      <c r="D512" s="100"/>
      <c r="E512" s="100"/>
      <c r="F512" s="100"/>
      <c r="G512" s="100"/>
      <c r="H512" s="100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ht="12.75" customHeight="1">
      <c r="A513" s="17"/>
      <c r="B513" s="17"/>
      <c r="C513" s="100"/>
      <c r="D513" s="100"/>
      <c r="E513" s="100"/>
      <c r="F513" s="100"/>
      <c r="G513" s="100"/>
      <c r="H513" s="100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ht="12.75" customHeight="1">
      <c r="A514" s="17"/>
      <c r="B514" s="17"/>
      <c r="C514" s="100"/>
      <c r="D514" s="100"/>
      <c r="E514" s="100"/>
      <c r="F514" s="100"/>
      <c r="G514" s="100"/>
      <c r="H514" s="100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ht="12.75" customHeight="1">
      <c r="A515" s="17"/>
      <c r="B515" s="17"/>
      <c r="C515" s="100"/>
      <c r="D515" s="100"/>
      <c r="E515" s="100"/>
      <c r="F515" s="100"/>
      <c r="G515" s="100"/>
      <c r="H515" s="100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ht="12.75" customHeight="1">
      <c r="A516" s="17"/>
      <c r="B516" s="17"/>
      <c r="C516" s="100"/>
      <c r="D516" s="100"/>
      <c r="E516" s="100"/>
      <c r="F516" s="100"/>
      <c r="G516" s="100"/>
      <c r="H516" s="100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ht="12.75" customHeight="1">
      <c r="A517" s="17"/>
      <c r="B517" s="17"/>
      <c r="C517" s="100"/>
      <c r="D517" s="100"/>
      <c r="E517" s="100"/>
      <c r="F517" s="100"/>
      <c r="G517" s="100"/>
      <c r="H517" s="100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ht="12.75" customHeight="1">
      <c r="A518" s="17"/>
      <c r="B518" s="17"/>
      <c r="C518" s="100"/>
      <c r="D518" s="100"/>
      <c r="E518" s="100"/>
      <c r="F518" s="100"/>
      <c r="G518" s="100"/>
      <c r="H518" s="100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ht="12.75" customHeight="1">
      <c r="A519" s="17"/>
      <c r="B519" s="17"/>
      <c r="C519" s="100"/>
      <c r="D519" s="100"/>
      <c r="E519" s="100"/>
      <c r="F519" s="100"/>
      <c r="G519" s="100"/>
      <c r="H519" s="100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ht="12.75" customHeight="1">
      <c r="A520" s="17"/>
      <c r="B520" s="17"/>
      <c r="C520" s="100"/>
      <c r="D520" s="100"/>
      <c r="E520" s="100"/>
      <c r="F520" s="100"/>
      <c r="G520" s="100"/>
      <c r="H520" s="100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ht="12.75" customHeight="1">
      <c r="A521" s="17"/>
      <c r="B521" s="17"/>
      <c r="C521" s="100"/>
      <c r="D521" s="100"/>
      <c r="E521" s="100"/>
      <c r="F521" s="100"/>
      <c r="G521" s="100"/>
      <c r="H521" s="100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ht="12.75" customHeight="1">
      <c r="A522" s="17"/>
      <c r="B522" s="17"/>
      <c r="C522" s="100"/>
      <c r="D522" s="100"/>
      <c r="E522" s="100"/>
      <c r="F522" s="100"/>
      <c r="G522" s="100"/>
      <c r="H522" s="100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ht="12.75" customHeight="1">
      <c r="A523" s="17"/>
      <c r="B523" s="17"/>
      <c r="C523" s="100"/>
      <c r="D523" s="100"/>
      <c r="E523" s="100"/>
      <c r="F523" s="100"/>
      <c r="G523" s="100"/>
      <c r="H523" s="100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ht="12.75" customHeight="1">
      <c r="A524" s="17"/>
      <c r="B524" s="17"/>
      <c r="C524" s="100"/>
      <c r="D524" s="100"/>
      <c r="E524" s="100"/>
      <c r="F524" s="100"/>
      <c r="G524" s="100"/>
      <c r="H524" s="100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ht="12.75" customHeight="1">
      <c r="A525" s="17"/>
      <c r="B525" s="17"/>
      <c r="C525" s="100"/>
      <c r="D525" s="100"/>
      <c r="E525" s="100"/>
      <c r="F525" s="100"/>
      <c r="G525" s="100"/>
      <c r="H525" s="100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ht="12.75" customHeight="1">
      <c r="A526" s="17"/>
      <c r="B526" s="17"/>
      <c r="C526" s="100"/>
      <c r="D526" s="100"/>
      <c r="E526" s="100"/>
      <c r="F526" s="100"/>
      <c r="G526" s="100"/>
      <c r="H526" s="100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ht="12.75" customHeight="1">
      <c r="A527" s="17"/>
      <c r="B527" s="17"/>
      <c r="C527" s="100"/>
      <c r="D527" s="100"/>
      <c r="E527" s="100"/>
      <c r="F527" s="100"/>
      <c r="G527" s="100"/>
      <c r="H527" s="100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ht="12.75" customHeight="1">
      <c r="A528" s="17"/>
      <c r="B528" s="17"/>
      <c r="C528" s="100"/>
      <c r="D528" s="100"/>
      <c r="E528" s="100"/>
      <c r="F528" s="100"/>
      <c r="G528" s="100"/>
      <c r="H528" s="100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ht="12.75" customHeight="1">
      <c r="A529" s="17"/>
      <c r="B529" s="17"/>
      <c r="C529" s="100"/>
      <c r="D529" s="100"/>
      <c r="E529" s="100"/>
      <c r="F529" s="100"/>
      <c r="G529" s="100"/>
      <c r="H529" s="100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ht="12.75" customHeight="1">
      <c r="A530" s="17"/>
      <c r="B530" s="17"/>
      <c r="C530" s="100"/>
      <c r="D530" s="100"/>
      <c r="E530" s="100"/>
      <c r="F530" s="100"/>
      <c r="G530" s="100"/>
      <c r="H530" s="100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ht="12.75" customHeight="1">
      <c r="A531" s="17"/>
      <c r="B531" s="17"/>
      <c r="C531" s="100"/>
      <c r="D531" s="100"/>
      <c r="E531" s="100"/>
      <c r="F531" s="100"/>
      <c r="G531" s="100"/>
      <c r="H531" s="100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ht="12.75" customHeight="1">
      <c r="A532" s="17"/>
      <c r="B532" s="17"/>
      <c r="C532" s="100"/>
      <c r="D532" s="100"/>
      <c r="E532" s="100"/>
      <c r="F532" s="100"/>
      <c r="G532" s="100"/>
      <c r="H532" s="100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ht="12.75" customHeight="1">
      <c r="A533" s="17"/>
      <c r="B533" s="17"/>
      <c r="C533" s="100"/>
      <c r="D533" s="100"/>
      <c r="E533" s="100"/>
      <c r="F533" s="100"/>
      <c r="G533" s="100"/>
      <c r="H533" s="100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ht="12.75" customHeight="1">
      <c r="A534" s="17"/>
      <c r="B534" s="17"/>
      <c r="C534" s="100"/>
      <c r="D534" s="100"/>
      <c r="E534" s="100"/>
      <c r="F534" s="100"/>
      <c r="G534" s="100"/>
      <c r="H534" s="100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ht="12.75" customHeight="1">
      <c r="A535" s="17"/>
      <c r="B535" s="17"/>
      <c r="C535" s="100"/>
      <c r="D535" s="100"/>
      <c r="E535" s="100"/>
      <c r="F535" s="100"/>
      <c r="G535" s="100"/>
      <c r="H535" s="100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ht="12.75" customHeight="1">
      <c r="A536" s="17"/>
      <c r="B536" s="17"/>
      <c r="C536" s="100"/>
      <c r="D536" s="100"/>
      <c r="E536" s="100"/>
      <c r="F536" s="100"/>
      <c r="G536" s="100"/>
      <c r="H536" s="100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ht="12.75" customHeight="1">
      <c r="A537" s="17"/>
      <c r="B537" s="17"/>
      <c r="C537" s="100"/>
      <c r="D537" s="100"/>
      <c r="E537" s="100"/>
      <c r="F537" s="100"/>
      <c r="G537" s="100"/>
      <c r="H537" s="100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ht="12.75" customHeight="1">
      <c r="A538" s="17"/>
      <c r="B538" s="17"/>
      <c r="C538" s="100"/>
      <c r="D538" s="100"/>
      <c r="E538" s="100"/>
      <c r="F538" s="100"/>
      <c r="G538" s="100"/>
      <c r="H538" s="100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ht="12.75" customHeight="1">
      <c r="A539" s="17"/>
      <c r="B539" s="17"/>
      <c r="C539" s="100"/>
      <c r="D539" s="100"/>
      <c r="E539" s="100"/>
      <c r="F539" s="100"/>
      <c r="G539" s="100"/>
      <c r="H539" s="100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ht="12.75" customHeight="1">
      <c r="A540" s="17"/>
      <c r="B540" s="17"/>
      <c r="C540" s="100"/>
      <c r="D540" s="100"/>
      <c r="E540" s="100"/>
      <c r="F540" s="100"/>
      <c r="G540" s="100"/>
      <c r="H540" s="100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ht="12.75" customHeight="1">
      <c r="A541" s="17"/>
      <c r="B541" s="17"/>
      <c r="C541" s="100"/>
      <c r="D541" s="100"/>
      <c r="E541" s="100"/>
      <c r="F541" s="100"/>
      <c r="G541" s="100"/>
      <c r="H541" s="100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ht="12.75" customHeight="1">
      <c r="A542" s="17"/>
      <c r="B542" s="17"/>
      <c r="C542" s="100"/>
      <c r="D542" s="100"/>
      <c r="E542" s="100"/>
      <c r="F542" s="100"/>
      <c r="G542" s="100"/>
      <c r="H542" s="100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ht="12.75" customHeight="1">
      <c r="A543" s="17"/>
      <c r="B543" s="17"/>
      <c r="C543" s="100"/>
      <c r="D543" s="100"/>
      <c r="E543" s="100"/>
      <c r="F543" s="100"/>
      <c r="G543" s="100"/>
      <c r="H543" s="100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ht="12.75" customHeight="1">
      <c r="A544" s="17"/>
      <c r="B544" s="17"/>
      <c r="C544" s="100"/>
      <c r="D544" s="100"/>
      <c r="E544" s="100"/>
      <c r="F544" s="100"/>
      <c r="G544" s="100"/>
      <c r="H544" s="100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ht="12.75" customHeight="1">
      <c r="A545" s="17"/>
      <c r="B545" s="17"/>
      <c r="C545" s="100"/>
      <c r="D545" s="100"/>
      <c r="E545" s="100"/>
      <c r="F545" s="100"/>
      <c r="G545" s="100"/>
      <c r="H545" s="100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ht="12.75" customHeight="1">
      <c r="A546" s="17"/>
      <c r="B546" s="17"/>
      <c r="C546" s="100"/>
      <c r="D546" s="100"/>
      <c r="E546" s="100"/>
      <c r="F546" s="100"/>
      <c r="G546" s="100"/>
      <c r="H546" s="100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ht="12.75" customHeight="1">
      <c r="A547" s="17"/>
      <c r="B547" s="17"/>
      <c r="C547" s="100"/>
      <c r="D547" s="100"/>
      <c r="E547" s="100"/>
      <c r="F547" s="100"/>
      <c r="G547" s="100"/>
      <c r="H547" s="100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ht="12.75" customHeight="1">
      <c r="A548" s="17"/>
      <c r="B548" s="17"/>
      <c r="C548" s="100"/>
      <c r="D548" s="100"/>
      <c r="E548" s="100"/>
      <c r="F548" s="100"/>
      <c r="G548" s="100"/>
      <c r="H548" s="100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ht="12.75" customHeight="1">
      <c r="A549" s="17"/>
      <c r="B549" s="17"/>
      <c r="C549" s="100"/>
      <c r="D549" s="100"/>
      <c r="E549" s="100"/>
      <c r="F549" s="100"/>
      <c r="G549" s="100"/>
      <c r="H549" s="100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ht="12.75" customHeight="1">
      <c r="A550" s="17"/>
      <c r="B550" s="17"/>
      <c r="C550" s="100"/>
      <c r="D550" s="100"/>
      <c r="E550" s="100"/>
      <c r="F550" s="100"/>
      <c r="G550" s="100"/>
      <c r="H550" s="100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ht="12.75" customHeight="1">
      <c r="A551" s="17"/>
      <c r="B551" s="17"/>
      <c r="C551" s="100"/>
      <c r="D551" s="100"/>
      <c r="E551" s="100"/>
      <c r="F551" s="100"/>
      <c r="G551" s="100"/>
      <c r="H551" s="100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ht="12.75" customHeight="1">
      <c r="A552" s="17"/>
      <c r="B552" s="17"/>
      <c r="C552" s="100"/>
      <c r="D552" s="100"/>
      <c r="E552" s="100"/>
      <c r="F552" s="100"/>
      <c r="G552" s="100"/>
      <c r="H552" s="100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ht="12.75" customHeight="1">
      <c r="A553" s="17"/>
      <c r="B553" s="17"/>
      <c r="C553" s="100"/>
      <c r="D553" s="100"/>
      <c r="E553" s="100"/>
      <c r="F553" s="100"/>
      <c r="G553" s="100"/>
      <c r="H553" s="100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ht="12.75" customHeight="1">
      <c r="A554" s="17"/>
      <c r="B554" s="17"/>
      <c r="C554" s="100"/>
      <c r="D554" s="100"/>
      <c r="E554" s="100"/>
      <c r="F554" s="100"/>
      <c r="G554" s="100"/>
      <c r="H554" s="100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ht="12.75" customHeight="1">
      <c r="A555" s="17"/>
      <c r="B555" s="17"/>
      <c r="C555" s="100"/>
      <c r="D555" s="100"/>
      <c r="E555" s="100"/>
      <c r="F555" s="100"/>
      <c r="G555" s="100"/>
      <c r="H555" s="100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ht="12.75" customHeight="1">
      <c r="A556" s="17"/>
      <c r="B556" s="17"/>
      <c r="C556" s="100"/>
      <c r="D556" s="100"/>
      <c r="E556" s="100"/>
      <c r="F556" s="100"/>
      <c r="G556" s="100"/>
      <c r="H556" s="100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ht="12.75" customHeight="1">
      <c r="A557" s="17"/>
      <c r="B557" s="17"/>
      <c r="C557" s="100"/>
      <c r="D557" s="100"/>
      <c r="E557" s="100"/>
      <c r="F557" s="100"/>
      <c r="G557" s="100"/>
      <c r="H557" s="100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ht="12.75" customHeight="1">
      <c r="A558" s="17"/>
      <c r="B558" s="17"/>
      <c r="C558" s="100"/>
      <c r="D558" s="100"/>
      <c r="E558" s="100"/>
      <c r="F558" s="100"/>
      <c r="G558" s="100"/>
      <c r="H558" s="100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ht="12.75" customHeight="1">
      <c r="A559" s="17"/>
      <c r="B559" s="17"/>
      <c r="C559" s="100"/>
      <c r="D559" s="100"/>
      <c r="E559" s="100"/>
      <c r="F559" s="100"/>
      <c r="G559" s="100"/>
      <c r="H559" s="100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ht="12.75" customHeight="1">
      <c r="A560" s="17"/>
      <c r="B560" s="17"/>
      <c r="C560" s="100"/>
      <c r="D560" s="100"/>
      <c r="E560" s="100"/>
      <c r="F560" s="100"/>
      <c r="G560" s="100"/>
      <c r="H560" s="100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ht="12.75" customHeight="1">
      <c r="A561" s="17"/>
      <c r="B561" s="17"/>
      <c r="C561" s="100"/>
      <c r="D561" s="100"/>
      <c r="E561" s="100"/>
      <c r="F561" s="100"/>
      <c r="G561" s="100"/>
      <c r="H561" s="100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ht="12.75" customHeight="1">
      <c r="A562" s="17"/>
      <c r="B562" s="17"/>
      <c r="C562" s="100"/>
      <c r="D562" s="100"/>
      <c r="E562" s="100"/>
      <c r="F562" s="100"/>
      <c r="G562" s="100"/>
      <c r="H562" s="100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ht="12.75" customHeight="1">
      <c r="A563" s="17"/>
      <c r="B563" s="17"/>
      <c r="C563" s="100"/>
      <c r="D563" s="100"/>
      <c r="E563" s="100"/>
      <c r="F563" s="100"/>
      <c r="G563" s="100"/>
      <c r="H563" s="100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ht="12.75" customHeight="1">
      <c r="A564" s="17"/>
      <c r="B564" s="17"/>
      <c r="C564" s="100"/>
      <c r="D564" s="100"/>
      <c r="E564" s="100"/>
      <c r="F564" s="100"/>
      <c r="G564" s="100"/>
      <c r="H564" s="100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ht="12.75" customHeight="1">
      <c r="A565" s="17"/>
      <c r="B565" s="17"/>
      <c r="C565" s="100"/>
      <c r="D565" s="100"/>
      <c r="E565" s="100"/>
      <c r="F565" s="100"/>
      <c r="G565" s="100"/>
      <c r="H565" s="100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ht="12.75" customHeight="1">
      <c r="A566" s="17"/>
      <c r="B566" s="17"/>
      <c r="C566" s="100"/>
      <c r="D566" s="100"/>
      <c r="E566" s="100"/>
      <c r="F566" s="100"/>
      <c r="G566" s="100"/>
      <c r="H566" s="100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ht="12.75" customHeight="1">
      <c r="A567" s="17"/>
      <c r="B567" s="17"/>
      <c r="C567" s="100"/>
      <c r="D567" s="100"/>
      <c r="E567" s="100"/>
      <c r="F567" s="100"/>
      <c r="G567" s="100"/>
      <c r="H567" s="100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ht="12.75" customHeight="1">
      <c r="A568" s="17"/>
      <c r="B568" s="17"/>
      <c r="C568" s="100"/>
      <c r="D568" s="100"/>
      <c r="E568" s="100"/>
      <c r="F568" s="100"/>
      <c r="G568" s="100"/>
      <c r="H568" s="100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ht="12.75" customHeight="1">
      <c r="A569" s="17"/>
      <c r="B569" s="17"/>
      <c r="C569" s="100"/>
      <c r="D569" s="100"/>
      <c r="E569" s="100"/>
      <c r="F569" s="100"/>
      <c r="G569" s="100"/>
      <c r="H569" s="100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ht="12.75" customHeight="1">
      <c r="A570" s="17"/>
      <c r="B570" s="17"/>
      <c r="C570" s="100"/>
      <c r="D570" s="100"/>
      <c r="E570" s="100"/>
      <c r="F570" s="100"/>
      <c r="G570" s="100"/>
      <c r="H570" s="100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ht="12.75" customHeight="1">
      <c r="A571" s="17"/>
      <c r="B571" s="17"/>
      <c r="C571" s="100"/>
      <c r="D571" s="100"/>
      <c r="E571" s="100"/>
      <c r="F571" s="100"/>
      <c r="G571" s="100"/>
      <c r="H571" s="100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ht="12.75" customHeight="1">
      <c r="A572" s="17"/>
      <c r="B572" s="17"/>
      <c r="C572" s="100"/>
      <c r="D572" s="100"/>
      <c r="E572" s="100"/>
      <c r="F572" s="100"/>
      <c r="G572" s="100"/>
      <c r="H572" s="100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ht="12.75" customHeight="1">
      <c r="A573" s="17"/>
      <c r="B573" s="17"/>
      <c r="C573" s="100"/>
      <c r="D573" s="100"/>
      <c r="E573" s="100"/>
      <c r="F573" s="100"/>
      <c r="G573" s="100"/>
      <c r="H573" s="100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ht="12.75" customHeight="1">
      <c r="A574" s="17"/>
      <c r="B574" s="17"/>
      <c r="C574" s="100"/>
      <c r="D574" s="100"/>
      <c r="E574" s="100"/>
      <c r="F574" s="100"/>
      <c r="G574" s="100"/>
      <c r="H574" s="100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ht="12.75" customHeight="1">
      <c r="A575" s="17"/>
      <c r="B575" s="17"/>
      <c r="C575" s="100"/>
      <c r="D575" s="100"/>
      <c r="E575" s="100"/>
      <c r="F575" s="100"/>
      <c r="G575" s="100"/>
      <c r="H575" s="100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ht="12.75" customHeight="1">
      <c r="A576" s="17"/>
      <c r="B576" s="17"/>
      <c r="C576" s="100"/>
      <c r="D576" s="100"/>
      <c r="E576" s="100"/>
      <c r="F576" s="100"/>
      <c r="G576" s="100"/>
      <c r="H576" s="100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ht="12.75" customHeight="1">
      <c r="A577" s="17"/>
      <c r="B577" s="17"/>
      <c r="C577" s="100"/>
      <c r="D577" s="100"/>
      <c r="E577" s="100"/>
      <c r="F577" s="100"/>
      <c r="G577" s="100"/>
      <c r="H577" s="100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ht="12.75" customHeight="1">
      <c r="A578" s="17"/>
      <c r="B578" s="17"/>
      <c r="C578" s="100"/>
      <c r="D578" s="100"/>
      <c r="E578" s="100"/>
      <c r="F578" s="100"/>
      <c r="G578" s="100"/>
      <c r="H578" s="100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ht="12.75" customHeight="1">
      <c r="A579" s="17"/>
      <c r="B579" s="17"/>
      <c r="C579" s="100"/>
      <c r="D579" s="100"/>
      <c r="E579" s="100"/>
      <c r="F579" s="100"/>
      <c r="G579" s="100"/>
      <c r="H579" s="100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ht="12.75" customHeight="1">
      <c r="A580" s="17"/>
      <c r="B580" s="17"/>
      <c r="C580" s="100"/>
      <c r="D580" s="100"/>
      <c r="E580" s="100"/>
      <c r="F580" s="100"/>
      <c r="G580" s="100"/>
      <c r="H580" s="100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ht="12.75" customHeight="1">
      <c r="A581" s="17"/>
      <c r="B581" s="17"/>
      <c r="C581" s="100"/>
      <c r="D581" s="100"/>
      <c r="E581" s="100"/>
      <c r="F581" s="100"/>
      <c r="G581" s="100"/>
      <c r="H581" s="100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ht="12.75" customHeight="1">
      <c r="A582" s="17"/>
      <c r="B582" s="17"/>
      <c r="C582" s="100"/>
      <c r="D582" s="100"/>
      <c r="E582" s="100"/>
      <c r="F582" s="100"/>
      <c r="G582" s="100"/>
      <c r="H582" s="100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ht="12.75" customHeight="1">
      <c r="A583" s="17"/>
      <c r="B583" s="17"/>
      <c r="C583" s="100"/>
      <c r="D583" s="100"/>
      <c r="E583" s="100"/>
      <c r="F583" s="100"/>
      <c r="G583" s="100"/>
      <c r="H583" s="100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ht="12.75" customHeight="1">
      <c r="A584" s="17"/>
      <c r="B584" s="17"/>
      <c r="C584" s="100"/>
      <c r="D584" s="100"/>
      <c r="E584" s="100"/>
      <c r="F584" s="100"/>
      <c r="G584" s="100"/>
      <c r="H584" s="100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ht="12.75" customHeight="1">
      <c r="A585" s="17"/>
      <c r="B585" s="17"/>
      <c r="C585" s="100"/>
      <c r="D585" s="100"/>
      <c r="E585" s="100"/>
      <c r="F585" s="100"/>
      <c r="G585" s="100"/>
      <c r="H585" s="100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ht="12.75" customHeight="1">
      <c r="A586" s="17"/>
      <c r="B586" s="17"/>
      <c r="C586" s="100"/>
      <c r="D586" s="100"/>
      <c r="E586" s="100"/>
      <c r="F586" s="100"/>
      <c r="G586" s="100"/>
      <c r="H586" s="100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ht="12.75" customHeight="1">
      <c r="A587" s="17"/>
      <c r="B587" s="17"/>
      <c r="C587" s="100"/>
      <c r="D587" s="100"/>
      <c r="E587" s="100"/>
      <c r="F587" s="100"/>
      <c r="G587" s="100"/>
      <c r="H587" s="100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ht="12.75" customHeight="1">
      <c r="A588" s="17"/>
      <c r="B588" s="17"/>
      <c r="C588" s="100"/>
      <c r="D588" s="100"/>
      <c r="E588" s="100"/>
      <c r="F588" s="100"/>
      <c r="G588" s="100"/>
      <c r="H588" s="100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ht="12.75" customHeight="1">
      <c r="A589" s="17"/>
      <c r="B589" s="17"/>
      <c r="C589" s="100"/>
      <c r="D589" s="100"/>
      <c r="E589" s="100"/>
      <c r="F589" s="100"/>
      <c r="G589" s="100"/>
      <c r="H589" s="100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ht="12.75" customHeight="1">
      <c r="A590" s="17"/>
      <c r="B590" s="17"/>
      <c r="C590" s="100"/>
      <c r="D590" s="100"/>
      <c r="E590" s="100"/>
      <c r="F590" s="100"/>
      <c r="G590" s="100"/>
      <c r="H590" s="100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ht="12.75" customHeight="1">
      <c r="A591" s="17"/>
      <c r="B591" s="17"/>
      <c r="C591" s="100"/>
      <c r="D591" s="100"/>
      <c r="E591" s="100"/>
      <c r="F591" s="100"/>
      <c r="G591" s="100"/>
      <c r="H591" s="100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ht="12.75" customHeight="1">
      <c r="A592" s="17"/>
      <c r="B592" s="17"/>
      <c r="C592" s="100"/>
      <c r="D592" s="100"/>
      <c r="E592" s="100"/>
      <c r="F592" s="100"/>
      <c r="G592" s="100"/>
      <c r="H592" s="100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ht="12.75" customHeight="1">
      <c r="A593" s="17"/>
      <c r="B593" s="17"/>
      <c r="C593" s="100"/>
      <c r="D593" s="100"/>
      <c r="E593" s="100"/>
      <c r="F593" s="100"/>
      <c r="G593" s="100"/>
      <c r="H593" s="100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ht="12.75" customHeight="1">
      <c r="A594" s="17"/>
      <c r="B594" s="17"/>
      <c r="C594" s="100"/>
      <c r="D594" s="100"/>
      <c r="E594" s="100"/>
      <c r="F594" s="100"/>
      <c r="G594" s="100"/>
      <c r="H594" s="100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ht="12.75" customHeight="1">
      <c r="A595" s="17"/>
      <c r="B595" s="17"/>
      <c r="C595" s="100"/>
      <c r="D595" s="100"/>
      <c r="E595" s="100"/>
      <c r="F595" s="100"/>
      <c r="G595" s="100"/>
      <c r="H595" s="100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ht="12.75" customHeight="1">
      <c r="A596" s="17"/>
      <c r="B596" s="17"/>
      <c r="C596" s="100"/>
      <c r="D596" s="100"/>
      <c r="E596" s="100"/>
      <c r="F596" s="100"/>
      <c r="G596" s="100"/>
      <c r="H596" s="100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ht="12.75" customHeight="1">
      <c r="A597" s="17"/>
      <c r="B597" s="17"/>
      <c r="C597" s="100"/>
      <c r="D597" s="100"/>
      <c r="E597" s="100"/>
      <c r="F597" s="100"/>
      <c r="G597" s="100"/>
      <c r="H597" s="100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ht="12.75" customHeight="1">
      <c r="A598" s="17"/>
      <c r="B598" s="17"/>
      <c r="C598" s="100"/>
      <c r="D598" s="100"/>
      <c r="E598" s="100"/>
      <c r="F598" s="100"/>
      <c r="G598" s="100"/>
      <c r="H598" s="100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ht="12.75" customHeight="1">
      <c r="A599" s="17"/>
      <c r="B599" s="17"/>
      <c r="C599" s="100"/>
      <c r="D599" s="100"/>
      <c r="E599" s="100"/>
      <c r="F599" s="100"/>
      <c r="G599" s="100"/>
      <c r="H599" s="100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ht="12.75" customHeight="1">
      <c r="A600" s="17"/>
      <c r="B600" s="17"/>
      <c r="C600" s="100"/>
      <c r="D600" s="100"/>
      <c r="E600" s="100"/>
      <c r="F600" s="100"/>
      <c r="G600" s="100"/>
      <c r="H600" s="100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ht="12.75" customHeight="1">
      <c r="A601" s="17"/>
      <c r="B601" s="17"/>
      <c r="C601" s="100"/>
      <c r="D601" s="100"/>
      <c r="E601" s="100"/>
      <c r="F601" s="100"/>
      <c r="G601" s="100"/>
      <c r="H601" s="100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ht="12.75" customHeight="1">
      <c r="A602" s="17"/>
      <c r="B602" s="17"/>
      <c r="C602" s="100"/>
      <c r="D602" s="100"/>
      <c r="E602" s="100"/>
      <c r="F602" s="100"/>
      <c r="G602" s="100"/>
      <c r="H602" s="100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ht="12.75" customHeight="1">
      <c r="A603" s="17"/>
      <c r="B603" s="17"/>
      <c r="C603" s="100"/>
      <c r="D603" s="100"/>
      <c r="E603" s="100"/>
      <c r="F603" s="100"/>
      <c r="G603" s="100"/>
      <c r="H603" s="100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ht="12.75" customHeight="1">
      <c r="A604" s="17"/>
      <c r="B604" s="17"/>
      <c r="C604" s="100"/>
      <c r="D604" s="100"/>
      <c r="E604" s="100"/>
      <c r="F604" s="100"/>
      <c r="G604" s="100"/>
      <c r="H604" s="100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ht="12.75" customHeight="1">
      <c r="A605" s="17"/>
      <c r="B605" s="17"/>
      <c r="C605" s="100"/>
      <c r="D605" s="100"/>
      <c r="E605" s="100"/>
      <c r="F605" s="100"/>
      <c r="G605" s="100"/>
      <c r="H605" s="100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ht="12.75" customHeight="1">
      <c r="A606" s="17"/>
      <c r="B606" s="17"/>
      <c r="C606" s="100"/>
      <c r="D606" s="100"/>
      <c r="E606" s="100"/>
      <c r="F606" s="100"/>
      <c r="G606" s="100"/>
      <c r="H606" s="100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ht="12.75" customHeight="1">
      <c r="A607" s="17"/>
      <c r="B607" s="17"/>
      <c r="C607" s="100"/>
      <c r="D607" s="100"/>
      <c r="E607" s="100"/>
      <c r="F607" s="100"/>
      <c r="G607" s="100"/>
      <c r="H607" s="100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ht="12.75" customHeight="1">
      <c r="A608" s="17"/>
      <c r="B608" s="17"/>
      <c r="C608" s="100"/>
      <c r="D608" s="100"/>
      <c r="E608" s="100"/>
      <c r="F608" s="100"/>
      <c r="G608" s="100"/>
      <c r="H608" s="100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ht="12.75" customHeight="1">
      <c r="A609" s="17"/>
      <c r="B609" s="17"/>
      <c r="C609" s="100"/>
      <c r="D609" s="100"/>
      <c r="E609" s="100"/>
      <c r="F609" s="100"/>
      <c r="G609" s="100"/>
      <c r="H609" s="100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ht="12.75" customHeight="1">
      <c r="A610" s="17"/>
      <c r="B610" s="17"/>
      <c r="C610" s="100"/>
      <c r="D610" s="100"/>
      <c r="E610" s="100"/>
      <c r="F610" s="100"/>
      <c r="G610" s="100"/>
      <c r="H610" s="100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ht="12.75" customHeight="1">
      <c r="A611" s="17"/>
      <c r="B611" s="17"/>
      <c r="C611" s="100"/>
      <c r="D611" s="100"/>
      <c r="E611" s="100"/>
      <c r="F611" s="100"/>
      <c r="G611" s="100"/>
      <c r="H611" s="100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ht="12.75" customHeight="1">
      <c r="A612" s="17"/>
      <c r="B612" s="17"/>
      <c r="C612" s="100"/>
      <c r="D612" s="100"/>
      <c r="E612" s="100"/>
      <c r="F612" s="100"/>
      <c r="G612" s="100"/>
      <c r="H612" s="100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ht="12.75" customHeight="1">
      <c r="A613" s="17"/>
      <c r="B613" s="17"/>
      <c r="C613" s="100"/>
      <c r="D613" s="100"/>
      <c r="E613" s="100"/>
      <c r="F613" s="100"/>
      <c r="G613" s="100"/>
      <c r="H613" s="100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ht="12.75" customHeight="1">
      <c r="A614" s="17"/>
      <c r="B614" s="17"/>
      <c r="C614" s="100"/>
      <c r="D614" s="100"/>
      <c r="E614" s="100"/>
      <c r="F614" s="100"/>
      <c r="G614" s="100"/>
      <c r="H614" s="100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ht="12.75" customHeight="1">
      <c r="A615" s="17"/>
      <c r="B615" s="17"/>
      <c r="C615" s="100"/>
      <c r="D615" s="100"/>
      <c r="E615" s="100"/>
      <c r="F615" s="100"/>
      <c r="G615" s="100"/>
      <c r="H615" s="100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ht="12.75" customHeight="1">
      <c r="A616" s="17"/>
      <c r="B616" s="17"/>
      <c r="C616" s="100"/>
      <c r="D616" s="100"/>
      <c r="E616" s="100"/>
      <c r="F616" s="100"/>
      <c r="G616" s="100"/>
      <c r="H616" s="100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ht="12.75" customHeight="1">
      <c r="A617" s="17"/>
      <c r="B617" s="17"/>
      <c r="C617" s="100"/>
      <c r="D617" s="100"/>
      <c r="E617" s="100"/>
      <c r="F617" s="100"/>
      <c r="G617" s="100"/>
      <c r="H617" s="100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ht="12.75" customHeight="1">
      <c r="A618" s="17"/>
      <c r="B618" s="17"/>
      <c r="C618" s="100"/>
      <c r="D618" s="100"/>
      <c r="E618" s="100"/>
      <c r="F618" s="100"/>
      <c r="G618" s="100"/>
      <c r="H618" s="100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ht="12.75" customHeight="1">
      <c r="A619" s="17"/>
      <c r="B619" s="17"/>
      <c r="C619" s="100"/>
      <c r="D619" s="100"/>
      <c r="E619" s="100"/>
      <c r="F619" s="100"/>
      <c r="G619" s="100"/>
      <c r="H619" s="100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ht="12.75" customHeight="1">
      <c r="A620" s="17"/>
      <c r="B620" s="17"/>
      <c r="C620" s="100"/>
      <c r="D620" s="100"/>
      <c r="E620" s="100"/>
      <c r="F620" s="100"/>
      <c r="G620" s="100"/>
      <c r="H620" s="100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ht="12.75" customHeight="1">
      <c r="A621" s="17"/>
      <c r="B621" s="17"/>
      <c r="C621" s="100"/>
      <c r="D621" s="100"/>
      <c r="E621" s="100"/>
      <c r="F621" s="100"/>
      <c r="G621" s="100"/>
      <c r="H621" s="100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ht="12.75" customHeight="1">
      <c r="A622" s="17"/>
      <c r="B622" s="17"/>
      <c r="C622" s="100"/>
      <c r="D622" s="100"/>
      <c r="E622" s="100"/>
      <c r="F622" s="100"/>
      <c r="G622" s="100"/>
      <c r="H622" s="100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ht="12.75" customHeight="1">
      <c r="A623" s="17"/>
      <c r="B623" s="17"/>
      <c r="C623" s="100"/>
      <c r="D623" s="100"/>
      <c r="E623" s="100"/>
      <c r="F623" s="100"/>
      <c r="G623" s="100"/>
      <c r="H623" s="100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ht="12.75" customHeight="1">
      <c r="A624" s="17"/>
      <c r="B624" s="17"/>
      <c r="C624" s="100"/>
      <c r="D624" s="100"/>
      <c r="E624" s="100"/>
      <c r="F624" s="100"/>
      <c r="G624" s="100"/>
      <c r="H624" s="100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ht="12.75" customHeight="1">
      <c r="A625" s="17"/>
      <c r="B625" s="17"/>
      <c r="C625" s="100"/>
      <c r="D625" s="100"/>
      <c r="E625" s="100"/>
      <c r="F625" s="100"/>
      <c r="G625" s="100"/>
      <c r="H625" s="100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ht="12.75" customHeight="1">
      <c r="A626" s="17"/>
      <c r="B626" s="17"/>
      <c r="C626" s="100"/>
      <c r="D626" s="100"/>
      <c r="E626" s="100"/>
      <c r="F626" s="100"/>
      <c r="G626" s="100"/>
      <c r="H626" s="100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ht="12.75" customHeight="1">
      <c r="A627" s="17"/>
      <c r="B627" s="17"/>
      <c r="C627" s="100"/>
      <c r="D627" s="100"/>
      <c r="E627" s="100"/>
      <c r="F627" s="100"/>
      <c r="G627" s="100"/>
      <c r="H627" s="100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ht="12.75" customHeight="1">
      <c r="A628" s="17"/>
      <c r="B628" s="17"/>
      <c r="C628" s="100"/>
      <c r="D628" s="100"/>
      <c r="E628" s="100"/>
      <c r="F628" s="100"/>
      <c r="G628" s="100"/>
      <c r="H628" s="100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ht="12.75" customHeight="1">
      <c r="A629" s="17"/>
      <c r="B629" s="17"/>
      <c r="C629" s="100"/>
      <c r="D629" s="100"/>
      <c r="E629" s="100"/>
      <c r="F629" s="100"/>
      <c r="G629" s="100"/>
      <c r="H629" s="100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ht="12.75" customHeight="1">
      <c r="A630" s="17"/>
      <c r="B630" s="17"/>
      <c r="C630" s="100"/>
      <c r="D630" s="100"/>
      <c r="E630" s="100"/>
      <c r="F630" s="100"/>
      <c r="G630" s="100"/>
      <c r="H630" s="100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ht="12.75" customHeight="1">
      <c r="A631" s="17"/>
      <c r="B631" s="17"/>
      <c r="C631" s="100"/>
      <c r="D631" s="100"/>
      <c r="E631" s="100"/>
      <c r="F631" s="100"/>
      <c r="G631" s="100"/>
      <c r="H631" s="100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ht="12.75" customHeight="1">
      <c r="A632" s="17"/>
      <c r="B632" s="17"/>
      <c r="C632" s="100"/>
      <c r="D632" s="100"/>
      <c r="E632" s="100"/>
      <c r="F632" s="100"/>
      <c r="G632" s="100"/>
      <c r="H632" s="100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ht="12.75" customHeight="1">
      <c r="A633" s="17"/>
      <c r="B633" s="17"/>
      <c r="C633" s="100"/>
      <c r="D633" s="100"/>
      <c r="E633" s="100"/>
      <c r="F633" s="100"/>
      <c r="G633" s="100"/>
      <c r="H633" s="100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ht="12.75" customHeight="1">
      <c r="A634" s="17"/>
      <c r="B634" s="17"/>
      <c r="C634" s="100"/>
      <c r="D634" s="100"/>
      <c r="E634" s="100"/>
      <c r="F634" s="100"/>
      <c r="G634" s="100"/>
      <c r="H634" s="100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ht="12.75" customHeight="1">
      <c r="A635" s="17"/>
      <c r="B635" s="17"/>
      <c r="C635" s="100"/>
      <c r="D635" s="100"/>
      <c r="E635" s="100"/>
      <c r="F635" s="100"/>
      <c r="G635" s="100"/>
      <c r="H635" s="100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ht="12.75" customHeight="1">
      <c r="A636" s="17"/>
      <c r="B636" s="17"/>
      <c r="C636" s="100"/>
      <c r="D636" s="100"/>
      <c r="E636" s="100"/>
      <c r="F636" s="100"/>
      <c r="G636" s="100"/>
      <c r="H636" s="100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ht="12.75" customHeight="1">
      <c r="A637" s="17"/>
      <c r="B637" s="17"/>
      <c r="C637" s="100"/>
      <c r="D637" s="100"/>
      <c r="E637" s="100"/>
      <c r="F637" s="100"/>
      <c r="G637" s="100"/>
      <c r="H637" s="100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ht="12.75" customHeight="1">
      <c r="A638" s="17"/>
      <c r="B638" s="17"/>
      <c r="C638" s="100"/>
      <c r="D638" s="100"/>
      <c r="E638" s="100"/>
      <c r="F638" s="100"/>
      <c r="G638" s="100"/>
      <c r="H638" s="100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ht="12.75" customHeight="1">
      <c r="A639" s="17"/>
      <c r="B639" s="17"/>
      <c r="C639" s="100"/>
      <c r="D639" s="100"/>
      <c r="E639" s="100"/>
      <c r="F639" s="100"/>
      <c r="G639" s="100"/>
      <c r="H639" s="100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ht="12.75" customHeight="1">
      <c r="A640" s="17"/>
      <c r="B640" s="17"/>
      <c r="C640" s="100"/>
      <c r="D640" s="100"/>
      <c r="E640" s="100"/>
      <c r="F640" s="100"/>
      <c r="G640" s="100"/>
      <c r="H640" s="100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ht="12.75" customHeight="1">
      <c r="A641" s="17"/>
      <c r="B641" s="17"/>
      <c r="C641" s="100"/>
      <c r="D641" s="100"/>
      <c r="E641" s="100"/>
      <c r="F641" s="100"/>
      <c r="G641" s="100"/>
      <c r="H641" s="100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ht="12.75" customHeight="1">
      <c r="A642" s="17"/>
      <c r="B642" s="17"/>
      <c r="C642" s="100"/>
      <c r="D642" s="100"/>
      <c r="E642" s="100"/>
      <c r="F642" s="100"/>
      <c r="G642" s="100"/>
      <c r="H642" s="100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ht="12.75" customHeight="1">
      <c r="A643" s="17"/>
      <c r="B643" s="17"/>
      <c r="C643" s="100"/>
      <c r="D643" s="100"/>
      <c r="E643" s="100"/>
      <c r="F643" s="100"/>
      <c r="G643" s="100"/>
      <c r="H643" s="100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ht="12.75" customHeight="1">
      <c r="A644" s="17"/>
      <c r="B644" s="17"/>
      <c r="C644" s="100"/>
      <c r="D644" s="100"/>
      <c r="E644" s="100"/>
      <c r="F644" s="100"/>
      <c r="G644" s="100"/>
      <c r="H644" s="100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ht="12.75" customHeight="1">
      <c r="A645" s="17"/>
      <c r="B645" s="17"/>
      <c r="C645" s="100"/>
      <c r="D645" s="100"/>
      <c r="E645" s="100"/>
      <c r="F645" s="100"/>
      <c r="G645" s="100"/>
      <c r="H645" s="100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ht="12.75" customHeight="1">
      <c r="A646" s="17"/>
      <c r="B646" s="17"/>
      <c r="C646" s="100"/>
      <c r="D646" s="100"/>
      <c r="E646" s="100"/>
      <c r="F646" s="100"/>
      <c r="G646" s="100"/>
      <c r="H646" s="100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ht="12.75" customHeight="1">
      <c r="A647" s="17"/>
      <c r="B647" s="17"/>
      <c r="C647" s="100"/>
      <c r="D647" s="100"/>
      <c r="E647" s="100"/>
      <c r="F647" s="100"/>
      <c r="G647" s="100"/>
      <c r="H647" s="100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ht="12.75" customHeight="1">
      <c r="A648" s="17"/>
      <c r="B648" s="17"/>
      <c r="C648" s="100"/>
      <c r="D648" s="100"/>
      <c r="E648" s="100"/>
      <c r="F648" s="100"/>
      <c r="G648" s="100"/>
      <c r="H648" s="100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ht="12.75" customHeight="1">
      <c r="A649" s="17"/>
      <c r="B649" s="17"/>
      <c r="C649" s="100"/>
      <c r="D649" s="100"/>
      <c r="E649" s="100"/>
      <c r="F649" s="100"/>
      <c r="G649" s="100"/>
      <c r="H649" s="100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ht="12.75" customHeight="1">
      <c r="A650" s="17"/>
      <c r="B650" s="17"/>
      <c r="C650" s="100"/>
      <c r="D650" s="100"/>
      <c r="E650" s="100"/>
      <c r="F650" s="100"/>
      <c r="G650" s="100"/>
      <c r="H650" s="100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ht="12.75" customHeight="1">
      <c r="A651" s="17"/>
      <c r="B651" s="17"/>
      <c r="C651" s="100"/>
      <c r="D651" s="100"/>
      <c r="E651" s="100"/>
      <c r="F651" s="100"/>
      <c r="G651" s="100"/>
      <c r="H651" s="100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ht="12.75" customHeight="1">
      <c r="A652" s="17"/>
      <c r="B652" s="17"/>
      <c r="C652" s="100"/>
      <c r="D652" s="100"/>
      <c r="E652" s="100"/>
      <c r="F652" s="100"/>
      <c r="G652" s="100"/>
      <c r="H652" s="100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ht="12.75" customHeight="1">
      <c r="A653" s="17"/>
      <c r="B653" s="17"/>
      <c r="C653" s="100"/>
      <c r="D653" s="100"/>
      <c r="E653" s="100"/>
      <c r="F653" s="100"/>
      <c r="G653" s="100"/>
      <c r="H653" s="100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ht="12.75" customHeight="1">
      <c r="A654" s="17"/>
      <c r="B654" s="17"/>
      <c r="C654" s="100"/>
      <c r="D654" s="100"/>
      <c r="E654" s="100"/>
      <c r="F654" s="100"/>
      <c r="G654" s="100"/>
      <c r="H654" s="100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ht="12.75" customHeight="1">
      <c r="A655" s="17"/>
      <c r="B655" s="17"/>
      <c r="C655" s="100"/>
      <c r="D655" s="100"/>
      <c r="E655" s="100"/>
      <c r="F655" s="100"/>
      <c r="G655" s="100"/>
      <c r="H655" s="100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ht="12.75" customHeight="1">
      <c r="A656" s="17"/>
      <c r="B656" s="17"/>
      <c r="C656" s="100"/>
      <c r="D656" s="100"/>
      <c r="E656" s="100"/>
      <c r="F656" s="100"/>
      <c r="G656" s="100"/>
      <c r="H656" s="100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ht="12.75" customHeight="1">
      <c r="A657" s="17"/>
      <c r="B657" s="17"/>
      <c r="C657" s="100"/>
      <c r="D657" s="100"/>
      <c r="E657" s="100"/>
      <c r="F657" s="100"/>
      <c r="G657" s="100"/>
      <c r="H657" s="100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ht="12.75" customHeight="1">
      <c r="A658" s="17"/>
      <c r="B658" s="17"/>
      <c r="C658" s="100"/>
      <c r="D658" s="100"/>
      <c r="E658" s="100"/>
      <c r="F658" s="100"/>
      <c r="G658" s="100"/>
      <c r="H658" s="100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ht="12.75" customHeight="1">
      <c r="A659" s="17"/>
      <c r="B659" s="17"/>
      <c r="C659" s="100"/>
      <c r="D659" s="100"/>
      <c r="E659" s="100"/>
      <c r="F659" s="100"/>
      <c r="G659" s="100"/>
      <c r="H659" s="100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ht="12.75" customHeight="1">
      <c r="A660" s="17"/>
      <c r="B660" s="17"/>
      <c r="C660" s="100"/>
      <c r="D660" s="100"/>
      <c r="E660" s="100"/>
      <c r="F660" s="100"/>
      <c r="G660" s="100"/>
      <c r="H660" s="100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ht="12.75" customHeight="1">
      <c r="A661" s="17"/>
      <c r="B661" s="17"/>
      <c r="C661" s="100"/>
      <c r="D661" s="100"/>
      <c r="E661" s="100"/>
      <c r="F661" s="100"/>
      <c r="G661" s="100"/>
      <c r="H661" s="100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ht="12.75" customHeight="1">
      <c r="A662" s="17"/>
      <c r="B662" s="17"/>
      <c r="C662" s="100"/>
      <c r="D662" s="100"/>
      <c r="E662" s="100"/>
      <c r="F662" s="100"/>
      <c r="G662" s="100"/>
      <c r="H662" s="100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ht="12.75" customHeight="1">
      <c r="A663" s="17"/>
      <c r="B663" s="17"/>
      <c r="C663" s="100"/>
      <c r="D663" s="100"/>
      <c r="E663" s="100"/>
      <c r="F663" s="100"/>
      <c r="G663" s="100"/>
      <c r="H663" s="100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ht="12.75" customHeight="1">
      <c r="A664" s="17"/>
      <c r="B664" s="17"/>
      <c r="C664" s="100"/>
      <c r="D664" s="100"/>
      <c r="E664" s="100"/>
      <c r="F664" s="100"/>
      <c r="G664" s="100"/>
      <c r="H664" s="100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ht="12.75" customHeight="1">
      <c r="A665" s="17"/>
      <c r="B665" s="17"/>
      <c r="C665" s="100"/>
      <c r="D665" s="100"/>
      <c r="E665" s="100"/>
      <c r="F665" s="100"/>
      <c r="G665" s="100"/>
      <c r="H665" s="100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ht="12.75" customHeight="1">
      <c r="A666" s="17"/>
      <c r="B666" s="17"/>
      <c r="C666" s="100"/>
      <c r="D666" s="100"/>
      <c r="E666" s="100"/>
      <c r="F666" s="100"/>
      <c r="G666" s="100"/>
      <c r="H666" s="100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ht="12.75" customHeight="1">
      <c r="A667" s="17"/>
      <c r="B667" s="17"/>
      <c r="C667" s="100"/>
      <c r="D667" s="100"/>
      <c r="E667" s="100"/>
      <c r="F667" s="100"/>
      <c r="G667" s="100"/>
      <c r="H667" s="100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ht="12.75" customHeight="1">
      <c r="A668" s="17"/>
      <c r="B668" s="17"/>
      <c r="C668" s="100"/>
      <c r="D668" s="100"/>
      <c r="E668" s="100"/>
      <c r="F668" s="100"/>
      <c r="G668" s="100"/>
      <c r="H668" s="100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ht="12.75" customHeight="1">
      <c r="A669" s="17"/>
      <c r="B669" s="17"/>
      <c r="C669" s="100"/>
      <c r="D669" s="100"/>
      <c r="E669" s="100"/>
      <c r="F669" s="100"/>
      <c r="G669" s="100"/>
      <c r="H669" s="100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ht="12.75" customHeight="1">
      <c r="A670" s="17"/>
      <c r="B670" s="17"/>
      <c r="C670" s="100"/>
      <c r="D670" s="100"/>
      <c r="E670" s="100"/>
      <c r="F670" s="100"/>
      <c r="G670" s="100"/>
      <c r="H670" s="100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ht="12.75" customHeight="1">
      <c r="A671" s="17"/>
      <c r="B671" s="17"/>
      <c r="C671" s="100"/>
      <c r="D671" s="100"/>
      <c r="E671" s="100"/>
      <c r="F671" s="100"/>
      <c r="G671" s="100"/>
      <c r="H671" s="100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ht="12.75" customHeight="1">
      <c r="A672" s="17"/>
      <c r="B672" s="17"/>
      <c r="C672" s="100"/>
      <c r="D672" s="100"/>
      <c r="E672" s="100"/>
      <c r="F672" s="100"/>
      <c r="G672" s="100"/>
      <c r="H672" s="100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ht="12.75" customHeight="1">
      <c r="A673" s="17"/>
      <c r="B673" s="17"/>
      <c r="C673" s="100"/>
      <c r="D673" s="100"/>
      <c r="E673" s="100"/>
      <c r="F673" s="100"/>
      <c r="G673" s="100"/>
      <c r="H673" s="100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ht="12.75" customHeight="1">
      <c r="A674" s="17"/>
      <c r="B674" s="17"/>
      <c r="C674" s="100"/>
      <c r="D674" s="100"/>
      <c r="E674" s="100"/>
      <c r="F674" s="100"/>
      <c r="G674" s="100"/>
      <c r="H674" s="100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ht="12.75" customHeight="1">
      <c r="A675" s="17"/>
      <c r="B675" s="17"/>
      <c r="C675" s="100"/>
      <c r="D675" s="100"/>
      <c r="E675" s="100"/>
      <c r="F675" s="100"/>
      <c r="G675" s="100"/>
      <c r="H675" s="100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ht="12.75" customHeight="1">
      <c r="A676" s="17"/>
      <c r="B676" s="17"/>
      <c r="C676" s="100"/>
      <c r="D676" s="100"/>
      <c r="E676" s="100"/>
      <c r="F676" s="100"/>
      <c r="G676" s="100"/>
      <c r="H676" s="100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ht="12.75" customHeight="1">
      <c r="A677" s="17"/>
      <c r="B677" s="17"/>
      <c r="C677" s="100"/>
      <c r="D677" s="100"/>
      <c r="E677" s="100"/>
      <c r="F677" s="100"/>
      <c r="G677" s="100"/>
      <c r="H677" s="100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ht="12.75" customHeight="1">
      <c r="A678" s="17"/>
      <c r="B678" s="17"/>
      <c r="C678" s="100"/>
      <c r="D678" s="100"/>
      <c r="E678" s="100"/>
      <c r="F678" s="100"/>
      <c r="G678" s="100"/>
      <c r="H678" s="100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ht="12.75" customHeight="1">
      <c r="A679" s="17"/>
      <c r="B679" s="17"/>
      <c r="C679" s="100"/>
      <c r="D679" s="100"/>
      <c r="E679" s="100"/>
      <c r="F679" s="100"/>
      <c r="G679" s="100"/>
      <c r="H679" s="100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ht="12.75" customHeight="1">
      <c r="A680" s="17"/>
      <c r="B680" s="17"/>
      <c r="C680" s="100"/>
      <c r="D680" s="100"/>
      <c r="E680" s="100"/>
      <c r="F680" s="100"/>
      <c r="G680" s="100"/>
      <c r="H680" s="100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ht="12.75" customHeight="1">
      <c r="A681" s="17"/>
      <c r="B681" s="17"/>
      <c r="C681" s="100"/>
      <c r="D681" s="100"/>
      <c r="E681" s="100"/>
      <c r="F681" s="100"/>
      <c r="G681" s="100"/>
      <c r="H681" s="100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ht="12.75" customHeight="1">
      <c r="A682" s="17"/>
      <c r="B682" s="17"/>
      <c r="C682" s="100"/>
      <c r="D682" s="100"/>
      <c r="E682" s="100"/>
      <c r="F682" s="100"/>
      <c r="G682" s="100"/>
      <c r="H682" s="100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ht="12.75" customHeight="1">
      <c r="A683" s="17"/>
      <c r="B683" s="17"/>
      <c r="C683" s="100"/>
      <c r="D683" s="100"/>
      <c r="E683" s="100"/>
      <c r="F683" s="100"/>
      <c r="G683" s="100"/>
      <c r="H683" s="100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ht="12.75" customHeight="1">
      <c r="A684" s="17"/>
      <c r="B684" s="17"/>
      <c r="C684" s="100"/>
      <c r="D684" s="100"/>
      <c r="E684" s="100"/>
      <c r="F684" s="100"/>
      <c r="G684" s="100"/>
      <c r="H684" s="100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ht="12.75" customHeight="1">
      <c r="A685" s="17"/>
      <c r="B685" s="17"/>
      <c r="C685" s="100"/>
      <c r="D685" s="100"/>
      <c r="E685" s="100"/>
      <c r="F685" s="100"/>
      <c r="G685" s="100"/>
      <c r="H685" s="100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ht="12.75" customHeight="1">
      <c r="A686" s="17"/>
      <c r="B686" s="17"/>
      <c r="C686" s="100"/>
      <c r="D686" s="100"/>
      <c r="E686" s="100"/>
      <c r="F686" s="100"/>
      <c r="G686" s="100"/>
      <c r="H686" s="100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ht="12.75" customHeight="1">
      <c r="A687" s="17"/>
      <c r="B687" s="17"/>
      <c r="C687" s="100"/>
      <c r="D687" s="100"/>
      <c r="E687" s="100"/>
      <c r="F687" s="100"/>
      <c r="G687" s="100"/>
      <c r="H687" s="100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ht="12.75" customHeight="1">
      <c r="A688" s="17"/>
      <c r="B688" s="17"/>
      <c r="C688" s="100"/>
      <c r="D688" s="100"/>
      <c r="E688" s="100"/>
      <c r="F688" s="100"/>
      <c r="G688" s="100"/>
      <c r="H688" s="100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ht="12.75" customHeight="1">
      <c r="A689" s="17"/>
      <c r="B689" s="17"/>
      <c r="C689" s="100"/>
      <c r="D689" s="100"/>
      <c r="E689" s="100"/>
      <c r="F689" s="100"/>
      <c r="G689" s="100"/>
      <c r="H689" s="100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ht="12.75" customHeight="1">
      <c r="A690" s="17"/>
      <c r="B690" s="17"/>
      <c r="C690" s="100"/>
      <c r="D690" s="100"/>
      <c r="E690" s="100"/>
      <c r="F690" s="100"/>
      <c r="G690" s="100"/>
      <c r="H690" s="100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ht="12.75" customHeight="1">
      <c r="A691" s="17"/>
      <c r="B691" s="17"/>
      <c r="C691" s="100"/>
      <c r="D691" s="100"/>
      <c r="E691" s="100"/>
      <c r="F691" s="100"/>
      <c r="G691" s="100"/>
      <c r="H691" s="100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ht="12.75" customHeight="1">
      <c r="A692" s="17"/>
      <c r="B692" s="17"/>
      <c r="C692" s="100"/>
      <c r="D692" s="100"/>
      <c r="E692" s="100"/>
      <c r="F692" s="100"/>
      <c r="G692" s="100"/>
      <c r="H692" s="100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ht="12.75" customHeight="1">
      <c r="A693" s="17"/>
      <c r="B693" s="17"/>
      <c r="C693" s="100"/>
      <c r="D693" s="100"/>
      <c r="E693" s="100"/>
      <c r="F693" s="100"/>
      <c r="G693" s="100"/>
      <c r="H693" s="100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ht="12.75" customHeight="1">
      <c r="A694" s="17"/>
      <c r="B694" s="17"/>
      <c r="C694" s="100"/>
      <c r="D694" s="100"/>
      <c r="E694" s="100"/>
      <c r="F694" s="100"/>
      <c r="G694" s="100"/>
      <c r="H694" s="100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ht="12.75" customHeight="1">
      <c r="A695" s="17"/>
      <c r="B695" s="17"/>
      <c r="C695" s="100"/>
      <c r="D695" s="100"/>
      <c r="E695" s="100"/>
      <c r="F695" s="100"/>
      <c r="G695" s="100"/>
      <c r="H695" s="100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ht="12.75" customHeight="1">
      <c r="A696" s="17"/>
      <c r="B696" s="17"/>
      <c r="C696" s="100"/>
      <c r="D696" s="100"/>
      <c r="E696" s="100"/>
      <c r="F696" s="100"/>
      <c r="G696" s="100"/>
      <c r="H696" s="100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ht="12.75" customHeight="1">
      <c r="A697" s="17"/>
      <c r="B697" s="17"/>
      <c r="C697" s="100"/>
      <c r="D697" s="100"/>
      <c r="E697" s="100"/>
      <c r="F697" s="100"/>
      <c r="G697" s="100"/>
      <c r="H697" s="100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ht="12.75" customHeight="1">
      <c r="A698" s="17"/>
      <c r="B698" s="17"/>
      <c r="C698" s="100"/>
      <c r="D698" s="100"/>
      <c r="E698" s="100"/>
      <c r="F698" s="100"/>
      <c r="G698" s="100"/>
      <c r="H698" s="100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ht="12.75" customHeight="1">
      <c r="A699" s="17"/>
      <c r="B699" s="17"/>
      <c r="C699" s="100"/>
      <c r="D699" s="100"/>
      <c r="E699" s="100"/>
      <c r="F699" s="100"/>
      <c r="G699" s="100"/>
      <c r="H699" s="100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ht="12.75" customHeight="1">
      <c r="A700" s="17"/>
      <c r="B700" s="17"/>
      <c r="C700" s="100"/>
      <c r="D700" s="100"/>
      <c r="E700" s="100"/>
      <c r="F700" s="100"/>
      <c r="G700" s="100"/>
      <c r="H700" s="100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ht="12.75" customHeight="1">
      <c r="A701" s="17"/>
      <c r="B701" s="17"/>
      <c r="C701" s="100"/>
      <c r="D701" s="100"/>
      <c r="E701" s="100"/>
      <c r="F701" s="100"/>
      <c r="G701" s="100"/>
      <c r="H701" s="100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ht="12.75" customHeight="1">
      <c r="A702" s="17"/>
      <c r="B702" s="17"/>
      <c r="C702" s="100"/>
      <c r="D702" s="100"/>
      <c r="E702" s="100"/>
      <c r="F702" s="100"/>
      <c r="G702" s="100"/>
      <c r="H702" s="100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ht="12.75" customHeight="1">
      <c r="A703" s="17"/>
      <c r="B703" s="17"/>
      <c r="C703" s="100"/>
      <c r="D703" s="100"/>
      <c r="E703" s="100"/>
      <c r="F703" s="100"/>
      <c r="G703" s="100"/>
      <c r="H703" s="100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ht="12.75" customHeight="1">
      <c r="A704" s="17"/>
      <c r="B704" s="17"/>
      <c r="C704" s="100"/>
      <c r="D704" s="100"/>
      <c r="E704" s="100"/>
      <c r="F704" s="100"/>
      <c r="G704" s="100"/>
      <c r="H704" s="100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ht="12.75" customHeight="1">
      <c r="A705" s="17"/>
      <c r="B705" s="17"/>
      <c r="C705" s="100"/>
      <c r="D705" s="100"/>
      <c r="E705" s="100"/>
      <c r="F705" s="100"/>
      <c r="G705" s="100"/>
      <c r="H705" s="100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ht="12.75" customHeight="1">
      <c r="A706" s="17"/>
      <c r="B706" s="17"/>
      <c r="C706" s="100"/>
      <c r="D706" s="100"/>
      <c r="E706" s="100"/>
      <c r="F706" s="100"/>
      <c r="G706" s="100"/>
      <c r="H706" s="100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ht="12.75" customHeight="1">
      <c r="A707" s="17"/>
      <c r="B707" s="17"/>
      <c r="C707" s="100"/>
      <c r="D707" s="100"/>
      <c r="E707" s="100"/>
      <c r="F707" s="100"/>
      <c r="G707" s="100"/>
      <c r="H707" s="100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ht="12.75" customHeight="1">
      <c r="A708" s="17"/>
      <c r="B708" s="17"/>
      <c r="C708" s="100"/>
      <c r="D708" s="100"/>
      <c r="E708" s="100"/>
      <c r="F708" s="100"/>
      <c r="G708" s="100"/>
      <c r="H708" s="100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ht="12.75" customHeight="1">
      <c r="A709" s="17"/>
      <c r="B709" s="17"/>
      <c r="C709" s="100"/>
      <c r="D709" s="100"/>
      <c r="E709" s="100"/>
      <c r="F709" s="100"/>
      <c r="G709" s="100"/>
      <c r="H709" s="100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ht="12.75" customHeight="1">
      <c r="A710" s="17"/>
      <c r="B710" s="17"/>
      <c r="C710" s="100"/>
      <c r="D710" s="100"/>
      <c r="E710" s="100"/>
      <c r="F710" s="100"/>
      <c r="G710" s="100"/>
      <c r="H710" s="100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ht="12.75" customHeight="1">
      <c r="A711" s="17"/>
      <c r="B711" s="17"/>
      <c r="C711" s="100"/>
      <c r="D711" s="100"/>
      <c r="E711" s="100"/>
      <c r="F711" s="100"/>
      <c r="G711" s="100"/>
      <c r="H711" s="100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ht="12.75" customHeight="1">
      <c r="A712" s="17"/>
      <c r="B712" s="17"/>
      <c r="C712" s="100"/>
      <c r="D712" s="100"/>
      <c r="E712" s="100"/>
      <c r="F712" s="100"/>
      <c r="G712" s="100"/>
      <c r="H712" s="100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ht="12.75" customHeight="1">
      <c r="A713" s="17"/>
      <c r="B713" s="17"/>
      <c r="C713" s="100"/>
      <c r="D713" s="100"/>
      <c r="E713" s="100"/>
      <c r="F713" s="100"/>
      <c r="G713" s="100"/>
      <c r="H713" s="100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ht="12.75" customHeight="1">
      <c r="A714" s="17"/>
      <c r="B714" s="17"/>
      <c r="C714" s="100"/>
      <c r="D714" s="100"/>
      <c r="E714" s="100"/>
      <c r="F714" s="100"/>
      <c r="G714" s="100"/>
      <c r="H714" s="100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ht="12.75" customHeight="1">
      <c r="A715" s="17"/>
      <c r="B715" s="17"/>
      <c r="C715" s="100"/>
      <c r="D715" s="100"/>
      <c r="E715" s="100"/>
      <c r="F715" s="100"/>
      <c r="G715" s="100"/>
      <c r="H715" s="100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ht="12.75" customHeight="1">
      <c r="A716" s="17"/>
      <c r="B716" s="17"/>
      <c r="C716" s="100"/>
      <c r="D716" s="100"/>
      <c r="E716" s="100"/>
      <c r="F716" s="100"/>
      <c r="G716" s="100"/>
      <c r="H716" s="100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ht="12.75" customHeight="1">
      <c r="A717" s="17"/>
      <c r="B717" s="17"/>
      <c r="C717" s="100"/>
      <c r="D717" s="100"/>
      <c r="E717" s="100"/>
      <c r="F717" s="100"/>
      <c r="G717" s="100"/>
      <c r="H717" s="100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ht="12.75" customHeight="1">
      <c r="A718" s="17"/>
      <c r="B718" s="17"/>
      <c r="C718" s="100"/>
      <c r="D718" s="100"/>
      <c r="E718" s="100"/>
      <c r="F718" s="100"/>
      <c r="G718" s="100"/>
      <c r="H718" s="100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ht="12.75" customHeight="1">
      <c r="A719" s="17"/>
      <c r="B719" s="17"/>
      <c r="C719" s="100"/>
      <c r="D719" s="100"/>
      <c r="E719" s="100"/>
      <c r="F719" s="100"/>
      <c r="G719" s="100"/>
      <c r="H719" s="100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ht="12.75" customHeight="1">
      <c r="A720" s="17"/>
      <c r="B720" s="17"/>
      <c r="C720" s="100"/>
      <c r="D720" s="100"/>
      <c r="E720" s="100"/>
      <c r="F720" s="100"/>
      <c r="G720" s="100"/>
      <c r="H720" s="100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ht="12.75" customHeight="1">
      <c r="A721" s="17"/>
      <c r="B721" s="17"/>
      <c r="C721" s="100"/>
      <c r="D721" s="100"/>
      <c r="E721" s="100"/>
      <c r="F721" s="100"/>
      <c r="G721" s="100"/>
      <c r="H721" s="100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ht="12.75" customHeight="1">
      <c r="A722" s="17"/>
      <c r="B722" s="17"/>
      <c r="C722" s="100"/>
      <c r="D722" s="100"/>
      <c r="E722" s="100"/>
      <c r="F722" s="100"/>
      <c r="G722" s="100"/>
      <c r="H722" s="100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ht="12.75" customHeight="1">
      <c r="A723" s="17"/>
      <c r="B723" s="17"/>
      <c r="C723" s="100"/>
      <c r="D723" s="100"/>
      <c r="E723" s="100"/>
      <c r="F723" s="100"/>
      <c r="G723" s="100"/>
      <c r="H723" s="100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ht="12.75" customHeight="1">
      <c r="A724" s="17"/>
      <c r="B724" s="17"/>
      <c r="C724" s="100"/>
      <c r="D724" s="100"/>
      <c r="E724" s="100"/>
      <c r="F724" s="100"/>
      <c r="G724" s="100"/>
      <c r="H724" s="100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ht="12.75" customHeight="1">
      <c r="A725" s="17"/>
      <c r="B725" s="17"/>
      <c r="C725" s="100"/>
      <c r="D725" s="100"/>
      <c r="E725" s="100"/>
      <c r="F725" s="100"/>
      <c r="G725" s="100"/>
      <c r="H725" s="100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ht="12.75" customHeight="1">
      <c r="A726" s="17"/>
      <c r="B726" s="17"/>
      <c r="C726" s="100"/>
      <c r="D726" s="100"/>
      <c r="E726" s="100"/>
      <c r="F726" s="100"/>
      <c r="G726" s="100"/>
      <c r="H726" s="100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ht="12.75" customHeight="1">
      <c r="A727" s="17"/>
      <c r="B727" s="17"/>
      <c r="C727" s="100"/>
      <c r="D727" s="100"/>
      <c r="E727" s="100"/>
      <c r="F727" s="100"/>
      <c r="G727" s="100"/>
      <c r="H727" s="100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ht="12.75" customHeight="1">
      <c r="A728" s="17"/>
      <c r="B728" s="17"/>
      <c r="C728" s="100"/>
      <c r="D728" s="100"/>
      <c r="E728" s="100"/>
      <c r="F728" s="100"/>
      <c r="G728" s="100"/>
      <c r="H728" s="100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ht="12.75" customHeight="1">
      <c r="A729" s="17"/>
      <c r="B729" s="17"/>
      <c r="C729" s="100"/>
      <c r="D729" s="100"/>
      <c r="E729" s="100"/>
      <c r="F729" s="100"/>
      <c r="G729" s="100"/>
      <c r="H729" s="100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ht="12.75" customHeight="1">
      <c r="A730" s="17"/>
      <c r="B730" s="17"/>
      <c r="C730" s="100"/>
      <c r="D730" s="100"/>
      <c r="E730" s="100"/>
      <c r="F730" s="100"/>
      <c r="G730" s="100"/>
      <c r="H730" s="100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ht="12.75" customHeight="1">
      <c r="A731" s="17"/>
      <c r="B731" s="17"/>
      <c r="C731" s="100"/>
      <c r="D731" s="100"/>
      <c r="E731" s="100"/>
      <c r="F731" s="100"/>
      <c r="G731" s="100"/>
      <c r="H731" s="100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ht="12.75" customHeight="1">
      <c r="A732" s="17"/>
      <c r="B732" s="17"/>
      <c r="C732" s="100"/>
      <c r="D732" s="100"/>
      <c r="E732" s="100"/>
      <c r="F732" s="100"/>
      <c r="G732" s="100"/>
      <c r="H732" s="100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  <row r="733" ht="12.75" customHeight="1">
      <c r="A733" s="17"/>
      <c r="B733" s="17"/>
      <c r="C733" s="100"/>
      <c r="D733" s="100"/>
      <c r="E733" s="100"/>
      <c r="F733" s="100"/>
      <c r="G733" s="100"/>
      <c r="H733" s="100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</row>
    <row r="734" ht="12.75" customHeight="1">
      <c r="A734" s="17"/>
      <c r="B734" s="17"/>
      <c r="C734" s="100"/>
      <c r="D734" s="100"/>
      <c r="E734" s="100"/>
      <c r="F734" s="100"/>
      <c r="G734" s="100"/>
      <c r="H734" s="100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</row>
    <row r="735" ht="12.75" customHeight="1">
      <c r="A735" s="17"/>
      <c r="B735" s="17"/>
      <c r="C735" s="100"/>
      <c r="D735" s="100"/>
      <c r="E735" s="100"/>
      <c r="F735" s="100"/>
      <c r="G735" s="100"/>
      <c r="H735" s="100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</row>
    <row r="736" ht="12.75" customHeight="1">
      <c r="A736" s="17"/>
      <c r="B736" s="17"/>
      <c r="C736" s="100"/>
      <c r="D736" s="100"/>
      <c r="E736" s="100"/>
      <c r="F736" s="100"/>
      <c r="G736" s="100"/>
      <c r="H736" s="100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</row>
    <row r="737" ht="12.75" customHeight="1">
      <c r="A737" s="17"/>
      <c r="B737" s="17"/>
      <c r="C737" s="100"/>
      <c r="D737" s="100"/>
      <c r="E737" s="100"/>
      <c r="F737" s="100"/>
      <c r="G737" s="100"/>
      <c r="H737" s="100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</row>
    <row r="738" ht="12.75" customHeight="1">
      <c r="A738" s="17"/>
      <c r="B738" s="17"/>
      <c r="C738" s="100"/>
      <c r="D738" s="100"/>
      <c r="E738" s="100"/>
      <c r="F738" s="100"/>
      <c r="G738" s="100"/>
      <c r="H738" s="100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</row>
    <row r="739" ht="12.75" customHeight="1">
      <c r="A739" s="17"/>
      <c r="B739" s="17"/>
      <c r="C739" s="100"/>
      <c r="D739" s="100"/>
      <c r="E739" s="100"/>
      <c r="F739" s="100"/>
      <c r="G739" s="100"/>
      <c r="H739" s="100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</row>
    <row r="740" ht="12.75" customHeight="1">
      <c r="A740" s="17"/>
      <c r="B740" s="17"/>
      <c r="C740" s="100"/>
      <c r="D740" s="100"/>
      <c r="E740" s="100"/>
      <c r="F740" s="100"/>
      <c r="G740" s="100"/>
      <c r="H740" s="100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</row>
    <row r="741" ht="12.75" customHeight="1">
      <c r="A741" s="17"/>
      <c r="B741" s="17"/>
      <c r="C741" s="100"/>
      <c r="D741" s="100"/>
      <c r="E741" s="100"/>
      <c r="F741" s="100"/>
      <c r="G741" s="100"/>
      <c r="H741" s="100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</row>
    <row r="742" ht="12.75" customHeight="1">
      <c r="A742" s="17"/>
      <c r="B742" s="17"/>
      <c r="C742" s="100"/>
      <c r="D742" s="100"/>
      <c r="E742" s="100"/>
      <c r="F742" s="100"/>
      <c r="G742" s="100"/>
      <c r="H742" s="100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</row>
    <row r="743" ht="12.75" customHeight="1">
      <c r="A743" s="17"/>
      <c r="B743" s="17"/>
      <c r="C743" s="100"/>
      <c r="D743" s="100"/>
      <c r="E743" s="100"/>
      <c r="F743" s="100"/>
      <c r="G743" s="100"/>
      <c r="H743" s="100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</row>
    <row r="744" ht="12.75" customHeight="1">
      <c r="A744" s="17"/>
      <c r="B744" s="17"/>
      <c r="C744" s="100"/>
      <c r="D744" s="100"/>
      <c r="E744" s="100"/>
      <c r="F744" s="100"/>
      <c r="G744" s="100"/>
      <c r="H744" s="100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</row>
    <row r="745" ht="12.75" customHeight="1">
      <c r="A745" s="17"/>
      <c r="B745" s="17"/>
      <c r="C745" s="100"/>
      <c r="D745" s="100"/>
      <c r="E745" s="100"/>
      <c r="F745" s="100"/>
      <c r="G745" s="100"/>
      <c r="H745" s="100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</row>
    <row r="746" ht="12.75" customHeight="1">
      <c r="A746" s="17"/>
      <c r="B746" s="17"/>
      <c r="C746" s="100"/>
      <c r="D746" s="100"/>
      <c r="E746" s="100"/>
      <c r="F746" s="100"/>
      <c r="G746" s="100"/>
      <c r="H746" s="100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</row>
    <row r="747" ht="12.75" customHeight="1">
      <c r="A747" s="17"/>
      <c r="B747" s="17"/>
      <c r="C747" s="100"/>
      <c r="D747" s="100"/>
      <c r="E747" s="100"/>
      <c r="F747" s="100"/>
      <c r="G747" s="100"/>
      <c r="H747" s="100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</row>
    <row r="748" ht="12.75" customHeight="1">
      <c r="A748" s="17"/>
      <c r="B748" s="17"/>
      <c r="C748" s="100"/>
      <c r="D748" s="100"/>
      <c r="E748" s="100"/>
      <c r="F748" s="100"/>
      <c r="G748" s="100"/>
      <c r="H748" s="100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</row>
    <row r="749" ht="12.75" customHeight="1">
      <c r="A749" s="17"/>
      <c r="B749" s="17"/>
      <c r="C749" s="100"/>
      <c r="D749" s="100"/>
      <c r="E749" s="100"/>
      <c r="F749" s="100"/>
      <c r="G749" s="100"/>
      <c r="H749" s="100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</row>
    <row r="750" ht="12.75" customHeight="1">
      <c r="A750" s="17"/>
      <c r="B750" s="17"/>
      <c r="C750" s="100"/>
      <c r="D750" s="100"/>
      <c r="E750" s="100"/>
      <c r="F750" s="100"/>
      <c r="G750" s="100"/>
      <c r="H750" s="100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</row>
    <row r="751" ht="12.75" customHeight="1">
      <c r="A751" s="17"/>
      <c r="B751" s="17"/>
      <c r="C751" s="100"/>
      <c r="D751" s="100"/>
      <c r="E751" s="100"/>
      <c r="F751" s="100"/>
      <c r="G751" s="100"/>
      <c r="H751" s="100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</row>
    <row r="752" ht="12.75" customHeight="1">
      <c r="A752" s="17"/>
      <c r="B752" s="17"/>
      <c r="C752" s="100"/>
      <c r="D752" s="100"/>
      <c r="E752" s="100"/>
      <c r="F752" s="100"/>
      <c r="G752" s="100"/>
      <c r="H752" s="100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</row>
    <row r="753" ht="12.75" customHeight="1">
      <c r="A753" s="17"/>
      <c r="B753" s="17"/>
      <c r="C753" s="100"/>
      <c r="D753" s="100"/>
      <c r="E753" s="100"/>
      <c r="F753" s="100"/>
      <c r="G753" s="100"/>
      <c r="H753" s="100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</row>
    <row r="754" ht="12.75" customHeight="1">
      <c r="A754" s="17"/>
      <c r="B754" s="17"/>
      <c r="C754" s="100"/>
      <c r="D754" s="100"/>
      <c r="E754" s="100"/>
      <c r="F754" s="100"/>
      <c r="G754" s="100"/>
      <c r="H754" s="100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</row>
    <row r="755" ht="12.75" customHeight="1">
      <c r="A755" s="17"/>
      <c r="B755" s="17"/>
      <c r="C755" s="100"/>
      <c r="D755" s="100"/>
      <c r="E755" s="100"/>
      <c r="F755" s="100"/>
      <c r="G755" s="100"/>
      <c r="H755" s="100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</row>
    <row r="756" ht="12.75" customHeight="1">
      <c r="A756" s="17"/>
      <c r="B756" s="17"/>
      <c r="C756" s="100"/>
      <c r="D756" s="100"/>
      <c r="E756" s="100"/>
      <c r="F756" s="100"/>
      <c r="G756" s="100"/>
      <c r="H756" s="100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</row>
    <row r="757" ht="12.75" customHeight="1">
      <c r="A757" s="17"/>
      <c r="B757" s="17"/>
      <c r="C757" s="100"/>
      <c r="D757" s="100"/>
      <c r="E757" s="100"/>
      <c r="F757" s="100"/>
      <c r="G757" s="100"/>
      <c r="H757" s="100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</row>
    <row r="758" ht="12.75" customHeight="1">
      <c r="A758" s="17"/>
      <c r="B758" s="17"/>
      <c r="C758" s="100"/>
      <c r="D758" s="100"/>
      <c r="E758" s="100"/>
      <c r="F758" s="100"/>
      <c r="G758" s="100"/>
      <c r="H758" s="100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</row>
    <row r="759" ht="12.75" customHeight="1">
      <c r="A759" s="17"/>
      <c r="B759" s="17"/>
      <c r="C759" s="100"/>
      <c r="D759" s="100"/>
      <c r="E759" s="100"/>
      <c r="F759" s="100"/>
      <c r="G759" s="100"/>
      <c r="H759" s="100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</row>
    <row r="760" ht="12.75" customHeight="1">
      <c r="A760" s="17"/>
      <c r="B760" s="17"/>
      <c r="C760" s="100"/>
      <c r="D760" s="100"/>
      <c r="E760" s="100"/>
      <c r="F760" s="100"/>
      <c r="G760" s="100"/>
      <c r="H760" s="100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</row>
    <row r="761" ht="12.75" customHeight="1">
      <c r="A761" s="17"/>
      <c r="B761" s="17"/>
      <c r="C761" s="100"/>
      <c r="D761" s="100"/>
      <c r="E761" s="100"/>
      <c r="F761" s="100"/>
      <c r="G761" s="100"/>
      <c r="H761" s="100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ht="12.75" customHeight="1">
      <c r="A762" s="17"/>
      <c r="B762" s="17"/>
      <c r="C762" s="100"/>
      <c r="D762" s="100"/>
      <c r="E762" s="100"/>
      <c r="F762" s="100"/>
      <c r="G762" s="100"/>
      <c r="H762" s="100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</row>
    <row r="763" ht="12.75" customHeight="1">
      <c r="A763" s="17"/>
      <c r="B763" s="17"/>
      <c r="C763" s="100"/>
      <c r="D763" s="100"/>
      <c r="E763" s="100"/>
      <c r="F763" s="100"/>
      <c r="G763" s="100"/>
      <c r="H763" s="100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</row>
    <row r="764" ht="12.75" customHeight="1">
      <c r="A764" s="17"/>
      <c r="B764" s="17"/>
      <c r="C764" s="100"/>
      <c r="D764" s="100"/>
      <c r="E764" s="100"/>
      <c r="F764" s="100"/>
      <c r="G764" s="100"/>
      <c r="H764" s="100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</row>
    <row r="765" ht="12.75" customHeight="1">
      <c r="A765" s="17"/>
      <c r="B765" s="17"/>
      <c r="C765" s="100"/>
      <c r="D765" s="100"/>
      <c r="E765" s="100"/>
      <c r="F765" s="100"/>
      <c r="G765" s="100"/>
      <c r="H765" s="100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</row>
    <row r="766" ht="12.75" customHeight="1">
      <c r="A766" s="17"/>
      <c r="B766" s="17"/>
      <c r="C766" s="100"/>
      <c r="D766" s="100"/>
      <c r="E766" s="100"/>
      <c r="F766" s="100"/>
      <c r="G766" s="100"/>
      <c r="H766" s="100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</row>
    <row r="767" ht="12.75" customHeight="1">
      <c r="A767" s="17"/>
      <c r="B767" s="17"/>
      <c r="C767" s="100"/>
      <c r="D767" s="100"/>
      <c r="E767" s="100"/>
      <c r="F767" s="100"/>
      <c r="G767" s="100"/>
      <c r="H767" s="100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</row>
    <row r="768" ht="12.75" customHeight="1">
      <c r="A768" s="17"/>
      <c r="B768" s="17"/>
      <c r="C768" s="100"/>
      <c r="D768" s="100"/>
      <c r="E768" s="100"/>
      <c r="F768" s="100"/>
      <c r="G768" s="100"/>
      <c r="H768" s="100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</row>
    <row r="769" ht="12.75" customHeight="1">
      <c r="A769" s="17"/>
      <c r="B769" s="17"/>
      <c r="C769" s="100"/>
      <c r="D769" s="100"/>
      <c r="E769" s="100"/>
      <c r="F769" s="100"/>
      <c r="G769" s="100"/>
      <c r="H769" s="100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</row>
    <row r="770" ht="12.75" customHeight="1">
      <c r="A770" s="17"/>
      <c r="B770" s="17"/>
      <c r="C770" s="100"/>
      <c r="D770" s="100"/>
      <c r="E770" s="100"/>
      <c r="F770" s="100"/>
      <c r="G770" s="100"/>
      <c r="H770" s="100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</row>
    <row r="771" ht="12.75" customHeight="1">
      <c r="A771" s="17"/>
      <c r="B771" s="17"/>
      <c r="C771" s="100"/>
      <c r="D771" s="100"/>
      <c r="E771" s="100"/>
      <c r="F771" s="100"/>
      <c r="G771" s="100"/>
      <c r="H771" s="100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</row>
    <row r="772" ht="12.75" customHeight="1">
      <c r="A772" s="17"/>
      <c r="B772" s="17"/>
      <c r="C772" s="100"/>
      <c r="D772" s="100"/>
      <c r="E772" s="100"/>
      <c r="F772" s="100"/>
      <c r="G772" s="100"/>
      <c r="H772" s="100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</row>
    <row r="773" ht="12.75" customHeight="1">
      <c r="A773" s="17"/>
      <c r="B773" s="17"/>
      <c r="C773" s="100"/>
      <c r="D773" s="100"/>
      <c r="E773" s="100"/>
      <c r="F773" s="100"/>
      <c r="G773" s="100"/>
      <c r="H773" s="100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</row>
    <row r="774" ht="12.75" customHeight="1">
      <c r="A774" s="17"/>
      <c r="B774" s="17"/>
      <c r="C774" s="100"/>
      <c r="D774" s="100"/>
      <c r="E774" s="100"/>
      <c r="F774" s="100"/>
      <c r="G774" s="100"/>
      <c r="H774" s="100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</row>
    <row r="775" ht="12.75" customHeight="1">
      <c r="A775" s="17"/>
      <c r="B775" s="17"/>
      <c r="C775" s="100"/>
      <c r="D775" s="100"/>
      <c r="E775" s="100"/>
      <c r="F775" s="100"/>
      <c r="G775" s="100"/>
      <c r="H775" s="100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</row>
    <row r="776" ht="12.75" customHeight="1">
      <c r="A776" s="17"/>
      <c r="B776" s="17"/>
      <c r="C776" s="100"/>
      <c r="D776" s="100"/>
      <c r="E776" s="100"/>
      <c r="F776" s="100"/>
      <c r="G776" s="100"/>
      <c r="H776" s="100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</row>
    <row r="777" ht="12.75" customHeight="1">
      <c r="A777" s="17"/>
      <c r="B777" s="17"/>
      <c r="C777" s="100"/>
      <c r="D777" s="100"/>
      <c r="E777" s="100"/>
      <c r="F777" s="100"/>
      <c r="G777" s="100"/>
      <c r="H777" s="100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</row>
    <row r="778" ht="12.75" customHeight="1">
      <c r="A778" s="17"/>
      <c r="B778" s="17"/>
      <c r="C778" s="100"/>
      <c r="D778" s="100"/>
      <c r="E778" s="100"/>
      <c r="F778" s="100"/>
      <c r="G778" s="100"/>
      <c r="H778" s="100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</row>
    <row r="779" ht="12.75" customHeight="1">
      <c r="A779" s="17"/>
      <c r="B779" s="17"/>
      <c r="C779" s="100"/>
      <c r="D779" s="100"/>
      <c r="E779" s="100"/>
      <c r="F779" s="100"/>
      <c r="G779" s="100"/>
      <c r="H779" s="100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</row>
    <row r="780" ht="12.75" customHeight="1">
      <c r="A780" s="17"/>
      <c r="B780" s="17"/>
      <c r="C780" s="100"/>
      <c r="D780" s="100"/>
      <c r="E780" s="100"/>
      <c r="F780" s="100"/>
      <c r="G780" s="100"/>
      <c r="H780" s="100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</row>
    <row r="781" ht="12.75" customHeight="1">
      <c r="A781" s="17"/>
      <c r="B781" s="17"/>
      <c r="C781" s="100"/>
      <c r="D781" s="100"/>
      <c r="E781" s="100"/>
      <c r="F781" s="100"/>
      <c r="G781" s="100"/>
      <c r="H781" s="100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</row>
    <row r="782" ht="12.75" customHeight="1">
      <c r="A782" s="17"/>
      <c r="B782" s="17"/>
      <c r="C782" s="100"/>
      <c r="D782" s="100"/>
      <c r="E782" s="100"/>
      <c r="F782" s="100"/>
      <c r="G782" s="100"/>
      <c r="H782" s="100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</row>
    <row r="783" ht="12.75" customHeight="1">
      <c r="A783" s="17"/>
      <c r="B783" s="17"/>
      <c r="C783" s="100"/>
      <c r="D783" s="100"/>
      <c r="E783" s="100"/>
      <c r="F783" s="100"/>
      <c r="G783" s="100"/>
      <c r="H783" s="100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</row>
    <row r="784" ht="12.75" customHeight="1">
      <c r="A784" s="17"/>
      <c r="B784" s="17"/>
      <c r="C784" s="100"/>
      <c r="D784" s="100"/>
      <c r="E784" s="100"/>
      <c r="F784" s="100"/>
      <c r="G784" s="100"/>
      <c r="H784" s="100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</row>
    <row r="785" ht="12.75" customHeight="1">
      <c r="A785" s="17"/>
      <c r="B785" s="17"/>
      <c r="C785" s="100"/>
      <c r="D785" s="100"/>
      <c r="E785" s="100"/>
      <c r="F785" s="100"/>
      <c r="G785" s="100"/>
      <c r="H785" s="100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</row>
    <row r="786" ht="12.75" customHeight="1">
      <c r="A786" s="17"/>
      <c r="B786" s="17"/>
      <c r="C786" s="100"/>
      <c r="D786" s="100"/>
      <c r="E786" s="100"/>
      <c r="F786" s="100"/>
      <c r="G786" s="100"/>
      <c r="H786" s="100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</row>
    <row r="787" ht="12.75" customHeight="1">
      <c r="A787" s="17"/>
      <c r="B787" s="17"/>
      <c r="C787" s="100"/>
      <c r="D787" s="100"/>
      <c r="E787" s="100"/>
      <c r="F787" s="100"/>
      <c r="G787" s="100"/>
      <c r="H787" s="100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</row>
    <row r="788" ht="12.75" customHeight="1">
      <c r="A788" s="17"/>
      <c r="B788" s="17"/>
      <c r="C788" s="100"/>
      <c r="D788" s="100"/>
      <c r="E788" s="100"/>
      <c r="F788" s="100"/>
      <c r="G788" s="100"/>
      <c r="H788" s="100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</row>
    <row r="789" ht="12.75" customHeight="1">
      <c r="A789" s="17"/>
      <c r="B789" s="17"/>
      <c r="C789" s="100"/>
      <c r="D789" s="100"/>
      <c r="E789" s="100"/>
      <c r="F789" s="100"/>
      <c r="G789" s="100"/>
      <c r="H789" s="100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</row>
    <row r="790" ht="12.75" customHeight="1">
      <c r="A790" s="17"/>
      <c r="B790" s="17"/>
      <c r="C790" s="100"/>
      <c r="D790" s="100"/>
      <c r="E790" s="100"/>
      <c r="F790" s="100"/>
      <c r="G790" s="100"/>
      <c r="H790" s="100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</row>
    <row r="791" ht="12.75" customHeight="1">
      <c r="A791" s="17"/>
      <c r="B791" s="17"/>
      <c r="C791" s="100"/>
      <c r="D791" s="100"/>
      <c r="E791" s="100"/>
      <c r="F791" s="100"/>
      <c r="G791" s="100"/>
      <c r="H791" s="100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</row>
    <row r="792" ht="12.75" customHeight="1">
      <c r="A792" s="17"/>
      <c r="B792" s="17"/>
      <c r="C792" s="100"/>
      <c r="D792" s="100"/>
      <c r="E792" s="100"/>
      <c r="F792" s="100"/>
      <c r="G792" s="100"/>
      <c r="H792" s="100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</row>
    <row r="793" ht="12.75" customHeight="1">
      <c r="A793" s="17"/>
      <c r="B793" s="17"/>
      <c r="C793" s="100"/>
      <c r="D793" s="100"/>
      <c r="E793" s="100"/>
      <c r="F793" s="100"/>
      <c r="G793" s="100"/>
      <c r="H793" s="100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</row>
    <row r="794" ht="12.75" customHeight="1">
      <c r="A794" s="17"/>
      <c r="B794" s="17"/>
      <c r="C794" s="100"/>
      <c r="D794" s="100"/>
      <c r="E794" s="100"/>
      <c r="F794" s="100"/>
      <c r="G794" s="100"/>
      <c r="H794" s="100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</row>
    <row r="795" ht="12.75" customHeight="1">
      <c r="A795" s="17"/>
      <c r="B795" s="17"/>
      <c r="C795" s="100"/>
      <c r="D795" s="100"/>
      <c r="E795" s="100"/>
      <c r="F795" s="100"/>
      <c r="G795" s="100"/>
      <c r="H795" s="100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</row>
    <row r="796" ht="12.75" customHeight="1">
      <c r="A796" s="17"/>
      <c r="B796" s="17"/>
      <c r="C796" s="100"/>
      <c r="D796" s="100"/>
      <c r="E796" s="100"/>
      <c r="F796" s="100"/>
      <c r="G796" s="100"/>
      <c r="H796" s="100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</row>
    <row r="797" ht="12.75" customHeight="1">
      <c r="A797" s="17"/>
      <c r="B797" s="17"/>
      <c r="C797" s="100"/>
      <c r="D797" s="100"/>
      <c r="E797" s="100"/>
      <c r="F797" s="100"/>
      <c r="G797" s="100"/>
      <c r="H797" s="100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</row>
    <row r="798" ht="12.75" customHeight="1">
      <c r="A798" s="17"/>
      <c r="B798" s="17"/>
      <c r="C798" s="100"/>
      <c r="D798" s="100"/>
      <c r="E798" s="100"/>
      <c r="F798" s="100"/>
      <c r="G798" s="100"/>
      <c r="H798" s="100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</row>
    <row r="799" ht="12.75" customHeight="1">
      <c r="A799" s="17"/>
      <c r="B799" s="17"/>
      <c r="C799" s="100"/>
      <c r="D799" s="100"/>
      <c r="E799" s="100"/>
      <c r="F799" s="100"/>
      <c r="G799" s="100"/>
      <c r="H799" s="100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</row>
    <row r="800" ht="12.75" customHeight="1">
      <c r="A800" s="17"/>
      <c r="B800" s="17"/>
      <c r="C800" s="100"/>
      <c r="D800" s="100"/>
      <c r="E800" s="100"/>
      <c r="F800" s="100"/>
      <c r="G800" s="100"/>
      <c r="H800" s="100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</row>
    <row r="801" ht="12.75" customHeight="1">
      <c r="A801" s="17"/>
      <c r="B801" s="17"/>
      <c r="C801" s="100"/>
      <c r="D801" s="100"/>
      <c r="E801" s="100"/>
      <c r="F801" s="100"/>
      <c r="G801" s="100"/>
      <c r="H801" s="100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</row>
    <row r="802" ht="12.75" customHeight="1">
      <c r="A802" s="17"/>
      <c r="B802" s="17"/>
      <c r="C802" s="100"/>
      <c r="D802" s="100"/>
      <c r="E802" s="100"/>
      <c r="F802" s="100"/>
      <c r="G802" s="100"/>
      <c r="H802" s="100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</row>
    <row r="803" ht="12.75" customHeight="1">
      <c r="A803" s="17"/>
      <c r="B803" s="17"/>
      <c r="C803" s="100"/>
      <c r="D803" s="100"/>
      <c r="E803" s="100"/>
      <c r="F803" s="100"/>
      <c r="G803" s="100"/>
      <c r="H803" s="100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</row>
    <row r="804" ht="12.75" customHeight="1">
      <c r="A804" s="17"/>
      <c r="B804" s="17"/>
      <c r="C804" s="100"/>
      <c r="D804" s="100"/>
      <c r="E804" s="100"/>
      <c r="F804" s="100"/>
      <c r="G804" s="100"/>
      <c r="H804" s="100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</row>
    <row r="805" ht="12.75" customHeight="1">
      <c r="A805" s="17"/>
      <c r="B805" s="17"/>
      <c r="C805" s="100"/>
      <c r="D805" s="100"/>
      <c r="E805" s="100"/>
      <c r="F805" s="100"/>
      <c r="G805" s="100"/>
      <c r="H805" s="100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</row>
    <row r="806" ht="12.75" customHeight="1">
      <c r="A806" s="17"/>
      <c r="B806" s="17"/>
      <c r="C806" s="100"/>
      <c r="D806" s="100"/>
      <c r="E806" s="100"/>
      <c r="F806" s="100"/>
      <c r="G806" s="100"/>
      <c r="H806" s="100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</row>
    <row r="807" ht="12.75" customHeight="1">
      <c r="A807" s="17"/>
      <c r="B807" s="17"/>
      <c r="C807" s="100"/>
      <c r="D807" s="100"/>
      <c r="E807" s="100"/>
      <c r="F807" s="100"/>
      <c r="G807" s="100"/>
      <c r="H807" s="100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</row>
    <row r="808" ht="12.75" customHeight="1">
      <c r="A808" s="17"/>
      <c r="B808" s="17"/>
      <c r="C808" s="100"/>
      <c r="D808" s="100"/>
      <c r="E808" s="100"/>
      <c r="F808" s="100"/>
      <c r="G808" s="100"/>
      <c r="H808" s="100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</row>
    <row r="809" ht="12.75" customHeight="1">
      <c r="A809" s="17"/>
      <c r="B809" s="17"/>
      <c r="C809" s="100"/>
      <c r="D809" s="100"/>
      <c r="E809" s="100"/>
      <c r="F809" s="100"/>
      <c r="G809" s="100"/>
      <c r="H809" s="100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</row>
    <row r="810" ht="12.75" customHeight="1">
      <c r="A810" s="17"/>
      <c r="B810" s="17"/>
      <c r="C810" s="100"/>
      <c r="D810" s="100"/>
      <c r="E810" s="100"/>
      <c r="F810" s="100"/>
      <c r="G810" s="100"/>
      <c r="H810" s="100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</row>
    <row r="811" ht="12.75" customHeight="1">
      <c r="A811" s="17"/>
      <c r="B811" s="17"/>
      <c r="C811" s="100"/>
      <c r="D811" s="100"/>
      <c r="E811" s="100"/>
      <c r="F811" s="100"/>
      <c r="G811" s="100"/>
      <c r="H811" s="100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ht="12.75" customHeight="1">
      <c r="A812" s="17"/>
      <c r="B812" s="17"/>
      <c r="C812" s="100"/>
      <c r="D812" s="100"/>
      <c r="E812" s="100"/>
      <c r="F812" s="100"/>
      <c r="G812" s="100"/>
      <c r="H812" s="100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</row>
    <row r="813" ht="12.75" customHeight="1">
      <c r="A813" s="17"/>
      <c r="B813" s="17"/>
      <c r="C813" s="100"/>
      <c r="D813" s="100"/>
      <c r="E813" s="100"/>
      <c r="F813" s="100"/>
      <c r="G813" s="100"/>
      <c r="H813" s="100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</row>
    <row r="814" ht="12.75" customHeight="1">
      <c r="A814" s="17"/>
      <c r="B814" s="17"/>
      <c r="C814" s="100"/>
      <c r="D814" s="100"/>
      <c r="E814" s="100"/>
      <c r="F814" s="100"/>
      <c r="G814" s="100"/>
      <c r="H814" s="100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</row>
    <row r="815" ht="12.75" customHeight="1">
      <c r="A815" s="17"/>
      <c r="B815" s="17"/>
      <c r="C815" s="100"/>
      <c r="D815" s="100"/>
      <c r="E815" s="100"/>
      <c r="F815" s="100"/>
      <c r="G815" s="100"/>
      <c r="H815" s="100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</row>
    <row r="816" ht="12.75" customHeight="1">
      <c r="A816" s="17"/>
      <c r="B816" s="17"/>
      <c r="C816" s="100"/>
      <c r="D816" s="100"/>
      <c r="E816" s="100"/>
      <c r="F816" s="100"/>
      <c r="G816" s="100"/>
      <c r="H816" s="100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</row>
    <row r="817" ht="12.75" customHeight="1">
      <c r="A817" s="17"/>
      <c r="B817" s="17"/>
      <c r="C817" s="100"/>
      <c r="D817" s="100"/>
      <c r="E817" s="100"/>
      <c r="F817" s="100"/>
      <c r="G817" s="100"/>
      <c r="H817" s="100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</row>
    <row r="818" ht="12.75" customHeight="1">
      <c r="A818" s="17"/>
      <c r="B818" s="17"/>
      <c r="C818" s="100"/>
      <c r="D818" s="100"/>
      <c r="E818" s="100"/>
      <c r="F818" s="100"/>
      <c r="G818" s="100"/>
      <c r="H818" s="100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</row>
    <row r="819" ht="12.75" customHeight="1">
      <c r="A819" s="17"/>
      <c r="B819" s="17"/>
      <c r="C819" s="100"/>
      <c r="D819" s="100"/>
      <c r="E819" s="100"/>
      <c r="F819" s="100"/>
      <c r="G819" s="100"/>
      <c r="H819" s="100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</row>
    <row r="820" ht="12.75" customHeight="1">
      <c r="A820" s="17"/>
      <c r="B820" s="17"/>
      <c r="C820" s="100"/>
      <c r="D820" s="100"/>
      <c r="E820" s="100"/>
      <c r="F820" s="100"/>
      <c r="G820" s="100"/>
      <c r="H820" s="100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</row>
    <row r="821" ht="12.75" customHeight="1">
      <c r="A821" s="17"/>
      <c r="B821" s="17"/>
      <c r="C821" s="100"/>
      <c r="D821" s="100"/>
      <c r="E821" s="100"/>
      <c r="F821" s="100"/>
      <c r="G821" s="100"/>
      <c r="H821" s="100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</row>
    <row r="822" ht="12.75" customHeight="1">
      <c r="A822" s="17"/>
      <c r="B822" s="17"/>
      <c r="C822" s="100"/>
      <c r="D822" s="100"/>
      <c r="E822" s="100"/>
      <c r="F822" s="100"/>
      <c r="G822" s="100"/>
      <c r="H822" s="100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</row>
    <row r="823" ht="12.75" customHeight="1">
      <c r="A823" s="17"/>
      <c r="B823" s="17"/>
      <c r="C823" s="100"/>
      <c r="D823" s="100"/>
      <c r="E823" s="100"/>
      <c r="F823" s="100"/>
      <c r="G823" s="100"/>
      <c r="H823" s="100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</row>
    <row r="824" ht="12.75" customHeight="1">
      <c r="A824" s="17"/>
      <c r="B824" s="17"/>
      <c r="C824" s="100"/>
      <c r="D824" s="100"/>
      <c r="E824" s="100"/>
      <c r="F824" s="100"/>
      <c r="G824" s="100"/>
      <c r="H824" s="100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</row>
    <row r="825" ht="12.75" customHeight="1">
      <c r="A825" s="17"/>
      <c r="B825" s="17"/>
      <c r="C825" s="100"/>
      <c r="D825" s="100"/>
      <c r="E825" s="100"/>
      <c r="F825" s="100"/>
      <c r="G825" s="100"/>
      <c r="H825" s="100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</row>
    <row r="826" ht="12.75" customHeight="1">
      <c r="A826" s="17"/>
      <c r="B826" s="17"/>
      <c r="C826" s="100"/>
      <c r="D826" s="100"/>
      <c r="E826" s="100"/>
      <c r="F826" s="100"/>
      <c r="G826" s="100"/>
      <c r="H826" s="100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</row>
    <row r="827" ht="12.75" customHeight="1">
      <c r="A827" s="17"/>
      <c r="B827" s="17"/>
      <c r="C827" s="100"/>
      <c r="D827" s="100"/>
      <c r="E827" s="100"/>
      <c r="F827" s="100"/>
      <c r="G827" s="100"/>
      <c r="H827" s="100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</row>
    <row r="828" ht="12.75" customHeight="1">
      <c r="A828" s="17"/>
      <c r="B828" s="17"/>
      <c r="C828" s="100"/>
      <c r="D828" s="100"/>
      <c r="E828" s="100"/>
      <c r="F828" s="100"/>
      <c r="G828" s="100"/>
      <c r="H828" s="100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</row>
    <row r="829" ht="12.75" customHeight="1">
      <c r="A829" s="17"/>
      <c r="B829" s="17"/>
      <c r="C829" s="100"/>
      <c r="D829" s="100"/>
      <c r="E829" s="100"/>
      <c r="F829" s="100"/>
      <c r="G829" s="100"/>
      <c r="H829" s="100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</row>
    <row r="830" ht="12.75" customHeight="1">
      <c r="A830" s="17"/>
      <c r="B830" s="17"/>
      <c r="C830" s="100"/>
      <c r="D830" s="100"/>
      <c r="E830" s="100"/>
      <c r="F830" s="100"/>
      <c r="G830" s="100"/>
      <c r="H830" s="100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</row>
    <row r="831" ht="12.75" customHeight="1">
      <c r="A831" s="17"/>
      <c r="B831" s="17"/>
      <c r="C831" s="100"/>
      <c r="D831" s="100"/>
      <c r="E831" s="100"/>
      <c r="F831" s="100"/>
      <c r="G831" s="100"/>
      <c r="H831" s="100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</row>
    <row r="832" ht="12.75" customHeight="1">
      <c r="A832" s="17"/>
      <c r="B832" s="17"/>
      <c r="C832" s="100"/>
      <c r="D832" s="100"/>
      <c r="E832" s="100"/>
      <c r="F832" s="100"/>
      <c r="G832" s="100"/>
      <c r="H832" s="100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</row>
    <row r="833" ht="12.75" customHeight="1">
      <c r="A833" s="17"/>
      <c r="B833" s="17"/>
      <c r="C833" s="100"/>
      <c r="D833" s="100"/>
      <c r="E833" s="100"/>
      <c r="F833" s="100"/>
      <c r="G833" s="100"/>
      <c r="H833" s="100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</row>
    <row r="834" ht="12.75" customHeight="1">
      <c r="A834" s="17"/>
      <c r="B834" s="17"/>
      <c r="C834" s="100"/>
      <c r="D834" s="100"/>
      <c r="E834" s="100"/>
      <c r="F834" s="100"/>
      <c r="G834" s="100"/>
      <c r="H834" s="100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</row>
    <row r="835" ht="12.75" customHeight="1">
      <c r="A835" s="17"/>
      <c r="B835" s="17"/>
      <c r="C835" s="100"/>
      <c r="D835" s="100"/>
      <c r="E835" s="100"/>
      <c r="F835" s="100"/>
      <c r="G835" s="100"/>
      <c r="H835" s="100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</row>
    <row r="836" ht="12.75" customHeight="1">
      <c r="A836" s="17"/>
      <c r="B836" s="17"/>
      <c r="C836" s="100"/>
      <c r="D836" s="100"/>
      <c r="E836" s="100"/>
      <c r="F836" s="100"/>
      <c r="G836" s="100"/>
      <c r="H836" s="100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</row>
    <row r="837" ht="12.75" customHeight="1">
      <c r="A837" s="17"/>
      <c r="B837" s="17"/>
      <c r="C837" s="100"/>
      <c r="D837" s="100"/>
      <c r="E837" s="100"/>
      <c r="F837" s="100"/>
      <c r="G837" s="100"/>
      <c r="H837" s="100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</row>
    <row r="838" ht="12.75" customHeight="1">
      <c r="A838" s="17"/>
      <c r="B838" s="17"/>
      <c r="C838" s="100"/>
      <c r="D838" s="100"/>
      <c r="E838" s="100"/>
      <c r="F838" s="100"/>
      <c r="G838" s="100"/>
      <c r="H838" s="100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</row>
    <row r="839" ht="12.75" customHeight="1">
      <c r="A839" s="17"/>
      <c r="B839" s="17"/>
      <c r="C839" s="100"/>
      <c r="D839" s="100"/>
      <c r="E839" s="100"/>
      <c r="F839" s="100"/>
      <c r="G839" s="100"/>
      <c r="H839" s="100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</row>
    <row r="840" ht="12.75" customHeight="1">
      <c r="A840" s="17"/>
      <c r="B840" s="17"/>
      <c r="C840" s="100"/>
      <c r="D840" s="100"/>
      <c r="E840" s="100"/>
      <c r="F840" s="100"/>
      <c r="G840" s="100"/>
      <c r="H840" s="100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</row>
    <row r="841" ht="12.75" customHeight="1">
      <c r="A841" s="17"/>
      <c r="B841" s="17"/>
      <c r="C841" s="100"/>
      <c r="D841" s="100"/>
      <c r="E841" s="100"/>
      <c r="F841" s="100"/>
      <c r="G841" s="100"/>
      <c r="H841" s="100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</row>
    <row r="842" ht="12.75" customHeight="1">
      <c r="A842" s="17"/>
      <c r="B842" s="17"/>
      <c r="C842" s="100"/>
      <c r="D842" s="100"/>
      <c r="E842" s="100"/>
      <c r="F842" s="100"/>
      <c r="G842" s="100"/>
      <c r="H842" s="100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</row>
    <row r="843" ht="12.75" customHeight="1">
      <c r="A843" s="17"/>
      <c r="B843" s="17"/>
      <c r="C843" s="100"/>
      <c r="D843" s="100"/>
      <c r="E843" s="100"/>
      <c r="F843" s="100"/>
      <c r="G843" s="100"/>
      <c r="H843" s="100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</row>
    <row r="844" ht="12.75" customHeight="1">
      <c r="A844" s="17"/>
      <c r="B844" s="17"/>
      <c r="C844" s="100"/>
      <c r="D844" s="100"/>
      <c r="E844" s="100"/>
      <c r="F844" s="100"/>
      <c r="G844" s="100"/>
      <c r="H844" s="100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</row>
    <row r="845" ht="12.75" customHeight="1">
      <c r="A845" s="17"/>
      <c r="B845" s="17"/>
      <c r="C845" s="100"/>
      <c r="D845" s="100"/>
      <c r="E845" s="100"/>
      <c r="F845" s="100"/>
      <c r="G845" s="100"/>
      <c r="H845" s="100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</row>
    <row r="846" ht="12.75" customHeight="1">
      <c r="A846" s="17"/>
      <c r="B846" s="17"/>
      <c r="C846" s="100"/>
      <c r="D846" s="100"/>
      <c r="E846" s="100"/>
      <c r="F846" s="100"/>
      <c r="G846" s="100"/>
      <c r="H846" s="100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</row>
    <row r="847" ht="12.75" customHeight="1">
      <c r="A847" s="17"/>
      <c r="B847" s="17"/>
      <c r="C847" s="100"/>
      <c r="D847" s="100"/>
      <c r="E847" s="100"/>
      <c r="F847" s="100"/>
      <c r="G847" s="100"/>
      <c r="H847" s="100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</row>
    <row r="848" ht="12.75" customHeight="1">
      <c r="A848" s="17"/>
      <c r="B848" s="17"/>
      <c r="C848" s="100"/>
      <c r="D848" s="100"/>
      <c r="E848" s="100"/>
      <c r="F848" s="100"/>
      <c r="G848" s="100"/>
      <c r="H848" s="100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</row>
    <row r="849" ht="12.75" customHeight="1">
      <c r="A849" s="17"/>
      <c r="B849" s="17"/>
      <c r="C849" s="100"/>
      <c r="D849" s="100"/>
      <c r="E849" s="100"/>
      <c r="F849" s="100"/>
      <c r="G849" s="100"/>
      <c r="H849" s="100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</row>
    <row r="850" ht="12.75" customHeight="1">
      <c r="A850" s="17"/>
      <c r="B850" s="17"/>
      <c r="C850" s="100"/>
      <c r="D850" s="100"/>
      <c r="E850" s="100"/>
      <c r="F850" s="100"/>
      <c r="G850" s="100"/>
      <c r="H850" s="100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</row>
    <row r="851" ht="12.75" customHeight="1">
      <c r="A851" s="17"/>
      <c r="B851" s="17"/>
      <c r="C851" s="100"/>
      <c r="D851" s="100"/>
      <c r="E851" s="100"/>
      <c r="F851" s="100"/>
      <c r="G851" s="100"/>
      <c r="H851" s="100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</row>
    <row r="852" ht="12.75" customHeight="1">
      <c r="A852" s="17"/>
      <c r="B852" s="17"/>
      <c r="C852" s="100"/>
      <c r="D852" s="100"/>
      <c r="E852" s="100"/>
      <c r="F852" s="100"/>
      <c r="G852" s="100"/>
      <c r="H852" s="100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</row>
    <row r="853" ht="12.75" customHeight="1">
      <c r="A853" s="17"/>
      <c r="B853" s="17"/>
      <c r="C853" s="100"/>
      <c r="D853" s="100"/>
      <c r="E853" s="100"/>
      <c r="F853" s="100"/>
      <c r="G853" s="100"/>
      <c r="H853" s="100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</row>
    <row r="854" ht="12.75" customHeight="1">
      <c r="A854" s="17"/>
      <c r="B854" s="17"/>
      <c r="C854" s="100"/>
      <c r="D854" s="100"/>
      <c r="E854" s="100"/>
      <c r="F854" s="100"/>
      <c r="G854" s="100"/>
      <c r="H854" s="100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</row>
    <row r="855" ht="12.75" customHeight="1">
      <c r="A855" s="17"/>
      <c r="B855" s="17"/>
      <c r="C855" s="100"/>
      <c r="D855" s="100"/>
      <c r="E855" s="100"/>
      <c r="F855" s="100"/>
      <c r="G855" s="100"/>
      <c r="H855" s="100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</row>
    <row r="856" ht="12.75" customHeight="1">
      <c r="A856" s="17"/>
      <c r="B856" s="17"/>
      <c r="C856" s="100"/>
      <c r="D856" s="100"/>
      <c r="E856" s="100"/>
      <c r="F856" s="100"/>
      <c r="G856" s="100"/>
      <c r="H856" s="100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</row>
    <row r="857" ht="12.75" customHeight="1">
      <c r="A857" s="17"/>
      <c r="B857" s="17"/>
      <c r="C857" s="100"/>
      <c r="D857" s="100"/>
      <c r="E857" s="100"/>
      <c r="F857" s="100"/>
      <c r="G857" s="100"/>
      <c r="H857" s="100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</row>
    <row r="858" ht="12.75" customHeight="1">
      <c r="A858" s="17"/>
      <c r="B858" s="17"/>
      <c r="C858" s="100"/>
      <c r="D858" s="100"/>
      <c r="E858" s="100"/>
      <c r="F858" s="100"/>
      <c r="G858" s="100"/>
      <c r="H858" s="100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</row>
    <row r="859" ht="12.75" customHeight="1">
      <c r="A859" s="17"/>
      <c r="B859" s="17"/>
      <c r="C859" s="100"/>
      <c r="D859" s="100"/>
      <c r="E859" s="100"/>
      <c r="F859" s="100"/>
      <c r="G859" s="100"/>
      <c r="H859" s="100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</row>
    <row r="860" ht="12.75" customHeight="1">
      <c r="A860" s="17"/>
      <c r="B860" s="17"/>
      <c r="C860" s="100"/>
      <c r="D860" s="100"/>
      <c r="E860" s="100"/>
      <c r="F860" s="100"/>
      <c r="G860" s="100"/>
      <c r="H860" s="100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</row>
    <row r="861" ht="12.75" customHeight="1">
      <c r="A861" s="17"/>
      <c r="B861" s="17"/>
      <c r="C861" s="100"/>
      <c r="D861" s="100"/>
      <c r="E861" s="100"/>
      <c r="F861" s="100"/>
      <c r="G861" s="100"/>
      <c r="H861" s="100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ht="12.75" customHeight="1">
      <c r="A862" s="17"/>
      <c r="B862" s="17"/>
      <c r="C862" s="100"/>
      <c r="D862" s="100"/>
      <c r="E862" s="100"/>
      <c r="F862" s="100"/>
      <c r="G862" s="100"/>
      <c r="H862" s="100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</row>
    <row r="863" ht="12.75" customHeight="1">
      <c r="A863" s="17"/>
      <c r="B863" s="17"/>
      <c r="C863" s="100"/>
      <c r="D863" s="100"/>
      <c r="E863" s="100"/>
      <c r="F863" s="100"/>
      <c r="G863" s="100"/>
      <c r="H863" s="100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</row>
    <row r="864" ht="12.75" customHeight="1">
      <c r="A864" s="17"/>
      <c r="B864" s="17"/>
      <c r="C864" s="100"/>
      <c r="D864" s="100"/>
      <c r="E864" s="100"/>
      <c r="F864" s="100"/>
      <c r="G864" s="100"/>
      <c r="H864" s="100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</row>
    <row r="865" ht="12.75" customHeight="1">
      <c r="A865" s="17"/>
      <c r="B865" s="17"/>
      <c r="C865" s="100"/>
      <c r="D865" s="100"/>
      <c r="E865" s="100"/>
      <c r="F865" s="100"/>
      <c r="G865" s="100"/>
      <c r="H865" s="100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</row>
    <row r="866" ht="12.75" customHeight="1">
      <c r="A866" s="17"/>
      <c r="B866" s="17"/>
      <c r="C866" s="100"/>
      <c r="D866" s="100"/>
      <c r="E866" s="100"/>
      <c r="F866" s="100"/>
      <c r="G866" s="100"/>
      <c r="H866" s="100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</row>
    <row r="867" ht="12.75" customHeight="1">
      <c r="A867" s="17"/>
      <c r="B867" s="17"/>
      <c r="C867" s="100"/>
      <c r="D867" s="100"/>
      <c r="E867" s="100"/>
      <c r="F867" s="100"/>
      <c r="G867" s="100"/>
      <c r="H867" s="100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</row>
    <row r="868" ht="12.75" customHeight="1">
      <c r="A868" s="17"/>
      <c r="B868" s="17"/>
      <c r="C868" s="100"/>
      <c r="D868" s="100"/>
      <c r="E868" s="100"/>
      <c r="F868" s="100"/>
      <c r="G868" s="100"/>
      <c r="H868" s="100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</row>
    <row r="869" ht="12.75" customHeight="1">
      <c r="A869" s="17"/>
      <c r="B869" s="17"/>
      <c r="C869" s="100"/>
      <c r="D869" s="100"/>
      <c r="E869" s="100"/>
      <c r="F869" s="100"/>
      <c r="G869" s="100"/>
      <c r="H869" s="100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</row>
    <row r="870" ht="12.75" customHeight="1">
      <c r="A870" s="17"/>
      <c r="B870" s="17"/>
      <c r="C870" s="100"/>
      <c r="D870" s="100"/>
      <c r="E870" s="100"/>
      <c r="F870" s="100"/>
      <c r="G870" s="100"/>
      <c r="H870" s="100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</row>
    <row r="871" ht="12.75" customHeight="1">
      <c r="A871" s="17"/>
      <c r="B871" s="17"/>
      <c r="C871" s="100"/>
      <c r="D871" s="100"/>
      <c r="E871" s="100"/>
      <c r="F871" s="100"/>
      <c r="G871" s="100"/>
      <c r="H871" s="100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</row>
    <row r="872" ht="12.75" customHeight="1">
      <c r="A872" s="17"/>
      <c r="B872" s="17"/>
      <c r="C872" s="100"/>
      <c r="D872" s="100"/>
      <c r="E872" s="100"/>
      <c r="F872" s="100"/>
      <c r="G872" s="100"/>
      <c r="H872" s="100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</row>
    <row r="873" ht="12.75" customHeight="1">
      <c r="A873" s="17"/>
      <c r="B873" s="17"/>
      <c r="C873" s="100"/>
      <c r="D873" s="100"/>
      <c r="E873" s="100"/>
      <c r="F873" s="100"/>
      <c r="G873" s="100"/>
      <c r="H873" s="100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</row>
    <row r="874" ht="12.75" customHeight="1">
      <c r="A874" s="17"/>
      <c r="B874" s="17"/>
      <c r="C874" s="100"/>
      <c r="D874" s="100"/>
      <c r="E874" s="100"/>
      <c r="F874" s="100"/>
      <c r="G874" s="100"/>
      <c r="H874" s="100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</row>
    <row r="875" ht="12.75" customHeight="1">
      <c r="A875" s="17"/>
      <c r="B875" s="17"/>
      <c r="C875" s="100"/>
      <c r="D875" s="100"/>
      <c r="E875" s="100"/>
      <c r="F875" s="100"/>
      <c r="G875" s="100"/>
      <c r="H875" s="100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</row>
    <row r="876" ht="12.75" customHeight="1">
      <c r="A876" s="17"/>
      <c r="B876" s="17"/>
      <c r="C876" s="100"/>
      <c r="D876" s="100"/>
      <c r="E876" s="100"/>
      <c r="F876" s="100"/>
      <c r="G876" s="100"/>
      <c r="H876" s="100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</row>
    <row r="877" ht="12.75" customHeight="1">
      <c r="A877" s="17"/>
      <c r="B877" s="17"/>
      <c r="C877" s="100"/>
      <c r="D877" s="100"/>
      <c r="E877" s="100"/>
      <c r="F877" s="100"/>
      <c r="G877" s="100"/>
      <c r="H877" s="100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</row>
    <row r="878" ht="12.75" customHeight="1">
      <c r="A878" s="17"/>
      <c r="B878" s="17"/>
      <c r="C878" s="100"/>
      <c r="D878" s="100"/>
      <c r="E878" s="100"/>
      <c r="F878" s="100"/>
      <c r="G878" s="100"/>
      <c r="H878" s="100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</row>
    <row r="879" ht="12.75" customHeight="1">
      <c r="A879" s="17"/>
      <c r="B879" s="17"/>
      <c r="C879" s="100"/>
      <c r="D879" s="100"/>
      <c r="E879" s="100"/>
      <c r="F879" s="100"/>
      <c r="G879" s="100"/>
      <c r="H879" s="100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</row>
    <row r="880" ht="12.75" customHeight="1">
      <c r="A880" s="17"/>
      <c r="B880" s="17"/>
      <c r="C880" s="100"/>
      <c r="D880" s="100"/>
      <c r="E880" s="100"/>
      <c r="F880" s="100"/>
      <c r="G880" s="100"/>
      <c r="H880" s="100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</row>
    <row r="881" ht="12.75" customHeight="1">
      <c r="A881" s="17"/>
      <c r="B881" s="17"/>
      <c r="C881" s="100"/>
      <c r="D881" s="100"/>
      <c r="E881" s="100"/>
      <c r="F881" s="100"/>
      <c r="G881" s="100"/>
      <c r="H881" s="100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</row>
    <row r="882" ht="12.75" customHeight="1">
      <c r="A882" s="17"/>
      <c r="B882" s="17"/>
      <c r="C882" s="100"/>
      <c r="D882" s="100"/>
      <c r="E882" s="100"/>
      <c r="F882" s="100"/>
      <c r="G882" s="100"/>
      <c r="H882" s="100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</row>
    <row r="883" ht="12.75" customHeight="1">
      <c r="A883" s="17"/>
      <c r="B883" s="17"/>
      <c r="C883" s="100"/>
      <c r="D883" s="100"/>
      <c r="E883" s="100"/>
      <c r="F883" s="100"/>
      <c r="G883" s="100"/>
      <c r="H883" s="100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</row>
    <row r="884" ht="12.75" customHeight="1">
      <c r="A884" s="17"/>
      <c r="B884" s="17"/>
      <c r="C884" s="100"/>
      <c r="D884" s="100"/>
      <c r="E884" s="100"/>
      <c r="F884" s="100"/>
      <c r="G884" s="100"/>
      <c r="H884" s="100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</row>
    <row r="885" ht="12.75" customHeight="1">
      <c r="A885" s="17"/>
      <c r="B885" s="17"/>
      <c r="C885" s="100"/>
      <c r="D885" s="100"/>
      <c r="E885" s="100"/>
      <c r="F885" s="100"/>
      <c r="G885" s="100"/>
      <c r="H885" s="100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</row>
    <row r="886" ht="12.75" customHeight="1">
      <c r="A886" s="17"/>
      <c r="B886" s="17"/>
      <c r="C886" s="100"/>
      <c r="D886" s="100"/>
      <c r="E886" s="100"/>
      <c r="F886" s="100"/>
      <c r="G886" s="100"/>
      <c r="H886" s="100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</row>
    <row r="887" ht="12.75" customHeight="1">
      <c r="A887" s="17"/>
      <c r="B887" s="17"/>
      <c r="C887" s="100"/>
      <c r="D887" s="100"/>
      <c r="E887" s="100"/>
      <c r="F887" s="100"/>
      <c r="G887" s="100"/>
      <c r="H887" s="100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</row>
    <row r="888" ht="12.75" customHeight="1">
      <c r="A888" s="17"/>
      <c r="B888" s="17"/>
      <c r="C888" s="100"/>
      <c r="D888" s="100"/>
      <c r="E888" s="100"/>
      <c r="F888" s="100"/>
      <c r="G888" s="100"/>
      <c r="H888" s="100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</row>
    <row r="889" ht="12.75" customHeight="1">
      <c r="A889" s="17"/>
      <c r="B889" s="17"/>
      <c r="C889" s="100"/>
      <c r="D889" s="100"/>
      <c r="E889" s="100"/>
      <c r="F889" s="100"/>
      <c r="G889" s="100"/>
      <c r="H889" s="100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</row>
    <row r="890" ht="12.75" customHeight="1">
      <c r="A890" s="17"/>
      <c r="B890" s="17"/>
      <c r="C890" s="100"/>
      <c r="D890" s="100"/>
      <c r="E890" s="100"/>
      <c r="F890" s="100"/>
      <c r="G890" s="100"/>
      <c r="H890" s="100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</row>
    <row r="891" ht="12.75" customHeight="1">
      <c r="A891" s="17"/>
      <c r="B891" s="17"/>
      <c r="C891" s="100"/>
      <c r="D891" s="100"/>
      <c r="E891" s="100"/>
      <c r="F891" s="100"/>
      <c r="G891" s="100"/>
      <c r="H891" s="100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</row>
    <row r="892" ht="12.75" customHeight="1">
      <c r="A892" s="17"/>
      <c r="B892" s="17"/>
      <c r="C892" s="100"/>
      <c r="D892" s="100"/>
      <c r="E892" s="100"/>
      <c r="F892" s="100"/>
      <c r="G892" s="100"/>
      <c r="H892" s="100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</row>
    <row r="893" ht="12.75" customHeight="1">
      <c r="A893" s="17"/>
      <c r="B893" s="17"/>
      <c r="C893" s="100"/>
      <c r="D893" s="100"/>
      <c r="E893" s="100"/>
      <c r="F893" s="100"/>
      <c r="G893" s="100"/>
      <c r="H893" s="100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</row>
    <row r="894" ht="12.75" customHeight="1">
      <c r="A894" s="17"/>
      <c r="B894" s="17"/>
      <c r="C894" s="100"/>
      <c r="D894" s="100"/>
      <c r="E894" s="100"/>
      <c r="F894" s="100"/>
      <c r="G894" s="100"/>
      <c r="H894" s="100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</row>
    <row r="895" ht="12.75" customHeight="1">
      <c r="A895" s="17"/>
      <c r="B895" s="17"/>
      <c r="C895" s="100"/>
      <c r="D895" s="100"/>
      <c r="E895" s="100"/>
      <c r="F895" s="100"/>
      <c r="G895" s="100"/>
      <c r="H895" s="100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</row>
    <row r="896" ht="12.75" customHeight="1">
      <c r="A896" s="17"/>
      <c r="B896" s="17"/>
      <c r="C896" s="100"/>
      <c r="D896" s="100"/>
      <c r="E896" s="100"/>
      <c r="F896" s="100"/>
      <c r="G896" s="100"/>
      <c r="H896" s="100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</row>
    <row r="897" ht="12.75" customHeight="1">
      <c r="A897" s="17"/>
      <c r="B897" s="17"/>
      <c r="C897" s="100"/>
      <c r="D897" s="100"/>
      <c r="E897" s="100"/>
      <c r="F897" s="100"/>
      <c r="G897" s="100"/>
      <c r="H897" s="100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</row>
    <row r="898" ht="12.75" customHeight="1">
      <c r="A898" s="17"/>
      <c r="B898" s="17"/>
      <c r="C898" s="100"/>
      <c r="D898" s="100"/>
      <c r="E898" s="100"/>
      <c r="F898" s="100"/>
      <c r="G898" s="100"/>
      <c r="H898" s="100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</row>
    <row r="899" ht="12.75" customHeight="1">
      <c r="A899" s="17"/>
      <c r="B899" s="17"/>
      <c r="C899" s="100"/>
      <c r="D899" s="100"/>
      <c r="E899" s="100"/>
      <c r="F899" s="100"/>
      <c r="G899" s="100"/>
      <c r="H899" s="100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</row>
    <row r="900" ht="12.75" customHeight="1">
      <c r="A900" s="17"/>
      <c r="B900" s="17"/>
      <c r="C900" s="100"/>
      <c r="D900" s="100"/>
      <c r="E900" s="100"/>
      <c r="F900" s="100"/>
      <c r="G900" s="100"/>
      <c r="H900" s="100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</row>
    <row r="901" ht="12.75" customHeight="1">
      <c r="A901" s="17"/>
      <c r="B901" s="17"/>
      <c r="C901" s="100"/>
      <c r="D901" s="100"/>
      <c r="E901" s="100"/>
      <c r="F901" s="100"/>
      <c r="G901" s="100"/>
      <c r="H901" s="100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</row>
    <row r="902" ht="12.75" customHeight="1">
      <c r="A902" s="17"/>
      <c r="B902" s="17"/>
      <c r="C902" s="100"/>
      <c r="D902" s="100"/>
      <c r="E902" s="100"/>
      <c r="F902" s="100"/>
      <c r="G902" s="100"/>
      <c r="H902" s="100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</row>
    <row r="903" ht="12.75" customHeight="1">
      <c r="A903" s="17"/>
      <c r="B903" s="17"/>
      <c r="C903" s="100"/>
      <c r="D903" s="100"/>
      <c r="E903" s="100"/>
      <c r="F903" s="100"/>
      <c r="G903" s="100"/>
      <c r="H903" s="100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</row>
    <row r="904" ht="12.75" customHeight="1">
      <c r="A904" s="17"/>
      <c r="B904" s="17"/>
      <c r="C904" s="100"/>
      <c r="D904" s="100"/>
      <c r="E904" s="100"/>
      <c r="F904" s="100"/>
      <c r="G904" s="100"/>
      <c r="H904" s="100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</row>
    <row r="905" ht="12.75" customHeight="1">
      <c r="A905" s="17"/>
      <c r="B905" s="17"/>
      <c r="C905" s="100"/>
      <c r="D905" s="100"/>
      <c r="E905" s="100"/>
      <c r="F905" s="100"/>
      <c r="G905" s="100"/>
      <c r="H905" s="100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</row>
    <row r="906" ht="12.75" customHeight="1">
      <c r="A906" s="17"/>
      <c r="B906" s="17"/>
      <c r="C906" s="100"/>
      <c r="D906" s="100"/>
      <c r="E906" s="100"/>
      <c r="F906" s="100"/>
      <c r="G906" s="100"/>
      <c r="H906" s="100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</row>
    <row r="907" ht="12.75" customHeight="1">
      <c r="A907" s="17"/>
      <c r="B907" s="17"/>
      <c r="C907" s="100"/>
      <c r="D907" s="100"/>
      <c r="E907" s="100"/>
      <c r="F907" s="100"/>
      <c r="G907" s="100"/>
      <c r="H907" s="100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</row>
    <row r="908" ht="12.75" customHeight="1">
      <c r="A908" s="17"/>
      <c r="B908" s="17"/>
      <c r="C908" s="100"/>
      <c r="D908" s="100"/>
      <c r="E908" s="100"/>
      <c r="F908" s="100"/>
      <c r="G908" s="100"/>
      <c r="H908" s="100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</row>
    <row r="909" ht="12.75" customHeight="1">
      <c r="A909" s="17"/>
      <c r="B909" s="17"/>
      <c r="C909" s="100"/>
      <c r="D909" s="100"/>
      <c r="E909" s="100"/>
      <c r="F909" s="100"/>
      <c r="G909" s="100"/>
      <c r="H909" s="100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</row>
    <row r="910" ht="12.75" customHeight="1">
      <c r="A910" s="17"/>
      <c r="B910" s="17"/>
      <c r="C910" s="100"/>
      <c r="D910" s="100"/>
      <c r="E910" s="100"/>
      <c r="F910" s="100"/>
      <c r="G910" s="100"/>
      <c r="H910" s="100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</row>
    <row r="911" ht="12.75" customHeight="1">
      <c r="A911" s="17"/>
      <c r="B911" s="17"/>
      <c r="C911" s="100"/>
      <c r="D911" s="100"/>
      <c r="E911" s="100"/>
      <c r="F911" s="100"/>
      <c r="G911" s="100"/>
      <c r="H911" s="100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ht="12.75" customHeight="1">
      <c r="A912" s="17"/>
      <c r="B912" s="17"/>
      <c r="C912" s="100"/>
      <c r="D912" s="100"/>
      <c r="E912" s="100"/>
      <c r="F912" s="100"/>
      <c r="G912" s="100"/>
      <c r="H912" s="100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</row>
    <row r="913" ht="12.75" customHeight="1">
      <c r="A913" s="17"/>
      <c r="B913" s="17"/>
      <c r="C913" s="100"/>
      <c r="D913" s="100"/>
      <c r="E913" s="100"/>
      <c r="F913" s="100"/>
      <c r="G913" s="100"/>
      <c r="H913" s="100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</row>
    <row r="914" ht="12.75" customHeight="1">
      <c r="A914" s="17"/>
      <c r="B914" s="17"/>
      <c r="C914" s="100"/>
      <c r="D914" s="100"/>
      <c r="E914" s="100"/>
      <c r="F914" s="100"/>
      <c r="G914" s="100"/>
      <c r="H914" s="100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</row>
    <row r="915" ht="12.75" customHeight="1">
      <c r="A915" s="17"/>
      <c r="B915" s="17"/>
      <c r="C915" s="100"/>
      <c r="D915" s="100"/>
      <c r="E915" s="100"/>
      <c r="F915" s="100"/>
      <c r="G915" s="100"/>
      <c r="H915" s="100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</row>
    <row r="916" ht="12.75" customHeight="1">
      <c r="A916" s="17"/>
      <c r="B916" s="17"/>
      <c r="C916" s="100"/>
      <c r="D916" s="100"/>
      <c r="E916" s="100"/>
      <c r="F916" s="100"/>
      <c r="G916" s="100"/>
      <c r="H916" s="100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</row>
    <row r="917" ht="12.75" customHeight="1">
      <c r="A917" s="17"/>
      <c r="B917" s="17"/>
      <c r="C917" s="100"/>
      <c r="D917" s="100"/>
      <c r="E917" s="100"/>
      <c r="F917" s="100"/>
      <c r="G917" s="100"/>
      <c r="H917" s="100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</row>
    <row r="918" ht="12.75" customHeight="1">
      <c r="A918" s="17"/>
      <c r="B918" s="17"/>
      <c r="C918" s="100"/>
      <c r="D918" s="100"/>
      <c r="E918" s="100"/>
      <c r="F918" s="100"/>
      <c r="G918" s="100"/>
      <c r="H918" s="100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</row>
    <row r="919" ht="12.75" customHeight="1">
      <c r="A919" s="17"/>
      <c r="B919" s="17"/>
      <c r="C919" s="100"/>
      <c r="D919" s="100"/>
      <c r="E919" s="100"/>
      <c r="F919" s="100"/>
      <c r="G919" s="100"/>
      <c r="H919" s="100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</row>
    <row r="920" ht="12.75" customHeight="1">
      <c r="A920" s="17"/>
      <c r="B920" s="17"/>
      <c r="C920" s="100"/>
      <c r="D920" s="100"/>
      <c r="E920" s="100"/>
      <c r="F920" s="100"/>
      <c r="G920" s="100"/>
      <c r="H920" s="100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</row>
    <row r="921" ht="12.75" customHeight="1">
      <c r="A921" s="17"/>
      <c r="B921" s="17"/>
      <c r="C921" s="100"/>
      <c r="D921" s="100"/>
      <c r="E921" s="100"/>
      <c r="F921" s="100"/>
      <c r="G921" s="100"/>
      <c r="H921" s="100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</row>
    <row r="922" ht="12.75" customHeight="1">
      <c r="A922" s="17"/>
      <c r="B922" s="17"/>
      <c r="C922" s="100"/>
      <c r="D922" s="100"/>
      <c r="E922" s="100"/>
      <c r="F922" s="100"/>
      <c r="G922" s="100"/>
      <c r="H922" s="100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</row>
    <row r="923" ht="12.75" customHeight="1">
      <c r="A923" s="17"/>
      <c r="B923" s="17"/>
      <c r="C923" s="100"/>
      <c r="D923" s="100"/>
      <c r="E923" s="100"/>
      <c r="F923" s="100"/>
      <c r="G923" s="100"/>
      <c r="H923" s="100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</row>
    <row r="924" ht="12.75" customHeight="1">
      <c r="A924" s="17"/>
      <c r="B924" s="17"/>
      <c r="C924" s="100"/>
      <c r="D924" s="100"/>
      <c r="E924" s="100"/>
      <c r="F924" s="100"/>
      <c r="G924" s="100"/>
      <c r="H924" s="100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</row>
    <row r="925" ht="12.75" customHeight="1">
      <c r="A925" s="17"/>
      <c r="B925" s="17"/>
      <c r="C925" s="100"/>
      <c r="D925" s="100"/>
      <c r="E925" s="100"/>
      <c r="F925" s="100"/>
      <c r="G925" s="100"/>
      <c r="H925" s="100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</row>
    <row r="926" ht="12.75" customHeight="1">
      <c r="A926" s="17"/>
      <c r="B926" s="17"/>
      <c r="C926" s="100"/>
      <c r="D926" s="100"/>
      <c r="E926" s="100"/>
      <c r="F926" s="100"/>
      <c r="G926" s="100"/>
      <c r="H926" s="100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</row>
    <row r="927" ht="12.75" customHeight="1">
      <c r="A927" s="17"/>
      <c r="B927" s="17"/>
      <c r="C927" s="100"/>
      <c r="D927" s="100"/>
      <c r="E927" s="100"/>
      <c r="F927" s="100"/>
      <c r="G927" s="100"/>
      <c r="H927" s="100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</row>
    <row r="928" ht="12.75" customHeight="1">
      <c r="A928" s="17"/>
      <c r="B928" s="17"/>
      <c r="C928" s="100"/>
      <c r="D928" s="100"/>
      <c r="E928" s="100"/>
      <c r="F928" s="100"/>
      <c r="G928" s="100"/>
      <c r="H928" s="100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</row>
    <row r="929" ht="12.75" customHeight="1">
      <c r="A929" s="17"/>
      <c r="B929" s="17"/>
      <c r="C929" s="100"/>
      <c r="D929" s="100"/>
      <c r="E929" s="100"/>
      <c r="F929" s="100"/>
      <c r="G929" s="100"/>
      <c r="H929" s="100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</row>
    <row r="930" ht="12.75" customHeight="1">
      <c r="A930" s="17"/>
      <c r="B930" s="17"/>
      <c r="C930" s="100"/>
      <c r="D930" s="100"/>
      <c r="E930" s="100"/>
      <c r="F930" s="100"/>
      <c r="G930" s="100"/>
      <c r="H930" s="100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</row>
    <row r="931" ht="12.75" customHeight="1">
      <c r="A931" s="17"/>
      <c r="B931" s="17"/>
      <c r="C931" s="100"/>
      <c r="D931" s="100"/>
      <c r="E931" s="100"/>
      <c r="F931" s="100"/>
      <c r="G931" s="100"/>
      <c r="H931" s="100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</row>
    <row r="932" ht="12.75" customHeight="1">
      <c r="A932" s="17"/>
      <c r="B932" s="17"/>
      <c r="C932" s="100"/>
      <c r="D932" s="100"/>
      <c r="E932" s="100"/>
      <c r="F932" s="100"/>
      <c r="G932" s="100"/>
      <c r="H932" s="100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</row>
    <row r="933" ht="12.75" customHeight="1">
      <c r="A933" s="17"/>
      <c r="B933" s="17"/>
      <c r="C933" s="100"/>
      <c r="D933" s="100"/>
      <c r="E933" s="100"/>
      <c r="F933" s="100"/>
      <c r="G933" s="100"/>
      <c r="H933" s="100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</row>
    <row r="934" ht="12.75" customHeight="1">
      <c r="A934" s="17"/>
      <c r="B934" s="17"/>
      <c r="C934" s="100"/>
      <c r="D934" s="100"/>
      <c r="E934" s="100"/>
      <c r="F934" s="100"/>
      <c r="G934" s="100"/>
      <c r="H934" s="100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</row>
    <row r="935" ht="12.75" customHeight="1">
      <c r="A935" s="17"/>
      <c r="B935" s="17"/>
      <c r="C935" s="100"/>
      <c r="D935" s="100"/>
      <c r="E935" s="100"/>
      <c r="F935" s="100"/>
      <c r="G935" s="100"/>
      <c r="H935" s="100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</row>
    <row r="936" ht="12.75" customHeight="1">
      <c r="A936" s="17"/>
      <c r="B936" s="17"/>
      <c r="C936" s="100"/>
      <c r="D936" s="100"/>
      <c r="E936" s="100"/>
      <c r="F936" s="100"/>
      <c r="G936" s="100"/>
      <c r="H936" s="100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</row>
    <row r="937" ht="12.75" customHeight="1">
      <c r="A937" s="17"/>
      <c r="B937" s="17"/>
      <c r="C937" s="100"/>
      <c r="D937" s="100"/>
      <c r="E937" s="100"/>
      <c r="F937" s="100"/>
      <c r="G937" s="100"/>
      <c r="H937" s="100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</row>
    <row r="938" ht="12.75" customHeight="1">
      <c r="A938" s="17"/>
      <c r="B938" s="17"/>
      <c r="C938" s="100"/>
      <c r="D938" s="100"/>
      <c r="E938" s="100"/>
      <c r="F938" s="100"/>
      <c r="G938" s="100"/>
      <c r="H938" s="100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</row>
    <row r="939" ht="12.75" customHeight="1">
      <c r="A939" s="17"/>
      <c r="B939" s="17"/>
      <c r="C939" s="100"/>
      <c r="D939" s="100"/>
      <c r="E939" s="100"/>
      <c r="F939" s="100"/>
      <c r="G939" s="100"/>
      <c r="H939" s="100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</row>
    <row r="940" ht="12.75" customHeight="1">
      <c r="A940" s="17"/>
      <c r="B940" s="17"/>
      <c r="C940" s="100"/>
      <c r="D940" s="100"/>
      <c r="E940" s="100"/>
      <c r="F940" s="100"/>
      <c r="G940" s="100"/>
      <c r="H940" s="100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</row>
    <row r="941" ht="12.75" customHeight="1">
      <c r="A941" s="17"/>
      <c r="B941" s="17"/>
      <c r="C941" s="100"/>
      <c r="D941" s="100"/>
      <c r="E941" s="100"/>
      <c r="F941" s="100"/>
      <c r="G941" s="100"/>
      <c r="H941" s="100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</row>
    <row r="942" ht="12.75" customHeight="1">
      <c r="A942" s="17"/>
      <c r="B942" s="17"/>
      <c r="C942" s="100"/>
      <c r="D942" s="100"/>
      <c r="E942" s="100"/>
      <c r="F942" s="100"/>
      <c r="G942" s="100"/>
      <c r="H942" s="100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</row>
    <row r="943" ht="12.75" customHeight="1">
      <c r="A943" s="17"/>
      <c r="B943" s="17"/>
      <c r="C943" s="100"/>
      <c r="D943" s="100"/>
      <c r="E943" s="100"/>
      <c r="F943" s="100"/>
      <c r="G943" s="100"/>
      <c r="H943" s="100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</row>
    <row r="944" ht="12.75" customHeight="1">
      <c r="A944" s="17"/>
      <c r="B944" s="17"/>
      <c r="C944" s="100"/>
      <c r="D944" s="100"/>
      <c r="E944" s="100"/>
      <c r="F944" s="100"/>
      <c r="G944" s="100"/>
      <c r="H944" s="100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</row>
    <row r="945" ht="12.75" customHeight="1">
      <c r="A945" s="17"/>
      <c r="B945" s="17"/>
      <c r="C945" s="100"/>
      <c r="D945" s="100"/>
      <c r="E945" s="100"/>
      <c r="F945" s="100"/>
      <c r="G945" s="100"/>
      <c r="H945" s="100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</row>
    <row r="946" ht="12.75" customHeight="1">
      <c r="A946" s="17"/>
      <c r="B946" s="17"/>
      <c r="C946" s="100"/>
      <c r="D946" s="100"/>
      <c r="E946" s="100"/>
      <c r="F946" s="100"/>
      <c r="G946" s="100"/>
      <c r="H946" s="100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</row>
    <row r="947" ht="12.75" customHeight="1">
      <c r="A947" s="17"/>
      <c r="B947" s="17"/>
      <c r="C947" s="100"/>
      <c r="D947" s="100"/>
      <c r="E947" s="100"/>
      <c r="F947" s="100"/>
      <c r="G947" s="100"/>
      <c r="H947" s="100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</row>
    <row r="948" ht="12.75" customHeight="1">
      <c r="A948" s="17"/>
      <c r="B948" s="17"/>
      <c r="C948" s="100"/>
      <c r="D948" s="100"/>
      <c r="E948" s="100"/>
      <c r="F948" s="100"/>
      <c r="G948" s="100"/>
      <c r="H948" s="100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</row>
    <row r="949" ht="12.75" customHeight="1">
      <c r="A949" s="17"/>
      <c r="B949" s="17"/>
      <c r="C949" s="100"/>
      <c r="D949" s="100"/>
      <c r="E949" s="100"/>
      <c r="F949" s="100"/>
      <c r="G949" s="100"/>
      <c r="H949" s="100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</row>
    <row r="950" ht="12.75" customHeight="1">
      <c r="A950" s="17"/>
      <c r="B950" s="17"/>
      <c r="C950" s="100"/>
      <c r="D950" s="100"/>
      <c r="E950" s="100"/>
      <c r="F950" s="100"/>
      <c r="G950" s="100"/>
      <c r="H950" s="100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</row>
    <row r="951" ht="12.75" customHeight="1">
      <c r="A951" s="17"/>
      <c r="B951" s="17"/>
      <c r="C951" s="100"/>
      <c r="D951" s="100"/>
      <c r="E951" s="100"/>
      <c r="F951" s="100"/>
      <c r="G951" s="100"/>
      <c r="H951" s="100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</row>
    <row r="952" ht="12.75" customHeight="1">
      <c r="A952" s="17"/>
      <c r="B952" s="17"/>
      <c r="C952" s="100"/>
      <c r="D952" s="100"/>
      <c r="E952" s="100"/>
      <c r="F952" s="100"/>
      <c r="G952" s="100"/>
      <c r="H952" s="100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</row>
    <row r="953" ht="12.75" customHeight="1">
      <c r="A953" s="17"/>
      <c r="B953" s="17"/>
      <c r="C953" s="100"/>
      <c r="D953" s="100"/>
      <c r="E953" s="100"/>
      <c r="F953" s="100"/>
      <c r="G953" s="100"/>
      <c r="H953" s="100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</row>
    <row r="954" ht="12.75" customHeight="1">
      <c r="A954" s="17"/>
      <c r="B954" s="17"/>
      <c r="C954" s="100"/>
      <c r="D954" s="100"/>
      <c r="E954" s="100"/>
      <c r="F954" s="100"/>
      <c r="G954" s="100"/>
      <c r="H954" s="100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</row>
    <row r="955" ht="12.75" customHeight="1">
      <c r="A955" s="17"/>
      <c r="B955" s="17"/>
      <c r="C955" s="100"/>
      <c r="D955" s="100"/>
      <c r="E955" s="100"/>
      <c r="F955" s="100"/>
      <c r="G955" s="100"/>
      <c r="H955" s="100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</row>
    <row r="956" ht="12.75" customHeight="1">
      <c r="A956" s="17"/>
      <c r="B956" s="17"/>
      <c r="C956" s="100"/>
      <c r="D956" s="100"/>
      <c r="E956" s="100"/>
      <c r="F956" s="100"/>
      <c r="G956" s="100"/>
      <c r="H956" s="100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</row>
    <row r="957" ht="12.75" customHeight="1">
      <c r="A957" s="17"/>
      <c r="B957" s="17"/>
      <c r="C957" s="100"/>
      <c r="D957" s="100"/>
      <c r="E957" s="100"/>
      <c r="F957" s="100"/>
      <c r="G957" s="100"/>
      <c r="H957" s="100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</row>
    <row r="958" ht="12.75" customHeight="1">
      <c r="A958" s="17"/>
      <c r="B958" s="17"/>
      <c r="C958" s="100"/>
      <c r="D958" s="100"/>
      <c r="E958" s="100"/>
      <c r="F958" s="100"/>
      <c r="G958" s="100"/>
      <c r="H958" s="100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</row>
    <row r="959" ht="12.75" customHeight="1">
      <c r="A959" s="17"/>
      <c r="B959" s="17"/>
      <c r="C959" s="100"/>
      <c r="D959" s="100"/>
      <c r="E959" s="100"/>
      <c r="F959" s="100"/>
      <c r="G959" s="100"/>
      <c r="H959" s="100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</row>
    <row r="960" ht="12.75" customHeight="1">
      <c r="A960" s="17"/>
      <c r="B960" s="17"/>
      <c r="C960" s="100"/>
      <c r="D960" s="100"/>
      <c r="E960" s="100"/>
      <c r="F960" s="100"/>
      <c r="G960" s="100"/>
      <c r="H960" s="100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</row>
    <row r="961" ht="12.75" customHeight="1">
      <c r="A961" s="17"/>
      <c r="B961" s="17"/>
      <c r="C961" s="100"/>
      <c r="D961" s="100"/>
      <c r="E961" s="100"/>
      <c r="F961" s="100"/>
      <c r="G961" s="100"/>
      <c r="H961" s="100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</row>
    <row r="962" ht="12.75" customHeight="1">
      <c r="A962" s="17"/>
      <c r="B962" s="17"/>
      <c r="C962" s="100"/>
      <c r="D962" s="100"/>
      <c r="E962" s="100"/>
      <c r="F962" s="100"/>
      <c r="G962" s="100"/>
      <c r="H962" s="100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</row>
    <row r="963" ht="12.75" customHeight="1">
      <c r="A963" s="17"/>
      <c r="B963" s="17"/>
      <c r="C963" s="100"/>
      <c r="D963" s="100"/>
      <c r="E963" s="100"/>
      <c r="F963" s="100"/>
      <c r="G963" s="100"/>
      <c r="H963" s="100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</row>
    <row r="964" ht="12.75" customHeight="1">
      <c r="A964" s="17"/>
      <c r="B964" s="17"/>
      <c r="C964" s="100"/>
      <c r="D964" s="100"/>
      <c r="E964" s="100"/>
      <c r="F964" s="100"/>
      <c r="G964" s="100"/>
      <c r="H964" s="100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</row>
    <row r="965" ht="12.75" customHeight="1">
      <c r="A965" s="17"/>
      <c r="B965" s="17"/>
      <c r="C965" s="100"/>
      <c r="D965" s="100"/>
      <c r="E965" s="100"/>
      <c r="F965" s="100"/>
      <c r="G965" s="100"/>
      <c r="H965" s="100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</row>
    <row r="966" ht="12.75" customHeight="1">
      <c r="A966" s="17"/>
      <c r="B966" s="17"/>
      <c r="C966" s="100"/>
      <c r="D966" s="100"/>
      <c r="E966" s="100"/>
      <c r="F966" s="100"/>
      <c r="G966" s="100"/>
      <c r="H966" s="100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</row>
    <row r="967" ht="12.75" customHeight="1">
      <c r="A967" s="17"/>
      <c r="B967" s="17"/>
      <c r="C967" s="100"/>
      <c r="D967" s="100"/>
      <c r="E967" s="100"/>
      <c r="F967" s="100"/>
      <c r="G967" s="100"/>
      <c r="H967" s="100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</row>
    <row r="968" ht="12.75" customHeight="1">
      <c r="A968" s="17"/>
      <c r="B968" s="17"/>
      <c r="C968" s="100"/>
      <c r="D968" s="100"/>
      <c r="E968" s="100"/>
      <c r="F968" s="100"/>
      <c r="G968" s="100"/>
      <c r="H968" s="100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</row>
    <row r="969" ht="12.75" customHeight="1">
      <c r="A969" s="17"/>
      <c r="B969" s="17"/>
      <c r="C969" s="100"/>
      <c r="D969" s="100"/>
      <c r="E969" s="100"/>
      <c r="F969" s="100"/>
      <c r="G969" s="100"/>
      <c r="H969" s="100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</row>
    <row r="970" ht="12.75" customHeight="1">
      <c r="A970" s="17"/>
      <c r="B970" s="17"/>
      <c r="C970" s="100"/>
      <c r="D970" s="100"/>
      <c r="E970" s="100"/>
      <c r="F970" s="100"/>
      <c r="G970" s="100"/>
      <c r="H970" s="100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</row>
    <row r="971" ht="12.75" customHeight="1">
      <c r="A971" s="17"/>
      <c r="B971" s="17"/>
      <c r="C971" s="100"/>
      <c r="D971" s="100"/>
      <c r="E971" s="100"/>
      <c r="F971" s="100"/>
      <c r="G971" s="100"/>
      <c r="H971" s="100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</row>
    <row r="972" ht="12.75" customHeight="1">
      <c r="A972" s="17"/>
      <c r="B972" s="17"/>
      <c r="C972" s="100"/>
      <c r="D972" s="100"/>
      <c r="E972" s="100"/>
      <c r="F972" s="100"/>
      <c r="G972" s="100"/>
      <c r="H972" s="100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</row>
    <row r="973" ht="12.75" customHeight="1">
      <c r="A973" s="17"/>
      <c r="B973" s="17"/>
      <c r="C973" s="100"/>
      <c r="D973" s="100"/>
      <c r="E973" s="100"/>
      <c r="F973" s="100"/>
      <c r="G973" s="100"/>
      <c r="H973" s="100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</row>
    <row r="974" ht="12.75" customHeight="1">
      <c r="A974" s="17"/>
      <c r="B974" s="17"/>
      <c r="C974" s="100"/>
      <c r="D974" s="100"/>
      <c r="E974" s="100"/>
      <c r="F974" s="100"/>
      <c r="G974" s="100"/>
      <c r="H974" s="100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</row>
    <row r="975" ht="12.75" customHeight="1">
      <c r="A975" s="17"/>
      <c r="B975" s="17"/>
      <c r="C975" s="100"/>
      <c r="D975" s="100"/>
      <c r="E975" s="100"/>
      <c r="F975" s="100"/>
      <c r="G975" s="100"/>
      <c r="H975" s="100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</row>
    <row r="976" ht="12.75" customHeight="1">
      <c r="A976" s="17"/>
      <c r="B976" s="17"/>
      <c r="C976" s="100"/>
      <c r="D976" s="100"/>
      <c r="E976" s="100"/>
      <c r="F976" s="100"/>
      <c r="G976" s="100"/>
      <c r="H976" s="100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</row>
    <row r="977" ht="12.75" customHeight="1">
      <c r="A977" s="17"/>
      <c r="B977" s="17"/>
      <c r="C977" s="100"/>
      <c r="D977" s="100"/>
      <c r="E977" s="100"/>
      <c r="F977" s="100"/>
      <c r="G977" s="100"/>
      <c r="H977" s="100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</row>
    <row r="978" ht="12.75" customHeight="1">
      <c r="A978" s="17"/>
      <c r="B978" s="17"/>
      <c r="C978" s="100"/>
      <c r="D978" s="100"/>
      <c r="E978" s="100"/>
      <c r="F978" s="100"/>
      <c r="G978" s="100"/>
      <c r="H978" s="100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</row>
    <row r="979" ht="12.75" customHeight="1">
      <c r="A979" s="17"/>
      <c r="B979" s="17"/>
      <c r="C979" s="100"/>
      <c r="D979" s="100"/>
      <c r="E979" s="100"/>
      <c r="F979" s="100"/>
      <c r="G979" s="100"/>
      <c r="H979" s="100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</row>
    <row r="980" ht="12.75" customHeight="1">
      <c r="A980" s="17"/>
      <c r="B980" s="17"/>
      <c r="C980" s="100"/>
      <c r="D980" s="100"/>
      <c r="E980" s="100"/>
      <c r="F980" s="100"/>
      <c r="G980" s="100"/>
      <c r="H980" s="100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</row>
    <row r="981" ht="12.75" customHeight="1">
      <c r="A981" s="17"/>
      <c r="B981" s="17"/>
      <c r="C981" s="100"/>
      <c r="D981" s="100"/>
      <c r="E981" s="100"/>
      <c r="F981" s="100"/>
      <c r="G981" s="100"/>
      <c r="H981" s="100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</row>
    <row r="982" ht="12.75" customHeight="1">
      <c r="A982" s="17"/>
      <c r="B982" s="17"/>
      <c r="C982" s="100"/>
      <c r="D982" s="100"/>
      <c r="E982" s="100"/>
      <c r="F982" s="100"/>
      <c r="G982" s="100"/>
      <c r="H982" s="100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</row>
    <row r="983" ht="12.75" customHeight="1">
      <c r="A983" s="17"/>
      <c r="B983" s="17"/>
      <c r="C983" s="100"/>
      <c r="D983" s="100"/>
      <c r="E983" s="100"/>
      <c r="F983" s="100"/>
      <c r="G983" s="100"/>
      <c r="H983" s="100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</row>
    <row r="984" ht="12.75" customHeight="1">
      <c r="A984" s="17"/>
      <c r="B984" s="17"/>
      <c r="C984" s="100"/>
      <c r="D984" s="100"/>
      <c r="E984" s="100"/>
      <c r="F984" s="100"/>
      <c r="G984" s="100"/>
      <c r="H984" s="100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</row>
    <row r="985" ht="12.75" customHeight="1">
      <c r="A985" s="17"/>
      <c r="B985" s="17"/>
      <c r="C985" s="100"/>
      <c r="D985" s="100"/>
      <c r="E985" s="100"/>
      <c r="F985" s="100"/>
      <c r="G985" s="100"/>
      <c r="H985" s="100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</row>
    <row r="986" ht="12.75" customHeight="1">
      <c r="A986" s="17"/>
      <c r="B986" s="17"/>
      <c r="C986" s="100"/>
      <c r="D986" s="100"/>
      <c r="E986" s="100"/>
      <c r="F986" s="100"/>
      <c r="G986" s="100"/>
      <c r="H986" s="100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</row>
    <row r="987" ht="12.75" customHeight="1">
      <c r="A987" s="17"/>
      <c r="B987" s="17"/>
      <c r="C987" s="100"/>
      <c r="D987" s="100"/>
      <c r="E987" s="100"/>
      <c r="F987" s="100"/>
      <c r="G987" s="100"/>
      <c r="H987" s="100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</row>
    <row r="988" ht="12.75" customHeight="1">
      <c r="A988" s="17"/>
      <c r="B988" s="17"/>
      <c r="C988" s="100"/>
      <c r="D988" s="100"/>
      <c r="E988" s="100"/>
      <c r="F988" s="100"/>
      <c r="G988" s="100"/>
      <c r="H988" s="100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</row>
    <row r="989" ht="12.75" customHeight="1">
      <c r="A989" s="17"/>
      <c r="B989" s="17"/>
      <c r="C989" s="100"/>
      <c r="D989" s="100"/>
      <c r="E989" s="100"/>
      <c r="F989" s="100"/>
      <c r="G989" s="100"/>
      <c r="H989" s="100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</row>
    <row r="990" ht="12.75" customHeight="1">
      <c r="A990" s="17"/>
      <c r="B990" s="17"/>
      <c r="C990" s="100"/>
      <c r="D990" s="100"/>
      <c r="E990" s="100"/>
      <c r="F990" s="100"/>
      <c r="G990" s="100"/>
      <c r="H990" s="100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</row>
    <row r="991" ht="12.75" customHeight="1">
      <c r="A991" s="17"/>
      <c r="B991" s="17"/>
      <c r="C991" s="100"/>
      <c r="D991" s="100"/>
      <c r="E991" s="100"/>
      <c r="F991" s="100"/>
      <c r="G991" s="100"/>
      <c r="H991" s="100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</row>
    <row r="992" ht="12.75" customHeight="1">
      <c r="A992" s="17"/>
      <c r="B992" s="17"/>
      <c r="C992" s="100"/>
      <c r="D992" s="100"/>
      <c r="E992" s="100"/>
      <c r="F992" s="100"/>
      <c r="G992" s="100"/>
      <c r="H992" s="100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</row>
    <row r="993" ht="12.75" customHeight="1">
      <c r="A993" s="17"/>
      <c r="B993" s="17"/>
      <c r="C993" s="100"/>
      <c r="D993" s="100"/>
      <c r="E993" s="100"/>
      <c r="F993" s="100"/>
      <c r="G993" s="100"/>
      <c r="H993" s="100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</row>
    <row r="994" ht="12.75" customHeight="1">
      <c r="A994" s="17"/>
      <c r="B994" s="17"/>
      <c r="C994" s="100"/>
      <c r="D994" s="100"/>
      <c r="E994" s="100"/>
      <c r="F994" s="100"/>
      <c r="G994" s="100"/>
      <c r="H994" s="100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</row>
    <row r="995" ht="12.75" customHeight="1">
      <c r="A995" s="17"/>
      <c r="B995" s="17"/>
      <c r="C995" s="100"/>
      <c r="D995" s="100"/>
      <c r="E995" s="100"/>
      <c r="F995" s="100"/>
      <c r="G995" s="100"/>
      <c r="H995" s="100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</row>
    <row r="996" ht="12.75" customHeight="1">
      <c r="A996" s="17"/>
      <c r="B996" s="17"/>
      <c r="C996" s="100"/>
      <c r="D996" s="100"/>
      <c r="E996" s="100"/>
      <c r="F996" s="100"/>
      <c r="G996" s="100"/>
      <c r="H996" s="100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</row>
    <row r="997" ht="12.75" customHeight="1">
      <c r="A997" s="17"/>
      <c r="B997" s="17"/>
      <c r="C997" s="100"/>
      <c r="D997" s="100"/>
      <c r="E997" s="100"/>
      <c r="F997" s="100"/>
      <c r="G997" s="100"/>
      <c r="H997" s="100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</row>
    <row r="998" ht="12.75" customHeight="1">
      <c r="A998" s="17"/>
      <c r="B998" s="17"/>
      <c r="C998" s="100"/>
      <c r="D998" s="100"/>
      <c r="E998" s="100"/>
      <c r="F998" s="100"/>
      <c r="G998" s="100"/>
      <c r="H998" s="100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</row>
    <row r="999" ht="12.75" customHeight="1">
      <c r="A999" s="17"/>
      <c r="B999" s="17"/>
      <c r="C999" s="100"/>
      <c r="D999" s="100"/>
      <c r="E999" s="100"/>
      <c r="F999" s="100"/>
      <c r="G999" s="100"/>
      <c r="H999" s="100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</row>
    <row r="1000" ht="12.75" customHeight="1">
      <c r="A1000" s="17"/>
      <c r="B1000" s="17"/>
      <c r="C1000" s="100"/>
      <c r="D1000" s="100"/>
      <c r="E1000" s="100"/>
      <c r="F1000" s="100"/>
      <c r="G1000" s="100"/>
      <c r="H1000" s="100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</row>
  </sheetData>
  <mergeCells count="3">
    <mergeCell ref="B2:H2"/>
    <mergeCell ref="B39:E39"/>
    <mergeCell ref="B44:E44"/>
  </mergeCells>
  <conditionalFormatting sqref="L5:M5 O5:P5 R5:S5 U5:V5">
    <cfRule type="expression" dxfId="0" priority="1">
      <formula>L$2&gt;=TODAY()</formula>
    </cfRule>
  </conditionalFormatting>
  <conditionalFormatting sqref="L4:W4">
    <cfRule type="expression" dxfId="0" priority="2">
      <formula>X$2&gt;=TODAY()</formula>
    </cfRule>
  </conditionalFormatting>
  <conditionalFormatting sqref="C9">
    <cfRule type="expression" dxfId="0" priority="3">
      <formula>C$2&gt;=TODAY()</formula>
    </cfRule>
  </conditionalFormatting>
  <conditionalFormatting sqref="C9">
    <cfRule type="expression" dxfId="0" priority="4">
      <formula>C$2&gt;=TODAY()</formula>
    </cfRule>
  </conditionalFormatting>
  <conditionalFormatting sqref="C9">
    <cfRule type="expression" dxfId="0" priority="5">
      <formula>C$2&gt;=TODAY()</formula>
    </cfRule>
  </conditionalFormatting>
  <conditionalFormatting sqref="C9">
    <cfRule type="expression" dxfId="0" priority="6">
      <formula>C$2&gt;=TODAY()</formula>
    </cfRule>
  </conditionalFormatting>
  <conditionalFormatting sqref="C9">
    <cfRule type="expression" dxfId="0" priority="7">
      <formula>C$2&gt;=TODAY()</formula>
    </cfRule>
  </conditionalFormatting>
  <conditionalFormatting sqref="C9">
    <cfRule type="expression" dxfId="0" priority="8">
      <formula>C$2&gt;=TODAY()</formula>
    </cfRule>
  </conditionalFormatting>
  <conditionalFormatting sqref="D9">
    <cfRule type="expression" dxfId="0" priority="9">
      <formula>D$2&gt;=TODAY()</formula>
    </cfRule>
  </conditionalFormatting>
  <conditionalFormatting sqref="D9">
    <cfRule type="expression" dxfId="0" priority="10">
      <formula>D$2&gt;=TODAY()</formula>
    </cfRule>
  </conditionalFormatting>
  <conditionalFormatting sqref="D9">
    <cfRule type="expression" dxfId="0" priority="11">
      <formula>D$2&gt;=TODAY()</formula>
    </cfRule>
  </conditionalFormatting>
  <conditionalFormatting sqref="D9">
    <cfRule type="expression" dxfId="0" priority="12">
      <formula>D$2&gt;=TODAY()</formula>
    </cfRule>
  </conditionalFormatting>
  <conditionalFormatting sqref="D9">
    <cfRule type="expression" dxfId="0" priority="13">
      <formula>D$2&gt;=TODAY()</formula>
    </cfRule>
  </conditionalFormatting>
  <conditionalFormatting sqref="D9">
    <cfRule type="expression" dxfId="0" priority="14">
      <formula>D$2&gt;=TODAY()</formula>
    </cfRule>
  </conditionalFormatting>
  <conditionalFormatting sqref="C36">
    <cfRule type="expression" dxfId="0" priority="15">
      <formula>C$2&gt;=TODAY()</formula>
    </cfRule>
  </conditionalFormatting>
  <conditionalFormatting sqref="C36">
    <cfRule type="expression" dxfId="0" priority="16">
      <formula>C$2&gt;=TODAY()</formula>
    </cfRule>
  </conditionalFormatting>
  <conditionalFormatting sqref="C36">
    <cfRule type="expression" dxfId="0" priority="17">
      <formula>C$2&gt;=TODAY()</formula>
    </cfRule>
  </conditionalFormatting>
  <conditionalFormatting sqref="C36">
    <cfRule type="expression" dxfId="0" priority="18">
      <formula>C$2&gt;=TODAY()</formula>
    </cfRule>
  </conditionalFormatting>
  <conditionalFormatting sqref="C36">
    <cfRule type="expression" dxfId="0" priority="19">
      <formula>C$2&gt;=TODAY()</formula>
    </cfRule>
  </conditionalFormatting>
  <conditionalFormatting sqref="C36">
    <cfRule type="expression" dxfId="0" priority="20">
      <formula>C$2&gt;=TODAY()</formula>
    </cfRule>
  </conditionalFormatting>
  <conditionalFormatting sqref="D36">
    <cfRule type="expression" dxfId="0" priority="21">
      <formula>D$2&gt;=TODAY()</formula>
    </cfRule>
  </conditionalFormatting>
  <conditionalFormatting sqref="D36">
    <cfRule type="expression" dxfId="0" priority="22">
      <formula>D$2&gt;=TODAY()</formula>
    </cfRule>
  </conditionalFormatting>
  <conditionalFormatting sqref="D36">
    <cfRule type="expression" dxfId="0" priority="23">
      <formula>D$2&gt;=TODAY()</formula>
    </cfRule>
  </conditionalFormatting>
  <conditionalFormatting sqref="D36">
    <cfRule type="expression" dxfId="0" priority="24">
      <formula>D$2&gt;=TODAY()</formula>
    </cfRule>
  </conditionalFormatting>
  <conditionalFormatting sqref="D36">
    <cfRule type="expression" dxfId="0" priority="25">
      <formula>D$2&gt;=TODAY()</formula>
    </cfRule>
  </conditionalFormatting>
  <conditionalFormatting sqref="D36">
    <cfRule type="expression" dxfId="0" priority="26">
      <formula>D$2&gt;=TODAY()</formula>
    </cfRule>
  </conditionalFormatting>
  <conditionalFormatting sqref="C41">
    <cfRule type="expression" dxfId="0" priority="27">
      <formula>C$2&gt;=TODAY()</formula>
    </cfRule>
  </conditionalFormatting>
  <conditionalFormatting sqref="C41">
    <cfRule type="expression" dxfId="0" priority="28">
      <formula>C$2&gt;=TODAY()</formula>
    </cfRule>
  </conditionalFormatting>
  <conditionalFormatting sqref="C41">
    <cfRule type="expression" dxfId="0" priority="29">
      <formula>C$2&gt;=TODAY()</formula>
    </cfRule>
  </conditionalFormatting>
  <conditionalFormatting sqref="C41">
    <cfRule type="expression" dxfId="0" priority="30">
      <formula>C$2&gt;=TODAY()</formula>
    </cfRule>
  </conditionalFormatting>
  <conditionalFormatting sqref="C41">
    <cfRule type="expression" dxfId="0" priority="31">
      <formula>C$2&gt;=TODAY()</formula>
    </cfRule>
  </conditionalFormatting>
  <conditionalFormatting sqref="C41">
    <cfRule type="expression" dxfId="0" priority="32">
      <formula>C$2&gt;=TODAY()</formula>
    </cfRule>
  </conditionalFormatting>
  <conditionalFormatting sqref="D41">
    <cfRule type="expression" dxfId="0" priority="33">
      <formula>D$2&gt;=TODAY()</formula>
    </cfRule>
  </conditionalFormatting>
  <conditionalFormatting sqref="D41">
    <cfRule type="expression" dxfId="0" priority="34">
      <formula>D$2&gt;=TODAY()</formula>
    </cfRule>
  </conditionalFormatting>
  <conditionalFormatting sqref="D41">
    <cfRule type="expression" dxfId="0" priority="35">
      <formula>D$2&gt;=TODAY()</formula>
    </cfRule>
  </conditionalFormatting>
  <conditionalFormatting sqref="D41">
    <cfRule type="expression" dxfId="0" priority="36">
      <formula>D$2&gt;=TODAY()</formula>
    </cfRule>
  </conditionalFormatting>
  <conditionalFormatting sqref="D41">
    <cfRule type="expression" dxfId="0" priority="37">
      <formula>D$2&gt;=TODAY()</formula>
    </cfRule>
  </conditionalFormatting>
  <conditionalFormatting sqref="D41">
    <cfRule type="expression" dxfId="0" priority="38">
      <formula>D$2&gt;=TODAY()</formula>
    </cfRule>
  </conditionalFormatting>
  <conditionalFormatting sqref="C36">
    <cfRule type="expression" dxfId="0" priority="39">
      <formula>C$2&gt;=TODAY()</formula>
    </cfRule>
  </conditionalFormatting>
  <conditionalFormatting sqref="C36:D36 F36:G36">
    <cfRule type="expression" dxfId="0" priority="40">
      <formula>C$2&gt;=TODAY()</formula>
    </cfRule>
  </conditionalFormatting>
  <conditionalFormatting sqref="C36:D36 F36:G36">
    <cfRule type="expression" dxfId="0" priority="41">
      <formula>C$2&gt;=TODAY()</formula>
    </cfRule>
  </conditionalFormatting>
  <conditionalFormatting sqref="C36:D36 F36:G36">
    <cfRule type="expression" dxfId="0" priority="42">
      <formula>C$2&gt;=TODAY()</formula>
    </cfRule>
  </conditionalFormatting>
  <conditionalFormatting sqref="C36:D36 F36:G36">
    <cfRule type="expression" dxfId="0" priority="43">
      <formula>C$2&gt;=TODAY()</formula>
    </cfRule>
  </conditionalFormatting>
  <conditionalFormatting sqref="C36:D36 F36:G36">
    <cfRule type="expression" dxfId="0" priority="44">
      <formula>C$2&gt;=TODAY()</formula>
    </cfRule>
  </conditionalFormatting>
  <conditionalFormatting sqref="D36">
    <cfRule type="expression" dxfId="0" priority="45">
      <formula>D$2&gt;=TODAY()</formula>
    </cfRule>
  </conditionalFormatting>
  <conditionalFormatting sqref="D36">
    <cfRule type="expression" dxfId="0" priority="46">
      <formula>D$2&gt;=TODAY()</formula>
    </cfRule>
  </conditionalFormatting>
  <conditionalFormatting sqref="D36">
    <cfRule type="expression" dxfId="0" priority="47">
      <formula>D$2&gt;=TODAY()</formula>
    </cfRule>
  </conditionalFormatting>
  <conditionalFormatting sqref="D36">
    <cfRule type="expression" dxfId="0" priority="48">
      <formula>D$2&gt;=TODAY()</formula>
    </cfRule>
  </conditionalFormatting>
  <conditionalFormatting sqref="D36">
    <cfRule type="expression" dxfId="0" priority="49">
      <formula>D$2&gt;=TODAY()</formula>
    </cfRule>
  </conditionalFormatting>
  <conditionalFormatting sqref="D36">
    <cfRule type="expression" dxfId="0" priority="50">
      <formula>D$2&gt;=TODAY()</formula>
    </cfRule>
  </conditionalFormatting>
  <conditionalFormatting sqref="C41">
    <cfRule type="expression" dxfId="0" priority="51">
      <formula>C$2&gt;=TODAY()</formula>
    </cfRule>
  </conditionalFormatting>
  <conditionalFormatting sqref="C41">
    <cfRule type="expression" dxfId="0" priority="52">
      <formula>C$2&gt;=TODAY()</formula>
    </cfRule>
  </conditionalFormatting>
  <conditionalFormatting sqref="C41">
    <cfRule type="expression" dxfId="0" priority="53">
      <formula>C$2&gt;=TODAY()</formula>
    </cfRule>
  </conditionalFormatting>
  <conditionalFormatting sqref="C41">
    <cfRule type="expression" dxfId="0" priority="54">
      <formula>C$2&gt;=TODAY()</formula>
    </cfRule>
  </conditionalFormatting>
  <conditionalFormatting sqref="C41">
    <cfRule type="expression" dxfId="0" priority="55">
      <formula>C$2&gt;=TODAY()</formula>
    </cfRule>
  </conditionalFormatting>
  <conditionalFormatting sqref="C41">
    <cfRule type="expression" dxfId="0" priority="56">
      <formula>C$2&gt;=TODAY()</formula>
    </cfRule>
  </conditionalFormatting>
  <conditionalFormatting sqref="D41">
    <cfRule type="expression" dxfId="0" priority="57">
      <formula>D$2&gt;=TODAY()</formula>
    </cfRule>
  </conditionalFormatting>
  <conditionalFormatting sqref="D41">
    <cfRule type="expression" dxfId="0" priority="58">
      <formula>D$2&gt;=TODAY()</formula>
    </cfRule>
  </conditionalFormatting>
  <conditionalFormatting sqref="D41">
    <cfRule type="expression" dxfId="0" priority="59">
      <formula>D$2&gt;=TODAY()</formula>
    </cfRule>
  </conditionalFormatting>
  <conditionalFormatting sqref="D41">
    <cfRule type="expression" dxfId="0" priority="60">
      <formula>D$2&gt;=TODAY()</formula>
    </cfRule>
  </conditionalFormatting>
  <conditionalFormatting sqref="D41">
    <cfRule type="expression" dxfId="0" priority="61">
      <formula>D$2&gt;=TODAY()</formula>
    </cfRule>
  </conditionalFormatting>
  <conditionalFormatting sqref="D41">
    <cfRule type="expression" dxfId="0" priority="62">
      <formula>D$2&gt;=TODAY()</formula>
    </cfRule>
  </conditionalFormatting>
  <conditionalFormatting sqref="C9:D9">
    <cfRule type="expression" dxfId="0" priority="63">
      <formula>C$2&gt;=TODAY()</formula>
    </cfRule>
  </conditionalFormatting>
  <conditionalFormatting sqref="C9:D9">
    <cfRule type="expression" dxfId="0" priority="64">
      <formula>C$2&gt;=TODAY()</formula>
    </cfRule>
  </conditionalFormatting>
  <conditionalFormatting sqref="C9:D9">
    <cfRule type="expression" dxfId="0" priority="65">
      <formula>C$2&gt;=TODAY()</formula>
    </cfRule>
  </conditionalFormatting>
  <conditionalFormatting sqref="C9:D9">
    <cfRule type="expression" dxfId="0" priority="66">
      <formula>C$2&gt;=TODAY()</formula>
    </cfRule>
  </conditionalFormatting>
  <conditionalFormatting sqref="C9:D9">
    <cfRule type="expression" dxfId="0" priority="67">
      <formula>C$2&gt;=TODAY()</formula>
    </cfRule>
  </conditionalFormatting>
  <conditionalFormatting sqref="C9:D9">
    <cfRule type="expression" dxfId="0" priority="68">
      <formula>C$2&gt;=TODAY()</formula>
    </cfRule>
  </conditionalFormatting>
  <conditionalFormatting sqref="C9">
    <cfRule type="expression" dxfId="0" priority="69">
      <formula>C$2&gt;=TODAY()</formula>
    </cfRule>
  </conditionalFormatting>
  <conditionalFormatting sqref="C9">
    <cfRule type="expression" dxfId="0" priority="70">
      <formula>C$2&gt;=TODAY()</formula>
    </cfRule>
  </conditionalFormatting>
  <conditionalFormatting sqref="C9">
    <cfRule type="expression" dxfId="0" priority="71">
      <formula>C$2&gt;=TODAY()</formula>
    </cfRule>
  </conditionalFormatting>
  <conditionalFormatting sqref="C9">
    <cfRule type="expression" dxfId="0" priority="72">
      <formula>C$2&gt;=TODAY()</formula>
    </cfRule>
  </conditionalFormatting>
  <conditionalFormatting sqref="C9">
    <cfRule type="expression" dxfId="0" priority="73">
      <formula>C$2&gt;=TODAY()</formula>
    </cfRule>
  </conditionalFormatting>
  <conditionalFormatting sqref="C9">
    <cfRule type="expression" dxfId="0" priority="74">
      <formula>C$2&gt;=TODAY()</formula>
    </cfRule>
  </conditionalFormatting>
  <conditionalFormatting sqref="D9">
    <cfRule type="expression" dxfId="0" priority="75">
      <formula>D$2&gt;=TODAY()</formula>
    </cfRule>
  </conditionalFormatting>
  <conditionalFormatting sqref="D9">
    <cfRule type="expression" dxfId="0" priority="76">
      <formula>D$2&gt;=TODAY()</formula>
    </cfRule>
  </conditionalFormatting>
  <conditionalFormatting sqref="D9">
    <cfRule type="expression" dxfId="0" priority="77">
      <formula>D$2&gt;=TODAY()</formula>
    </cfRule>
  </conditionalFormatting>
  <conditionalFormatting sqref="D9">
    <cfRule type="expression" dxfId="0" priority="78">
      <formula>D$2&gt;=TODAY()</formula>
    </cfRule>
  </conditionalFormatting>
  <conditionalFormatting sqref="D9">
    <cfRule type="expression" dxfId="0" priority="79">
      <formula>D$2&gt;=TODAY()</formula>
    </cfRule>
  </conditionalFormatting>
  <conditionalFormatting sqref="D9">
    <cfRule type="expression" dxfId="0" priority="80">
      <formula>D$2&gt;=TODAY()</formula>
    </cfRule>
  </conditionalFormatting>
  <conditionalFormatting sqref="C36:D36">
    <cfRule type="expression" dxfId="0" priority="81">
      <formula>C$2&gt;=TODAY()</formula>
    </cfRule>
  </conditionalFormatting>
  <conditionalFormatting sqref="C36:D36">
    <cfRule type="expression" dxfId="0" priority="82">
      <formula>C$2&gt;=TODAY()</formula>
    </cfRule>
  </conditionalFormatting>
  <conditionalFormatting sqref="C36:D36">
    <cfRule type="expression" dxfId="0" priority="83">
      <formula>C$2&gt;=TODAY()</formula>
    </cfRule>
  </conditionalFormatting>
  <conditionalFormatting sqref="C36:D36">
    <cfRule type="expression" dxfId="0" priority="84">
      <formula>C$2&gt;=TODAY()</formula>
    </cfRule>
  </conditionalFormatting>
  <conditionalFormatting sqref="C36:D36">
    <cfRule type="expression" dxfId="0" priority="85">
      <formula>C$2&gt;=TODAY()</formula>
    </cfRule>
  </conditionalFormatting>
  <conditionalFormatting sqref="C36:D36">
    <cfRule type="expression" dxfId="0" priority="86">
      <formula>C$2&gt;=TODAY()</formula>
    </cfRule>
  </conditionalFormatting>
  <conditionalFormatting sqref="C36">
    <cfRule type="expression" dxfId="0" priority="87">
      <formula>C$2&gt;=TODAY()</formula>
    </cfRule>
  </conditionalFormatting>
  <conditionalFormatting sqref="C36">
    <cfRule type="expression" dxfId="0" priority="88">
      <formula>C$2&gt;=TODAY()</formula>
    </cfRule>
  </conditionalFormatting>
  <conditionalFormatting sqref="C36">
    <cfRule type="expression" dxfId="0" priority="89">
      <formula>C$2&gt;=TODAY()</formula>
    </cfRule>
  </conditionalFormatting>
  <conditionalFormatting sqref="C36">
    <cfRule type="expression" dxfId="0" priority="90">
      <formula>C$2&gt;=TODAY()</formula>
    </cfRule>
  </conditionalFormatting>
  <conditionalFormatting sqref="C36">
    <cfRule type="expression" dxfId="0" priority="91">
      <formula>C$2&gt;=TODAY()</formula>
    </cfRule>
  </conditionalFormatting>
  <conditionalFormatting sqref="C36">
    <cfRule type="expression" dxfId="0" priority="92">
      <formula>C$2&gt;=TODAY()</formula>
    </cfRule>
  </conditionalFormatting>
  <conditionalFormatting sqref="D36">
    <cfRule type="expression" dxfId="0" priority="93">
      <formula>D$2&gt;=TODAY()</formula>
    </cfRule>
  </conditionalFormatting>
  <conditionalFormatting sqref="D36">
    <cfRule type="expression" dxfId="0" priority="94">
      <formula>D$2&gt;=TODAY()</formula>
    </cfRule>
  </conditionalFormatting>
  <conditionalFormatting sqref="D36">
    <cfRule type="expression" dxfId="0" priority="95">
      <formula>D$2&gt;=TODAY()</formula>
    </cfRule>
  </conditionalFormatting>
  <conditionalFormatting sqref="D36">
    <cfRule type="expression" dxfId="0" priority="96">
      <formula>D$2&gt;=TODAY()</formula>
    </cfRule>
  </conditionalFormatting>
  <conditionalFormatting sqref="D36">
    <cfRule type="expression" dxfId="0" priority="97">
      <formula>D$2&gt;=TODAY()</formula>
    </cfRule>
  </conditionalFormatting>
  <conditionalFormatting sqref="D36">
    <cfRule type="expression" dxfId="0" priority="98">
      <formula>D$2&gt;=TODAY()</formula>
    </cfRule>
  </conditionalFormatting>
  <conditionalFormatting sqref="C41:D41">
    <cfRule type="expression" dxfId="0" priority="99">
      <formula>C$2&gt;=TODAY()</formula>
    </cfRule>
  </conditionalFormatting>
  <conditionalFormatting sqref="C41:D41">
    <cfRule type="expression" dxfId="0" priority="100">
      <formula>C$2&gt;=TODAY()</formula>
    </cfRule>
  </conditionalFormatting>
  <conditionalFormatting sqref="C41:D41">
    <cfRule type="expression" dxfId="0" priority="101">
      <formula>C$2&gt;=TODAY()</formula>
    </cfRule>
  </conditionalFormatting>
  <conditionalFormatting sqref="C41:D41">
    <cfRule type="expression" dxfId="0" priority="102">
      <formula>C$2&gt;=TODAY()</formula>
    </cfRule>
  </conditionalFormatting>
  <conditionalFormatting sqref="C41:D41">
    <cfRule type="expression" dxfId="0" priority="103">
      <formula>C$2&gt;=TODAY()</formula>
    </cfRule>
  </conditionalFormatting>
  <conditionalFormatting sqref="C41:D41">
    <cfRule type="expression" dxfId="0" priority="104">
      <formula>C$2&gt;=TODAY()</formula>
    </cfRule>
  </conditionalFormatting>
  <conditionalFormatting sqref="C41">
    <cfRule type="expression" dxfId="0" priority="105">
      <formula>C$2&gt;=TODAY()</formula>
    </cfRule>
  </conditionalFormatting>
  <conditionalFormatting sqref="C41">
    <cfRule type="expression" dxfId="0" priority="106">
      <formula>C$2&gt;=TODAY()</formula>
    </cfRule>
  </conditionalFormatting>
  <conditionalFormatting sqref="C41">
    <cfRule type="expression" dxfId="0" priority="107">
      <formula>C$2&gt;=TODAY()</formula>
    </cfRule>
  </conditionalFormatting>
  <conditionalFormatting sqref="C41">
    <cfRule type="expression" dxfId="0" priority="108">
      <formula>C$2&gt;=TODAY()</formula>
    </cfRule>
  </conditionalFormatting>
  <conditionalFormatting sqref="C41">
    <cfRule type="expression" dxfId="0" priority="109">
      <formula>C$2&gt;=TODAY()</formula>
    </cfRule>
  </conditionalFormatting>
  <conditionalFormatting sqref="C41">
    <cfRule type="expression" dxfId="0" priority="110">
      <formula>C$2&gt;=TODAY()</formula>
    </cfRule>
  </conditionalFormatting>
  <conditionalFormatting sqref="D41">
    <cfRule type="expression" dxfId="0" priority="111">
      <formula>D$2&gt;=TODAY()</formula>
    </cfRule>
  </conditionalFormatting>
  <conditionalFormatting sqref="D41">
    <cfRule type="expression" dxfId="0" priority="112">
      <formula>D$2&gt;=TODAY()</formula>
    </cfRule>
  </conditionalFormatting>
  <conditionalFormatting sqref="D41">
    <cfRule type="expression" dxfId="0" priority="113">
      <formula>D$2&gt;=TODAY()</formula>
    </cfRule>
  </conditionalFormatting>
  <conditionalFormatting sqref="D41">
    <cfRule type="expression" dxfId="0" priority="114">
      <formula>D$2&gt;=TODAY()</formula>
    </cfRule>
  </conditionalFormatting>
  <conditionalFormatting sqref="D41">
    <cfRule type="expression" dxfId="0" priority="115">
      <formula>D$2&gt;=TODAY()</formula>
    </cfRule>
  </conditionalFormatting>
  <conditionalFormatting sqref="D41">
    <cfRule type="expression" dxfId="0" priority="116">
      <formula>D$2&gt;=TODAY()</formula>
    </cfRule>
  </conditionalFormatting>
  <conditionalFormatting sqref="C9">
    <cfRule type="expression" dxfId="0" priority="117">
      <formula>C$2&gt;=TODAY()</formula>
    </cfRule>
  </conditionalFormatting>
  <conditionalFormatting sqref="C9">
    <cfRule type="expression" dxfId="0" priority="118">
      <formula>C$2&gt;=TODAY()</formula>
    </cfRule>
  </conditionalFormatting>
  <conditionalFormatting sqref="C9">
    <cfRule type="expression" dxfId="0" priority="119">
      <formula>C$2&gt;=TODAY()</formula>
    </cfRule>
  </conditionalFormatting>
  <conditionalFormatting sqref="C9">
    <cfRule type="expression" dxfId="0" priority="120">
      <formula>C$2&gt;=TODAY()</formula>
    </cfRule>
  </conditionalFormatting>
  <conditionalFormatting sqref="C9">
    <cfRule type="expression" dxfId="0" priority="121">
      <formula>C$2&gt;=TODAY()</formula>
    </cfRule>
  </conditionalFormatting>
  <conditionalFormatting sqref="C9">
    <cfRule type="expression" dxfId="0" priority="122">
      <formula>C$2&gt;=TODAY()</formula>
    </cfRule>
  </conditionalFormatting>
  <conditionalFormatting sqref="D9">
    <cfRule type="expression" dxfId="0" priority="123">
      <formula>D$2&gt;=TODAY()</formula>
    </cfRule>
  </conditionalFormatting>
  <conditionalFormatting sqref="D9">
    <cfRule type="expression" dxfId="0" priority="124">
      <formula>D$2&gt;=TODAY()</formula>
    </cfRule>
  </conditionalFormatting>
  <conditionalFormatting sqref="D9">
    <cfRule type="expression" dxfId="0" priority="125">
      <formula>D$2&gt;=TODAY()</formula>
    </cfRule>
  </conditionalFormatting>
  <conditionalFormatting sqref="D9">
    <cfRule type="expression" dxfId="0" priority="126">
      <formula>D$2&gt;=TODAY()</formula>
    </cfRule>
  </conditionalFormatting>
  <conditionalFormatting sqref="D9">
    <cfRule type="expression" dxfId="0" priority="127">
      <formula>D$2&gt;=TODAY()</formula>
    </cfRule>
  </conditionalFormatting>
  <conditionalFormatting sqref="D9">
    <cfRule type="expression" dxfId="0" priority="128">
      <formula>D$2&gt;=TODAY()</formula>
    </cfRule>
  </conditionalFormatting>
  <conditionalFormatting sqref="C11:D11">
    <cfRule type="expression" dxfId="0" priority="129">
      <formula>C$2&gt;=TODAY()</formula>
    </cfRule>
  </conditionalFormatting>
  <conditionalFormatting sqref="C11:D11">
    <cfRule type="expression" dxfId="0" priority="130">
      <formula>C$2&gt;=TODAY()</formula>
    </cfRule>
  </conditionalFormatting>
  <conditionalFormatting sqref="C11:D11">
    <cfRule type="expression" dxfId="0" priority="131">
      <formula>C$2&gt;=TODAY()</formula>
    </cfRule>
  </conditionalFormatting>
  <conditionalFormatting sqref="C11:D11">
    <cfRule type="expression" dxfId="0" priority="132">
      <formula>C$2&gt;=TODAY()</formula>
    </cfRule>
  </conditionalFormatting>
  <conditionalFormatting sqref="C11:D11">
    <cfRule type="expression" dxfId="0" priority="133">
      <formula>C$2&gt;=TODAY()</formula>
    </cfRule>
  </conditionalFormatting>
  <conditionalFormatting sqref="C11:D11">
    <cfRule type="expression" dxfId="0" priority="134">
      <formula>C$2&gt;=TODAY()</formula>
    </cfRule>
  </conditionalFormatting>
  <conditionalFormatting sqref="C11">
    <cfRule type="expression" dxfId="0" priority="135">
      <formula>C$2&gt;=TODAY()</formula>
    </cfRule>
  </conditionalFormatting>
  <conditionalFormatting sqref="C11">
    <cfRule type="expression" dxfId="0" priority="136">
      <formula>C$2&gt;=TODAY()</formula>
    </cfRule>
  </conditionalFormatting>
  <conditionalFormatting sqref="C11">
    <cfRule type="expression" dxfId="0" priority="137">
      <formula>C$2&gt;=TODAY()</formula>
    </cfRule>
  </conditionalFormatting>
  <conditionalFormatting sqref="C11">
    <cfRule type="expression" dxfId="0" priority="138">
      <formula>C$2&gt;=TODAY()</formula>
    </cfRule>
  </conditionalFormatting>
  <conditionalFormatting sqref="C11">
    <cfRule type="expression" dxfId="0" priority="139">
      <formula>C$2&gt;=TODAY()</formula>
    </cfRule>
  </conditionalFormatting>
  <conditionalFormatting sqref="C11">
    <cfRule type="expression" dxfId="0" priority="140">
      <formula>C$2&gt;=TODAY()</formula>
    </cfRule>
  </conditionalFormatting>
  <conditionalFormatting sqref="D11">
    <cfRule type="expression" dxfId="0" priority="141">
      <formula>D$2&gt;=TODAY()</formula>
    </cfRule>
  </conditionalFormatting>
  <conditionalFormatting sqref="D11">
    <cfRule type="expression" dxfId="0" priority="142">
      <formula>D$2&gt;=TODAY()</formula>
    </cfRule>
  </conditionalFormatting>
  <conditionalFormatting sqref="D11">
    <cfRule type="expression" dxfId="0" priority="143">
      <formula>D$2&gt;=TODAY()</formula>
    </cfRule>
  </conditionalFormatting>
  <conditionalFormatting sqref="D11">
    <cfRule type="expression" dxfId="0" priority="144">
      <formula>D$2&gt;=TODAY()</formula>
    </cfRule>
  </conditionalFormatting>
  <conditionalFormatting sqref="D11">
    <cfRule type="expression" dxfId="0" priority="145">
      <formula>D$2&gt;=TODAY()</formula>
    </cfRule>
  </conditionalFormatting>
  <conditionalFormatting sqref="D11">
    <cfRule type="expression" dxfId="0" priority="146">
      <formula>D$2&gt;=TODAY()</formula>
    </cfRule>
  </conditionalFormatting>
  <conditionalFormatting sqref="C11">
    <cfRule type="expression" dxfId="0" priority="147">
      <formula>C$2&gt;=TODAY()</formula>
    </cfRule>
  </conditionalFormatting>
  <conditionalFormatting sqref="C11">
    <cfRule type="expression" dxfId="0" priority="148">
      <formula>C$2&gt;=TODAY()</formula>
    </cfRule>
  </conditionalFormatting>
  <conditionalFormatting sqref="C11">
    <cfRule type="expression" dxfId="0" priority="149">
      <formula>C$2&gt;=TODAY()</formula>
    </cfRule>
  </conditionalFormatting>
  <conditionalFormatting sqref="C11">
    <cfRule type="expression" dxfId="0" priority="150">
      <formula>C$2&gt;=TODAY()</formula>
    </cfRule>
  </conditionalFormatting>
  <conditionalFormatting sqref="C11">
    <cfRule type="expression" dxfId="0" priority="151">
      <formula>C$2&gt;=TODAY()</formula>
    </cfRule>
  </conditionalFormatting>
  <conditionalFormatting sqref="C11">
    <cfRule type="expression" dxfId="0" priority="152">
      <formula>C$2&gt;=TODAY()</formula>
    </cfRule>
  </conditionalFormatting>
  <conditionalFormatting sqref="D11">
    <cfRule type="expression" dxfId="0" priority="153">
      <formula>D$2&gt;=TODAY()</formula>
    </cfRule>
  </conditionalFormatting>
  <conditionalFormatting sqref="D11">
    <cfRule type="expression" dxfId="0" priority="154">
      <formula>D$2&gt;=TODAY()</formula>
    </cfRule>
  </conditionalFormatting>
  <conditionalFormatting sqref="D11">
    <cfRule type="expression" dxfId="0" priority="155">
      <formula>D$2&gt;=TODAY()</formula>
    </cfRule>
  </conditionalFormatting>
  <conditionalFormatting sqref="D11">
    <cfRule type="expression" dxfId="0" priority="156">
      <formula>D$2&gt;=TODAY()</formula>
    </cfRule>
  </conditionalFormatting>
  <conditionalFormatting sqref="D11">
    <cfRule type="expression" dxfId="0" priority="157">
      <formula>D$2&gt;=TODAY()</formula>
    </cfRule>
  </conditionalFormatting>
  <conditionalFormatting sqref="D11">
    <cfRule type="expression" dxfId="0" priority="158">
      <formula>D$2&gt;=TODAY()</formula>
    </cfRule>
  </conditionalFormatting>
  <conditionalFormatting sqref="C36:D36">
    <cfRule type="expression" dxfId="0" priority="159">
      <formula>C$2&gt;=TODAY()</formula>
    </cfRule>
  </conditionalFormatting>
  <conditionalFormatting sqref="C36:D36">
    <cfRule type="expression" dxfId="0" priority="160">
      <formula>C$2&gt;=TODAY()</formula>
    </cfRule>
  </conditionalFormatting>
  <conditionalFormatting sqref="C36:D36">
    <cfRule type="expression" dxfId="0" priority="161">
      <formula>C$2&gt;=TODAY()</formula>
    </cfRule>
  </conditionalFormatting>
  <conditionalFormatting sqref="C36:D36">
    <cfRule type="expression" dxfId="0" priority="162">
      <formula>C$2&gt;=TODAY()</formula>
    </cfRule>
  </conditionalFormatting>
  <conditionalFormatting sqref="C36:D36">
    <cfRule type="expression" dxfId="0" priority="163">
      <formula>C$2&gt;=TODAY()</formula>
    </cfRule>
  </conditionalFormatting>
  <conditionalFormatting sqref="C36:D36">
    <cfRule type="expression" dxfId="0" priority="164">
      <formula>C$2&gt;=TODAY()</formula>
    </cfRule>
  </conditionalFormatting>
  <conditionalFormatting sqref="C36">
    <cfRule type="expression" dxfId="0" priority="165">
      <formula>C$2&gt;=TODAY()</formula>
    </cfRule>
  </conditionalFormatting>
  <conditionalFormatting sqref="C36">
    <cfRule type="expression" dxfId="0" priority="166">
      <formula>C$2&gt;=TODAY()</formula>
    </cfRule>
  </conditionalFormatting>
  <conditionalFormatting sqref="C36">
    <cfRule type="expression" dxfId="0" priority="167">
      <formula>C$2&gt;=TODAY()</formula>
    </cfRule>
  </conditionalFormatting>
  <conditionalFormatting sqref="C36">
    <cfRule type="expression" dxfId="0" priority="168">
      <formula>C$2&gt;=TODAY()</formula>
    </cfRule>
  </conditionalFormatting>
  <conditionalFormatting sqref="C36">
    <cfRule type="expression" dxfId="0" priority="169">
      <formula>C$2&gt;=TODAY()</formula>
    </cfRule>
  </conditionalFormatting>
  <conditionalFormatting sqref="C36">
    <cfRule type="expression" dxfId="0" priority="170">
      <formula>C$2&gt;=TODAY()</formula>
    </cfRule>
  </conditionalFormatting>
  <conditionalFormatting sqref="D36">
    <cfRule type="expression" dxfId="0" priority="171">
      <formula>D$2&gt;=TODAY()</formula>
    </cfRule>
  </conditionalFormatting>
  <conditionalFormatting sqref="D36">
    <cfRule type="expression" dxfId="0" priority="172">
      <formula>D$2&gt;=TODAY()</formula>
    </cfRule>
  </conditionalFormatting>
  <conditionalFormatting sqref="D36">
    <cfRule type="expression" dxfId="0" priority="173">
      <formula>D$2&gt;=TODAY()</formula>
    </cfRule>
  </conditionalFormatting>
  <conditionalFormatting sqref="D36">
    <cfRule type="expression" dxfId="0" priority="174">
      <formula>D$2&gt;=TODAY()</formula>
    </cfRule>
  </conditionalFormatting>
  <conditionalFormatting sqref="D36">
    <cfRule type="expression" dxfId="0" priority="175">
      <formula>D$2&gt;=TODAY()</formula>
    </cfRule>
  </conditionalFormatting>
  <conditionalFormatting sqref="D36">
    <cfRule type="expression" dxfId="0" priority="176">
      <formula>D$2&gt;=TODAY()</formula>
    </cfRule>
  </conditionalFormatting>
  <conditionalFormatting sqref="C36">
    <cfRule type="expression" dxfId="0" priority="177">
      <formula>C$2&gt;=TODAY()</formula>
    </cfRule>
  </conditionalFormatting>
  <conditionalFormatting sqref="C36">
    <cfRule type="expression" dxfId="0" priority="178">
      <formula>C$2&gt;=TODAY()</formula>
    </cfRule>
  </conditionalFormatting>
  <conditionalFormatting sqref="C36">
    <cfRule type="expression" dxfId="0" priority="179">
      <formula>C$2&gt;=TODAY()</formula>
    </cfRule>
  </conditionalFormatting>
  <conditionalFormatting sqref="C36">
    <cfRule type="expression" dxfId="0" priority="180">
      <formula>C$2&gt;=TODAY()</formula>
    </cfRule>
  </conditionalFormatting>
  <conditionalFormatting sqref="C36">
    <cfRule type="expression" dxfId="0" priority="181">
      <formula>C$2&gt;=TODAY()</formula>
    </cfRule>
  </conditionalFormatting>
  <conditionalFormatting sqref="C36">
    <cfRule type="expression" dxfId="0" priority="182">
      <formula>C$2&gt;=TODAY()</formula>
    </cfRule>
  </conditionalFormatting>
  <conditionalFormatting sqref="D36">
    <cfRule type="expression" dxfId="0" priority="183">
      <formula>D$2&gt;=TODAY()</formula>
    </cfRule>
  </conditionalFormatting>
  <conditionalFormatting sqref="D36">
    <cfRule type="expression" dxfId="0" priority="184">
      <formula>D$2&gt;=TODAY()</formula>
    </cfRule>
  </conditionalFormatting>
  <conditionalFormatting sqref="D36">
    <cfRule type="expression" dxfId="0" priority="185">
      <formula>D$2&gt;=TODAY()</formula>
    </cfRule>
  </conditionalFormatting>
  <conditionalFormatting sqref="D36">
    <cfRule type="expression" dxfId="0" priority="186">
      <formula>D$2&gt;=TODAY()</formula>
    </cfRule>
  </conditionalFormatting>
  <conditionalFormatting sqref="D36">
    <cfRule type="expression" dxfId="0" priority="187">
      <formula>D$2&gt;=TODAY()</formula>
    </cfRule>
  </conditionalFormatting>
  <conditionalFormatting sqref="D36">
    <cfRule type="expression" dxfId="0" priority="188">
      <formula>D$2&gt;=TODAY()</formula>
    </cfRule>
  </conditionalFormatting>
  <conditionalFormatting sqref="C41">
    <cfRule type="expression" dxfId="0" priority="189">
      <formula>C$2&gt;=TODAY()</formula>
    </cfRule>
  </conditionalFormatting>
  <conditionalFormatting sqref="C41:D41 F41:G41">
    <cfRule type="expression" dxfId="0" priority="190">
      <formula>C$2&gt;=TODAY()</formula>
    </cfRule>
  </conditionalFormatting>
  <conditionalFormatting sqref="C41:D41 F41:G41">
    <cfRule type="expression" dxfId="0" priority="191">
      <formula>C$2&gt;=TODAY()</formula>
    </cfRule>
  </conditionalFormatting>
  <conditionalFormatting sqref="C41:D41 F41:G41">
    <cfRule type="expression" dxfId="0" priority="192">
      <formula>C$2&gt;=TODAY()</formula>
    </cfRule>
  </conditionalFormatting>
  <conditionalFormatting sqref="C41:D41 F41:G41">
    <cfRule type="expression" dxfId="0" priority="193">
      <formula>C$2&gt;=TODAY()</formula>
    </cfRule>
  </conditionalFormatting>
  <conditionalFormatting sqref="C41:D41 F41:G41">
    <cfRule type="expression" dxfId="0" priority="194">
      <formula>C$2&gt;=TODAY()</formula>
    </cfRule>
  </conditionalFormatting>
  <conditionalFormatting sqref="D41">
    <cfRule type="expression" dxfId="0" priority="195">
      <formula>D$2&gt;=TODAY()</formula>
    </cfRule>
  </conditionalFormatting>
  <conditionalFormatting sqref="D41">
    <cfRule type="expression" dxfId="0" priority="196">
      <formula>D$2&gt;=TODAY()</formula>
    </cfRule>
  </conditionalFormatting>
  <conditionalFormatting sqref="D41">
    <cfRule type="expression" dxfId="0" priority="197">
      <formula>D$2&gt;=TODAY()</formula>
    </cfRule>
  </conditionalFormatting>
  <conditionalFormatting sqref="D41">
    <cfRule type="expression" dxfId="0" priority="198">
      <formula>D$2&gt;=TODAY()</formula>
    </cfRule>
  </conditionalFormatting>
  <conditionalFormatting sqref="D41">
    <cfRule type="expression" dxfId="0" priority="199">
      <formula>D$2&gt;=TODAY()</formula>
    </cfRule>
  </conditionalFormatting>
  <conditionalFormatting sqref="D41">
    <cfRule type="expression" dxfId="0" priority="200">
      <formula>D$2&gt;=TODAY()</formula>
    </cfRule>
  </conditionalFormatting>
  <conditionalFormatting sqref="C41:D41">
    <cfRule type="expression" dxfId="0" priority="201">
      <formula>C$2&gt;=TODAY()</formula>
    </cfRule>
  </conditionalFormatting>
  <conditionalFormatting sqref="C41:D41">
    <cfRule type="expression" dxfId="0" priority="202">
      <formula>C$2&gt;=TODAY()</formula>
    </cfRule>
  </conditionalFormatting>
  <conditionalFormatting sqref="C41:D41">
    <cfRule type="expression" dxfId="0" priority="203">
      <formula>C$2&gt;=TODAY()</formula>
    </cfRule>
  </conditionalFormatting>
  <conditionalFormatting sqref="C41:D41">
    <cfRule type="expression" dxfId="0" priority="204">
      <formula>C$2&gt;=TODAY()</formula>
    </cfRule>
  </conditionalFormatting>
  <conditionalFormatting sqref="C41:D41">
    <cfRule type="expression" dxfId="0" priority="205">
      <formula>C$2&gt;=TODAY()</formula>
    </cfRule>
  </conditionalFormatting>
  <conditionalFormatting sqref="C41:D41">
    <cfRule type="expression" dxfId="0" priority="206">
      <formula>C$2&gt;=TODAY()</formula>
    </cfRule>
  </conditionalFormatting>
  <conditionalFormatting sqref="C41">
    <cfRule type="expression" dxfId="0" priority="207">
      <formula>C$2&gt;=TODAY()</formula>
    </cfRule>
  </conditionalFormatting>
  <conditionalFormatting sqref="C41">
    <cfRule type="expression" dxfId="0" priority="208">
      <formula>C$2&gt;=TODAY()</formula>
    </cfRule>
  </conditionalFormatting>
  <conditionalFormatting sqref="C41">
    <cfRule type="expression" dxfId="0" priority="209">
      <formula>C$2&gt;=TODAY()</formula>
    </cfRule>
  </conditionalFormatting>
  <conditionalFormatting sqref="C41">
    <cfRule type="expression" dxfId="0" priority="210">
      <formula>C$2&gt;=TODAY()</formula>
    </cfRule>
  </conditionalFormatting>
  <conditionalFormatting sqref="C41">
    <cfRule type="expression" dxfId="0" priority="211">
      <formula>C$2&gt;=TODAY()</formula>
    </cfRule>
  </conditionalFormatting>
  <conditionalFormatting sqref="C41">
    <cfRule type="expression" dxfId="0" priority="212">
      <formula>C$2&gt;=TODAY()</formula>
    </cfRule>
  </conditionalFormatting>
  <conditionalFormatting sqref="D41">
    <cfRule type="expression" dxfId="0" priority="213">
      <formula>D$2&gt;=TODAY()</formula>
    </cfRule>
  </conditionalFormatting>
  <conditionalFormatting sqref="D41">
    <cfRule type="expression" dxfId="0" priority="214">
      <formula>D$2&gt;=TODAY()</formula>
    </cfRule>
  </conditionalFormatting>
  <conditionalFormatting sqref="D41">
    <cfRule type="expression" dxfId="0" priority="215">
      <formula>D$2&gt;=TODAY()</formula>
    </cfRule>
  </conditionalFormatting>
  <conditionalFormatting sqref="D41">
    <cfRule type="expression" dxfId="0" priority="216">
      <formula>D$2&gt;=TODAY()</formula>
    </cfRule>
  </conditionalFormatting>
  <conditionalFormatting sqref="D41">
    <cfRule type="expression" dxfId="0" priority="217">
      <formula>D$2&gt;=TODAY()</formula>
    </cfRule>
  </conditionalFormatting>
  <conditionalFormatting sqref="D41">
    <cfRule type="expression" dxfId="0" priority="218">
      <formula>D$2&gt;=TODAY()</formula>
    </cfRule>
  </conditionalFormatting>
  <conditionalFormatting sqref="C41:D41">
    <cfRule type="expression" dxfId="0" priority="219">
      <formula>C$2&gt;=TODAY()</formula>
    </cfRule>
  </conditionalFormatting>
  <conditionalFormatting sqref="C41:D41">
    <cfRule type="expression" dxfId="0" priority="220">
      <formula>C$2&gt;=TODAY()</formula>
    </cfRule>
  </conditionalFormatting>
  <conditionalFormatting sqref="C41:D41">
    <cfRule type="expression" dxfId="0" priority="221">
      <formula>C$2&gt;=TODAY()</formula>
    </cfRule>
  </conditionalFormatting>
  <conditionalFormatting sqref="C41:D41">
    <cfRule type="expression" dxfId="0" priority="222">
      <formula>C$2&gt;=TODAY()</formula>
    </cfRule>
  </conditionalFormatting>
  <conditionalFormatting sqref="C41:D41">
    <cfRule type="expression" dxfId="0" priority="223">
      <formula>C$2&gt;=TODAY()</formula>
    </cfRule>
  </conditionalFormatting>
  <conditionalFormatting sqref="C41:D41">
    <cfRule type="expression" dxfId="0" priority="224">
      <formula>C$2&gt;=TODAY()</formula>
    </cfRule>
  </conditionalFormatting>
  <conditionalFormatting sqref="C41">
    <cfRule type="expression" dxfId="0" priority="225">
      <formula>C$2&gt;=TODAY()</formula>
    </cfRule>
  </conditionalFormatting>
  <conditionalFormatting sqref="C41">
    <cfRule type="expression" dxfId="0" priority="226">
      <formula>C$2&gt;=TODAY()</formula>
    </cfRule>
  </conditionalFormatting>
  <conditionalFormatting sqref="C41">
    <cfRule type="expression" dxfId="0" priority="227">
      <formula>C$2&gt;=TODAY()</formula>
    </cfRule>
  </conditionalFormatting>
  <conditionalFormatting sqref="C41">
    <cfRule type="expression" dxfId="0" priority="228">
      <formula>C$2&gt;=TODAY()</formula>
    </cfRule>
  </conditionalFormatting>
  <conditionalFormatting sqref="C41">
    <cfRule type="expression" dxfId="0" priority="229">
      <formula>C$2&gt;=TODAY()</formula>
    </cfRule>
  </conditionalFormatting>
  <conditionalFormatting sqref="C41">
    <cfRule type="expression" dxfId="0" priority="230">
      <formula>C$2&gt;=TODAY()</formula>
    </cfRule>
  </conditionalFormatting>
  <conditionalFormatting sqref="D41">
    <cfRule type="expression" dxfId="0" priority="231">
      <formula>D$2&gt;=TODAY()</formula>
    </cfRule>
  </conditionalFormatting>
  <conditionalFormatting sqref="D41">
    <cfRule type="expression" dxfId="0" priority="232">
      <formula>D$2&gt;=TODAY()</formula>
    </cfRule>
  </conditionalFormatting>
  <conditionalFormatting sqref="D41">
    <cfRule type="expression" dxfId="0" priority="233">
      <formula>D$2&gt;=TODAY()</formula>
    </cfRule>
  </conditionalFormatting>
  <conditionalFormatting sqref="D41">
    <cfRule type="expression" dxfId="0" priority="234">
      <formula>D$2&gt;=TODAY()</formula>
    </cfRule>
  </conditionalFormatting>
  <conditionalFormatting sqref="D41">
    <cfRule type="expression" dxfId="0" priority="235">
      <formula>D$2&gt;=TODAY()</formula>
    </cfRule>
  </conditionalFormatting>
  <conditionalFormatting sqref="D41">
    <cfRule type="expression" dxfId="0" priority="236">
      <formula>D$2&gt;=TODAY()</formula>
    </cfRule>
  </conditionalFormatting>
  <conditionalFormatting sqref="C41">
    <cfRule type="expression" dxfId="0" priority="237">
      <formula>C$2&gt;=TODAY()</formula>
    </cfRule>
  </conditionalFormatting>
  <conditionalFormatting sqref="C41">
    <cfRule type="expression" dxfId="0" priority="238">
      <formula>C$2&gt;=TODAY()</formula>
    </cfRule>
  </conditionalFormatting>
  <conditionalFormatting sqref="C41">
    <cfRule type="expression" dxfId="0" priority="239">
      <formula>C$2&gt;=TODAY()</formula>
    </cfRule>
  </conditionalFormatting>
  <conditionalFormatting sqref="C41">
    <cfRule type="expression" dxfId="0" priority="240">
      <formula>C$2&gt;=TODAY()</formula>
    </cfRule>
  </conditionalFormatting>
  <conditionalFormatting sqref="C41">
    <cfRule type="expression" dxfId="0" priority="241">
      <formula>C$2&gt;=TODAY()</formula>
    </cfRule>
  </conditionalFormatting>
  <conditionalFormatting sqref="C41">
    <cfRule type="expression" dxfId="0" priority="242">
      <formula>C$2&gt;=TODAY()</formula>
    </cfRule>
  </conditionalFormatting>
  <conditionalFormatting sqref="D41">
    <cfRule type="expression" dxfId="0" priority="243">
      <formula>D$2&gt;=TODAY()</formula>
    </cfRule>
  </conditionalFormatting>
  <conditionalFormatting sqref="D41">
    <cfRule type="expression" dxfId="0" priority="244">
      <formula>D$2&gt;=TODAY()</formula>
    </cfRule>
  </conditionalFormatting>
  <conditionalFormatting sqref="D41">
    <cfRule type="expression" dxfId="0" priority="245">
      <formula>D$2&gt;=TODAY()</formula>
    </cfRule>
  </conditionalFormatting>
  <conditionalFormatting sqref="D41">
    <cfRule type="expression" dxfId="0" priority="246">
      <formula>D$2&gt;=TODAY()</formula>
    </cfRule>
  </conditionalFormatting>
  <conditionalFormatting sqref="D41">
    <cfRule type="expression" dxfId="0" priority="247">
      <formula>D$2&gt;=TODAY()</formula>
    </cfRule>
  </conditionalFormatting>
  <conditionalFormatting sqref="D41">
    <cfRule type="expression" dxfId="0" priority="248">
      <formula>D$2&gt;=TODAY()</formula>
    </cfRule>
  </conditionalFormatting>
  <conditionalFormatting sqref="C46:H46">
    <cfRule type="expression" dxfId="0" priority="249">
      <formula>C$2&gt;=TODAY()</formula>
    </cfRule>
  </conditionalFormatting>
  <conditionalFormatting sqref="C46:H46">
    <cfRule type="expression" dxfId="0" priority="250">
      <formula>C$2&gt;=TODAY()</formula>
    </cfRule>
  </conditionalFormatting>
  <conditionalFormatting sqref="C46:H46">
    <cfRule type="expression" dxfId="0" priority="251">
      <formula>C$2&gt;=TODAY()</formula>
    </cfRule>
  </conditionalFormatting>
  <conditionalFormatting sqref="C46:H46">
    <cfRule type="expression" dxfId="0" priority="252">
      <formula>C$2&gt;=TODAY()</formula>
    </cfRule>
  </conditionalFormatting>
  <conditionalFormatting sqref="C46:H46">
    <cfRule type="expression" dxfId="0" priority="253">
      <formula>C$2&gt;=TODAY()</formula>
    </cfRule>
  </conditionalFormatting>
  <conditionalFormatting sqref="C46:H46">
    <cfRule type="expression" dxfId="0" priority="254">
      <formula>C$2&gt;=TODAY()</formula>
    </cfRule>
  </conditionalFormatting>
  <conditionalFormatting sqref="C46:H46">
    <cfRule type="expression" dxfId="0" priority="255">
      <formula>C$2&gt;=TODAY()</formula>
    </cfRule>
  </conditionalFormatting>
  <conditionalFormatting sqref="C46:H46">
    <cfRule type="expression" dxfId="0" priority="256">
      <formula>C$2&gt;=TODAY()</formula>
    </cfRule>
  </conditionalFormatting>
  <conditionalFormatting sqref="C46:H46">
    <cfRule type="expression" dxfId="0" priority="257">
      <formula>C$2&gt;=TODAY()</formula>
    </cfRule>
  </conditionalFormatting>
  <conditionalFormatting sqref="C46:H46">
    <cfRule type="expression" dxfId="0" priority="258">
      <formula>C$2&gt;=TODAY()</formula>
    </cfRule>
  </conditionalFormatting>
  <conditionalFormatting sqref="C46:H46">
    <cfRule type="expression" dxfId="0" priority="259">
      <formula>C$2&gt;=TODAY()</formula>
    </cfRule>
  </conditionalFormatting>
  <conditionalFormatting sqref="C46:H46">
    <cfRule type="expression" dxfId="0" priority="260">
      <formula>C$2&gt;=TODAY()</formula>
    </cfRule>
  </conditionalFormatting>
  <conditionalFormatting sqref="C46:H46">
    <cfRule type="expression" dxfId="0" priority="261">
      <formula>C$2&gt;=TODAY()</formula>
    </cfRule>
  </conditionalFormatting>
  <conditionalFormatting sqref="C46:H46">
    <cfRule type="expression" dxfId="0" priority="262">
      <formula>C$2&gt;=TODAY()</formula>
    </cfRule>
  </conditionalFormatting>
  <conditionalFormatting sqref="C46:H46">
    <cfRule type="expression" dxfId="0" priority="263">
      <formula>C$2&gt;=TODAY()</formula>
    </cfRule>
  </conditionalFormatting>
  <conditionalFormatting sqref="C46:H46">
    <cfRule type="expression" dxfId="0" priority="264">
      <formula>C$2&gt;=TODAY()</formula>
    </cfRule>
  </conditionalFormatting>
  <conditionalFormatting sqref="C46:H46">
    <cfRule type="expression" dxfId="0" priority="265">
      <formula>C$2&gt;=TODAY()</formula>
    </cfRule>
  </conditionalFormatting>
  <conditionalFormatting sqref="C46:H46">
    <cfRule type="expression" dxfId="0" priority="266">
      <formula>C$2&gt;=TODAY()</formula>
    </cfRule>
  </conditionalFormatting>
  <conditionalFormatting sqref="C46:H46">
    <cfRule type="expression" dxfId="0" priority="267">
      <formula>C$2&gt;=TODAY()</formula>
    </cfRule>
  </conditionalFormatting>
  <conditionalFormatting sqref="C46:H46">
    <cfRule type="expression" dxfId="0" priority="268">
      <formula>C$2&gt;=TODAY()</formula>
    </cfRule>
  </conditionalFormatting>
  <conditionalFormatting sqref="C46:H46">
    <cfRule type="expression" dxfId="0" priority="269">
      <formula>C$2&gt;=TODAY()</formula>
    </cfRule>
  </conditionalFormatting>
  <conditionalFormatting sqref="C46:H46">
    <cfRule type="expression" dxfId="0" priority="270">
      <formula>C$2&gt;=TODAY()</formula>
    </cfRule>
  </conditionalFormatting>
  <conditionalFormatting sqref="C46:H46">
    <cfRule type="expression" dxfId="0" priority="271">
      <formula>C$2&gt;=TODAY()</formula>
    </cfRule>
  </conditionalFormatting>
  <conditionalFormatting sqref="C46:H46">
    <cfRule type="expression" dxfId="0" priority="272">
      <formula>C$2&gt;=TODAY()</formula>
    </cfRule>
  </conditionalFormatting>
  <conditionalFormatting sqref="C46:H46">
    <cfRule type="expression" dxfId="0" priority="273">
      <formula>C$2&gt;=TODAY()</formula>
    </cfRule>
  </conditionalFormatting>
  <conditionalFormatting sqref="C46:H46">
    <cfRule type="expression" dxfId="0" priority="274">
      <formula>C$2&gt;=TODAY()</formula>
    </cfRule>
  </conditionalFormatting>
  <conditionalFormatting sqref="C46:H46">
    <cfRule type="expression" dxfId="0" priority="275">
      <formula>C$2&gt;=TODAY()</formula>
    </cfRule>
  </conditionalFormatting>
  <conditionalFormatting sqref="C46:H46">
    <cfRule type="expression" dxfId="0" priority="276">
      <formula>C$2&gt;=TODAY()</formula>
    </cfRule>
  </conditionalFormatting>
  <conditionalFormatting sqref="C46:H46">
    <cfRule type="expression" dxfId="0" priority="277">
      <formula>C$2&gt;=TODAY()</formula>
    </cfRule>
  </conditionalFormatting>
  <conditionalFormatting sqref="C46:H46">
    <cfRule type="expression" dxfId="0" priority="278">
      <formula>C$2&gt;=TODAY()</formula>
    </cfRule>
  </conditionalFormatting>
  <conditionalFormatting sqref="C46:H46">
    <cfRule type="expression" dxfId="0" priority="279">
      <formula>C$2&gt;=TODAY()</formula>
    </cfRule>
  </conditionalFormatting>
  <conditionalFormatting sqref="C46:H46">
    <cfRule type="expression" dxfId="0" priority="280">
      <formula>C$2&gt;=TODAY()</formula>
    </cfRule>
  </conditionalFormatting>
  <conditionalFormatting sqref="C46:H46">
    <cfRule type="expression" dxfId="0" priority="281">
      <formula>C$2&gt;=TODAY()</formula>
    </cfRule>
  </conditionalFormatting>
  <conditionalFormatting sqref="C46:H46">
    <cfRule type="expression" dxfId="0" priority="282">
      <formula>C$2&gt;=TODAY()</formula>
    </cfRule>
  </conditionalFormatting>
  <conditionalFormatting sqref="C46:H46">
    <cfRule type="expression" dxfId="0" priority="283">
      <formula>C$2&gt;=TODAY()</formula>
    </cfRule>
  </conditionalFormatting>
  <conditionalFormatting sqref="C46:H46">
    <cfRule type="expression" dxfId="0" priority="284">
      <formula>C$2&gt;=TODAY()</formula>
    </cfRule>
  </conditionalFormatting>
  <conditionalFormatting sqref="C46:H46">
    <cfRule type="expression" dxfId="0" priority="285">
      <formula>C$2&gt;=TODAY()</formula>
    </cfRule>
  </conditionalFormatting>
  <conditionalFormatting sqref="C46:H46">
    <cfRule type="expression" dxfId="0" priority="286">
      <formula>C$2&gt;=TODAY()</formula>
    </cfRule>
  </conditionalFormatting>
  <conditionalFormatting sqref="C46:H46">
    <cfRule type="expression" dxfId="0" priority="287">
      <formula>C$2&gt;=TODAY()</formula>
    </cfRule>
  </conditionalFormatting>
  <conditionalFormatting sqref="C46:H46">
    <cfRule type="expression" dxfId="0" priority="288">
      <formula>C$2&gt;=TODAY()</formula>
    </cfRule>
  </conditionalFormatting>
  <conditionalFormatting sqref="C46:H46">
    <cfRule type="expression" dxfId="0" priority="289">
      <formula>C$2&gt;=TODAY()</formula>
    </cfRule>
  </conditionalFormatting>
  <conditionalFormatting sqref="C46:H46">
    <cfRule type="expression" dxfId="0" priority="290">
      <formula>C$2&gt;=TODAY()</formula>
    </cfRule>
  </conditionalFormatting>
  <conditionalFormatting sqref="N5">
    <cfRule type="expression" dxfId="0" priority="291">
      <formula>Z$2&gt;=TODAY()</formula>
    </cfRule>
  </conditionalFormatting>
  <conditionalFormatting sqref="Q5">
    <cfRule type="expression" dxfId="0" priority="292">
      <formula>AC$2&gt;=TODAY()</formula>
    </cfRule>
  </conditionalFormatting>
  <conditionalFormatting sqref="T5">
    <cfRule type="expression" dxfId="0" priority="293">
      <formula>AF$2&gt;=TODAY()</formula>
    </cfRule>
  </conditionalFormatting>
  <conditionalFormatting sqref="W5">
    <cfRule type="expression" dxfId="0" priority="294">
      <formula>AI$2&gt;=TODAY()</formula>
    </cfRule>
  </conditionalFormatting>
  <dataValidations>
    <dataValidation type="list" allowBlank="1" showErrorMessage="1" sqref="L9">
      <formula1>$H$54:$H$65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3" width="7.57"/>
    <col customWidth="1" min="4" max="4" width="7.29"/>
    <col customWidth="1" min="5" max="6" width="7.57"/>
    <col customWidth="1" min="7" max="7" width="8.0"/>
    <col customWidth="1" min="8" max="9" width="8.86"/>
    <col customWidth="1" min="10" max="10" width="6.71"/>
    <col customWidth="1" min="11" max="15" width="8.71"/>
    <col customWidth="1" min="16" max="26" width="17.29"/>
  </cols>
  <sheetData>
    <row r="1" ht="6.75" customHeight="1">
      <c r="A1" s="230"/>
      <c r="B1" s="230"/>
      <c r="C1" s="230"/>
      <c r="D1" s="230"/>
      <c r="E1" s="230"/>
      <c r="F1" s="230"/>
      <c r="G1" s="230"/>
      <c r="H1" s="231"/>
      <c r="I1" s="231"/>
      <c r="J1" s="231"/>
    </row>
    <row r="2" ht="6.75" customHeight="1">
      <c r="A2" s="232"/>
      <c r="B2" s="168"/>
      <c r="C2" s="168"/>
      <c r="D2" s="168"/>
      <c r="E2" s="168"/>
      <c r="F2" s="168"/>
      <c r="G2" s="169"/>
      <c r="H2" s="231"/>
      <c r="I2" s="231"/>
      <c r="J2" s="231"/>
    </row>
    <row r="3" ht="19.5" customHeight="1">
      <c r="A3" s="233"/>
      <c r="B3" s="230"/>
      <c r="C3" s="230"/>
      <c r="D3" s="230"/>
      <c r="E3" s="230"/>
      <c r="F3" s="230"/>
      <c r="G3" s="234"/>
      <c r="H3" s="234"/>
      <c r="I3" s="234"/>
      <c r="J3" s="234"/>
      <c r="K3" s="234"/>
      <c r="L3" s="234"/>
      <c r="M3" s="234"/>
      <c r="N3" s="234"/>
    </row>
    <row r="4" ht="11.25" customHeight="1">
      <c r="A4" s="235"/>
      <c r="B4" s="230"/>
      <c r="C4" s="230"/>
      <c r="D4" s="230"/>
      <c r="E4" s="230"/>
      <c r="F4" s="230"/>
      <c r="G4" s="231"/>
      <c r="H4" s="231"/>
      <c r="I4" s="231"/>
      <c r="J4" s="231"/>
    </row>
    <row r="5" ht="11.25" customHeight="1">
      <c r="A5" s="235"/>
      <c r="B5" s="230"/>
      <c r="C5" s="230"/>
      <c r="D5" s="230"/>
      <c r="E5" s="230"/>
      <c r="F5" s="230"/>
      <c r="G5" s="231"/>
      <c r="H5" s="231"/>
      <c r="I5" s="231"/>
      <c r="J5" s="231"/>
    </row>
    <row r="6" ht="6.75" customHeight="1">
      <c r="A6" s="236"/>
      <c r="B6" s="236"/>
      <c r="C6" s="236"/>
      <c r="D6" s="236"/>
      <c r="E6" s="236"/>
      <c r="F6" s="236"/>
      <c r="G6" s="236"/>
      <c r="H6" s="231"/>
      <c r="I6" s="231"/>
      <c r="J6" s="231"/>
    </row>
    <row r="7" ht="6.75" customHeight="1">
      <c r="A7" s="231"/>
      <c r="B7" s="231"/>
      <c r="C7" s="231"/>
      <c r="D7" s="231"/>
      <c r="E7" s="231"/>
      <c r="F7" s="231"/>
      <c r="G7" s="231"/>
      <c r="H7" s="231"/>
      <c r="I7" s="231"/>
      <c r="J7" s="231"/>
    </row>
    <row r="8" ht="21.0" customHeight="1">
      <c r="A8" s="237"/>
      <c r="B8" s="238"/>
      <c r="C8" s="238"/>
      <c r="D8" s="239"/>
      <c r="E8" s="238"/>
      <c r="F8" s="238"/>
      <c r="G8" s="239"/>
      <c r="H8" s="231"/>
      <c r="I8" s="231"/>
      <c r="J8" s="231"/>
    </row>
    <row r="9" ht="18.0" customHeight="1">
      <c r="A9" s="240" t="s">
        <v>169</v>
      </c>
      <c r="B9" s="241" t="s">
        <v>170</v>
      </c>
      <c r="C9" s="241" t="s">
        <v>171</v>
      </c>
      <c r="D9" s="242" t="s">
        <v>172</v>
      </c>
      <c r="E9" s="243" t="s">
        <v>173</v>
      </c>
      <c r="F9" s="243" t="s">
        <v>174</v>
      </c>
      <c r="G9" s="242" t="s">
        <v>172</v>
      </c>
      <c r="H9" s="231"/>
      <c r="I9" s="231"/>
      <c r="J9" s="231"/>
    </row>
    <row r="10" ht="3.75" customHeight="1">
      <c r="A10" s="56"/>
      <c r="B10" s="244"/>
      <c r="C10" s="244"/>
      <c r="D10" s="245"/>
      <c r="E10" s="244"/>
      <c r="F10" s="244"/>
      <c r="G10" s="245"/>
      <c r="H10" s="231"/>
      <c r="I10" s="231"/>
      <c r="J10" s="231"/>
    </row>
    <row r="11" ht="16.5" customHeight="1">
      <c r="A11" s="246" t="s">
        <v>175</v>
      </c>
      <c r="B11" s="247"/>
      <c r="C11" s="247"/>
      <c r="D11" s="248"/>
      <c r="E11" s="247"/>
      <c r="F11" s="247"/>
      <c r="G11" s="248"/>
      <c r="H11" s="231"/>
      <c r="I11" s="231"/>
      <c r="J11" s="231"/>
    </row>
    <row r="12" ht="16.5" customHeight="1">
      <c r="A12" s="249" t="s">
        <v>136</v>
      </c>
      <c r="B12" s="250">
        <f>'Mês'!CQ7</f>
        <v>30.794</v>
      </c>
      <c r="C12" s="251">
        <f>'Mês'!CE7</f>
        <v>27.767</v>
      </c>
      <c r="D12" s="252">
        <f t="shared" ref="D12:D18" si="1">(B12/C12-1)*100</f>
        <v>10.90142975</v>
      </c>
      <c r="E12" s="250">
        <f>HLOOKUP($E$9,YTD!$B$5:$IP$50,4,0)</f>
        <v>155.312</v>
      </c>
      <c r="F12" s="251">
        <f>HLOOKUP($F$9,YTD!$B$5:$IP$50,4,0)</f>
        <v>160.008</v>
      </c>
      <c r="G12" s="252">
        <f t="shared" ref="G12:G18" si="2">(E12/F12-1)*100</f>
        <v>-2.934853257</v>
      </c>
      <c r="H12" s="231"/>
      <c r="I12" s="231"/>
      <c r="J12" s="231"/>
    </row>
    <row r="13" ht="16.5" customHeight="1">
      <c r="A13" s="253" t="s">
        <v>137</v>
      </c>
      <c r="B13" s="244">
        <f>'Mês'!CQ8</f>
        <v>20.093</v>
      </c>
      <c r="C13" s="254">
        <f>'Mês'!CE8</f>
        <v>18.343</v>
      </c>
      <c r="D13" s="255">
        <f t="shared" si="1"/>
        <v>9.54042414</v>
      </c>
      <c r="E13" s="244">
        <f>HLOOKUP($E$9,YTD!$B$5:$IP$50,5,0)</f>
        <v>68.202</v>
      </c>
      <c r="F13" s="254">
        <f>HLOOKUP($F$9,YTD!$B$5:$IP$50,5,0)</f>
        <v>59.878</v>
      </c>
      <c r="G13" s="255">
        <f t="shared" si="2"/>
        <v>13.90159992</v>
      </c>
      <c r="H13" s="231"/>
      <c r="I13" s="231"/>
      <c r="J13" s="231"/>
      <c r="M13" s="256"/>
      <c r="N13" s="257"/>
      <c r="O13" s="257"/>
    </row>
    <row r="14" ht="16.5" customHeight="1">
      <c r="A14" s="253" t="s">
        <v>138</v>
      </c>
      <c r="B14" s="244">
        <f>'Mês'!CQ9</f>
        <v>7.872</v>
      </c>
      <c r="C14" s="254">
        <f>'Mês'!CE9</f>
        <v>6.687</v>
      </c>
      <c r="D14" s="255">
        <f t="shared" si="1"/>
        <v>17.7209511</v>
      </c>
      <c r="E14" s="244">
        <f>HLOOKUP($E$9,YTD!$B$5:$IP$50,6,0)</f>
        <v>26.347</v>
      </c>
      <c r="F14" s="254">
        <f>HLOOKUP($F$9,YTD!$B$5:$IP$50,6,0)</f>
        <v>23.976</v>
      </c>
      <c r="G14" s="255">
        <f t="shared" si="2"/>
        <v>9.889055722</v>
      </c>
      <c r="H14" s="231"/>
      <c r="I14" s="231"/>
      <c r="J14" s="231"/>
      <c r="M14" s="256"/>
      <c r="N14" s="257"/>
      <c r="O14" s="257"/>
    </row>
    <row r="15" ht="16.5" customHeight="1">
      <c r="A15" s="253" t="s">
        <v>139</v>
      </c>
      <c r="B15" s="244">
        <f>'Mês'!CQ10</f>
        <v>2.829</v>
      </c>
      <c r="C15" s="254">
        <f>'Mês'!CE10</f>
        <v>2.737</v>
      </c>
      <c r="D15" s="255">
        <f t="shared" si="1"/>
        <v>3.361344538</v>
      </c>
      <c r="E15" s="244">
        <f>HLOOKUP($E$9,YTD!$B$5:$IP$50,7,0)</f>
        <v>0</v>
      </c>
      <c r="F15" s="254">
        <f>HLOOKUP($F$9,YTD!$B$5:$IP$50,7,0)</f>
        <v>0</v>
      </c>
      <c r="G15" s="255" t="str">
        <f t="shared" si="2"/>
        <v>#DIV/0!</v>
      </c>
      <c r="H15" s="231"/>
      <c r="I15" s="231"/>
      <c r="J15" s="231"/>
      <c r="M15" s="256"/>
      <c r="N15" s="257"/>
      <c r="O15" s="257"/>
    </row>
    <row r="16" ht="16.5" customHeight="1">
      <c r="A16" s="253" t="s">
        <v>176</v>
      </c>
      <c r="B16" s="244" t="str">
        <f>Mês!#REF!</f>
        <v>#ERROR!</v>
      </c>
      <c r="C16" s="254" t="str">
        <f>Mês!#REF!</f>
        <v>#ERROR!</v>
      </c>
      <c r="D16" s="255" t="str">
        <f t="shared" si="1"/>
        <v>#ERROR!</v>
      </c>
      <c r="E16" s="244">
        <f>HLOOKUP($E$9,YTD!$B$5:$IP$50,8,0)</f>
        <v>62.638</v>
      </c>
      <c r="F16" s="254">
        <f>HLOOKUP($F$9,YTD!$B$5:$IP$50,8,0)</f>
        <v>75.087</v>
      </c>
      <c r="G16" s="255">
        <f t="shared" si="2"/>
        <v>-16.57943452</v>
      </c>
      <c r="H16" s="231"/>
      <c r="I16" s="231"/>
      <c r="J16" s="231"/>
      <c r="M16" s="256"/>
      <c r="N16" s="257"/>
      <c r="O16" s="257"/>
    </row>
    <row r="17" ht="16.5" customHeight="1">
      <c r="A17" s="258" t="s">
        <v>142</v>
      </c>
      <c r="B17" s="259">
        <f>'Mês'!CQ13</f>
        <v>19.386</v>
      </c>
      <c r="C17" s="260">
        <f>'Mês'!CE13</f>
        <v>21.451</v>
      </c>
      <c r="D17" s="261">
        <f t="shared" si="1"/>
        <v>-9.626590835</v>
      </c>
      <c r="E17" s="259">
        <f>HLOOKUP($E$9,YTD!$B$5:$IP$50,9,0)</f>
        <v>151.98</v>
      </c>
      <c r="F17" s="260">
        <f>HLOOKUP($F$9,YTD!$B$5:$IP$50,9,0)</f>
        <v>161.956</v>
      </c>
      <c r="G17" s="261">
        <f t="shared" si="2"/>
        <v>-6.159697696</v>
      </c>
      <c r="H17" s="231"/>
      <c r="I17" s="231"/>
      <c r="J17" s="231"/>
    </row>
    <row r="18" ht="16.5" customHeight="1">
      <c r="A18" s="262" t="s">
        <v>143</v>
      </c>
      <c r="B18" s="263">
        <f>'Mês'!CQ14</f>
        <v>55.891</v>
      </c>
      <c r="C18" s="264">
        <f>'Mês'!CE14</f>
        <v>54.599</v>
      </c>
      <c r="D18" s="265">
        <f t="shared" si="1"/>
        <v>2.366343706</v>
      </c>
      <c r="E18" s="263">
        <f>HLOOKUP($E$9,YTD!$B$5:$IP$50,10,0)</f>
        <v>464.479</v>
      </c>
      <c r="F18" s="264">
        <f>HLOOKUP($F$9,YTD!$B$5:$IP$50,10,0)</f>
        <v>480.905</v>
      </c>
      <c r="G18" s="265">
        <f t="shared" si="2"/>
        <v>-3.415643422</v>
      </c>
      <c r="H18" s="231"/>
      <c r="I18" s="231"/>
      <c r="J18" s="231"/>
      <c r="M18" s="256"/>
      <c r="N18" s="257"/>
      <c r="O18" s="257"/>
    </row>
    <row r="19" ht="3.75" customHeight="1">
      <c r="A19" s="56"/>
      <c r="B19" s="244"/>
      <c r="C19" s="254"/>
      <c r="D19" s="255"/>
      <c r="E19" s="244"/>
      <c r="F19" s="254"/>
      <c r="G19" s="255"/>
      <c r="H19" s="231"/>
      <c r="I19" s="231"/>
      <c r="J19" s="231"/>
    </row>
    <row r="20" ht="16.5" customHeight="1">
      <c r="A20" s="262" t="s">
        <v>177</v>
      </c>
      <c r="B20" s="266"/>
      <c r="C20" s="267"/>
      <c r="D20" s="265"/>
      <c r="E20" s="266"/>
      <c r="F20" s="267"/>
      <c r="G20" s="265"/>
      <c r="H20" s="231"/>
      <c r="I20" s="231"/>
      <c r="J20" s="231"/>
    </row>
    <row r="21" ht="16.5" customHeight="1">
      <c r="A21" s="249" t="s">
        <v>136</v>
      </c>
      <c r="B21" s="250">
        <f>'Mês'!CQ17</f>
        <v>15.048</v>
      </c>
      <c r="C21" s="251">
        <f>'Mês'!CE17</f>
        <v>16.282</v>
      </c>
      <c r="D21" s="252">
        <f t="shared" ref="D21:D27" si="3">(B21/C21-1)*100</f>
        <v>-7.578921508</v>
      </c>
      <c r="E21" s="250">
        <f>HLOOKUP($E$9,YTD!$B$5:$IP$50,13,0)</f>
        <v>135.205</v>
      </c>
      <c r="F21" s="251">
        <f>HLOOKUP($F$9,YTD!$B$5:$IP$50,13,0)</f>
        <v>130.797</v>
      </c>
      <c r="G21" s="252">
        <f t="shared" ref="G21:G27" si="4">(E21/F21-1)*100</f>
        <v>3.370107877</v>
      </c>
      <c r="H21" s="231"/>
      <c r="I21" s="231"/>
      <c r="J21" s="231"/>
    </row>
    <row r="22" ht="16.5" customHeight="1">
      <c r="A22" s="253" t="s">
        <v>137</v>
      </c>
      <c r="B22" s="244">
        <f>'Mês'!CQ18</f>
        <v>7.337</v>
      </c>
      <c r="C22" s="254">
        <f>'Mês'!CE18</f>
        <v>7.957</v>
      </c>
      <c r="D22" s="255">
        <f t="shared" si="3"/>
        <v>-7.791881362</v>
      </c>
      <c r="E22" s="244">
        <f>HLOOKUP($E$9,YTD!$B$5:$IP$50,14,0)</f>
        <v>58.532</v>
      </c>
      <c r="F22" s="254">
        <f>HLOOKUP($F$9,YTD!$B$5:$IP$50,14,0)</f>
        <v>63.846</v>
      </c>
      <c r="G22" s="255">
        <f t="shared" si="4"/>
        <v>-8.323152586</v>
      </c>
      <c r="H22" s="231"/>
      <c r="I22" s="231"/>
      <c r="J22" s="231"/>
    </row>
    <row r="23" ht="16.5" customHeight="1">
      <c r="A23" s="253" t="s">
        <v>138</v>
      </c>
      <c r="B23" s="244">
        <f>'Mês'!CQ19</f>
        <v>4.678</v>
      </c>
      <c r="C23" s="254">
        <f>'Mês'!CE19</f>
        <v>5.144</v>
      </c>
      <c r="D23" s="255">
        <f t="shared" si="3"/>
        <v>-9.059097978</v>
      </c>
      <c r="E23" s="244">
        <f>HLOOKUP($E$9,YTD!$B$5:$IP$50,15,0)</f>
        <v>44.178</v>
      </c>
      <c r="F23" s="254">
        <f>HLOOKUP($F$9,YTD!$B$5:$IP$50,15,0)</f>
        <v>39.037</v>
      </c>
      <c r="G23" s="255">
        <f t="shared" si="4"/>
        <v>13.16955709</v>
      </c>
      <c r="H23" s="231"/>
      <c r="I23" s="231"/>
      <c r="J23" s="231"/>
    </row>
    <row r="24" ht="16.5" customHeight="1">
      <c r="A24" s="253" t="s">
        <v>139</v>
      </c>
      <c r="B24" s="244">
        <f>'Mês'!CQ20</f>
        <v>3.033</v>
      </c>
      <c r="C24" s="254">
        <f>'Mês'!CE20</f>
        <v>3.181</v>
      </c>
      <c r="D24" s="255">
        <f t="shared" si="3"/>
        <v>-4.652624961</v>
      </c>
      <c r="E24" s="244">
        <f>HLOOKUP($E$9,YTD!$B$5:$IP$50,16,0)</f>
        <v>32.495</v>
      </c>
      <c r="F24" s="254">
        <f>HLOOKUP($F$9,YTD!$B$5:$IP$50,16,0)</f>
        <v>27.914</v>
      </c>
      <c r="G24" s="255">
        <f t="shared" si="4"/>
        <v>16.41111987</v>
      </c>
      <c r="H24" s="231"/>
      <c r="I24" s="231"/>
      <c r="J24" s="231"/>
    </row>
    <row r="25" ht="16.5" customHeight="1">
      <c r="A25" s="253" t="s">
        <v>176</v>
      </c>
      <c r="B25" s="244">
        <f>'Mês'!CQ21</f>
        <v>2.146</v>
      </c>
      <c r="C25" s="254">
        <f>'Mês'!CE21</f>
        <v>2.095</v>
      </c>
      <c r="D25" s="255">
        <f t="shared" si="3"/>
        <v>2.434367542</v>
      </c>
      <c r="E25" s="244">
        <f>HLOOKUP($E$9,YTD!$B$5:$IP$50,17,0)</f>
        <v>13.91</v>
      </c>
      <c r="F25" s="254">
        <f>HLOOKUP($F$9,YTD!$B$5:$IP$50,17,0)</f>
        <v>12.633</v>
      </c>
      <c r="G25" s="255">
        <f t="shared" si="4"/>
        <v>10.10844613</v>
      </c>
      <c r="H25" s="231"/>
      <c r="I25" s="231"/>
      <c r="J25" s="231"/>
    </row>
    <row r="26" ht="16.5" customHeight="1">
      <c r="A26" s="258" t="s">
        <v>142</v>
      </c>
      <c r="B26" s="259">
        <f>'Mês'!CQ22</f>
        <v>6.429</v>
      </c>
      <c r="C26" s="260">
        <f>'Mês'!CE22</f>
        <v>7.633</v>
      </c>
      <c r="D26" s="261">
        <f t="shared" si="3"/>
        <v>-15.77361457</v>
      </c>
      <c r="E26" s="259">
        <f>HLOOKUP($E$9,YTD!$B$5:$IP$50,18,0)</f>
        <v>58.48</v>
      </c>
      <c r="F26" s="260">
        <f>HLOOKUP($F$9,YTD!$B$5:$IP$50,18,0)</f>
        <v>57.387</v>
      </c>
      <c r="G26" s="261">
        <f t="shared" si="4"/>
        <v>1.904612543</v>
      </c>
      <c r="H26" s="231"/>
      <c r="I26" s="231"/>
      <c r="J26" s="231"/>
    </row>
    <row r="27" ht="16.5" customHeight="1">
      <c r="A27" s="262" t="s">
        <v>143</v>
      </c>
      <c r="B27" s="263">
        <f>'Mês'!CQ23</f>
        <v>23.623</v>
      </c>
      <c r="C27" s="264">
        <f>'Mês'!CE23</f>
        <v>26.01</v>
      </c>
      <c r="D27" s="265">
        <f t="shared" si="3"/>
        <v>-9.177239523</v>
      </c>
      <c r="E27" s="263">
        <f>HLOOKUP($E$9,YTD!$B$5:$IP$50,19,0)</f>
        <v>207.595</v>
      </c>
      <c r="F27" s="264">
        <f>HLOOKUP($F$9,YTD!$B$5:$IP$50,19,0)</f>
        <v>200.817</v>
      </c>
      <c r="G27" s="265">
        <f t="shared" si="4"/>
        <v>3.375212258</v>
      </c>
      <c r="H27" s="231"/>
      <c r="I27" s="231"/>
      <c r="J27" s="231"/>
    </row>
    <row r="28" ht="3.75" customHeight="1">
      <c r="A28" s="56"/>
      <c r="B28" s="244"/>
      <c r="C28" s="254"/>
      <c r="D28" s="255"/>
      <c r="E28" s="244"/>
      <c r="F28" s="254"/>
      <c r="G28" s="255"/>
      <c r="H28" s="231"/>
      <c r="I28" s="231"/>
      <c r="J28" s="231"/>
    </row>
    <row r="29" ht="16.5" customHeight="1">
      <c r="A29" s="262" t="s">
        <v>146</v>
      </c>
      <c r="B29" s="263">
        <f>'Mês'!CQ33</f>
        <v>79.514</v>
      </c>
      <c r="C29" s="264">
        <f>'Mês'!CE33</f>
        <v>80.609</v>
      </c>
      <c r="D29" s="265">
        <f>(B29/C29-1)*100</f>
        <v>-1.358409111</v>
      </c>
      <c r="E29" s="263">
        <f>HLOOKUP($E$9,YTD!$B$5:$IP$50,21,0)</f>
        <v>385.066</v>
      </c>
      <c r="F29" s="264">
        <f>HLOOKUP($F$9,YTD!$B$5:$IP$50,21,0)</f>
        <v>374.659</v>
      </c>
      <c r="G29" s="265">
        <f>(E29/F29-1)*100</f>
        <v>2.777725879</v>
      </c>
      <c r="H29" s="231"/>
      <c r="I29" s="231"/>
      <c r="J29" s="231"/>
      <c r="L29" s="268"/>
    </row>
    <row r="30" ht="15.0" customHeight="1">
      <c r="A30" s="269" t="s">
        <v>178</v>
      </c>
      <c r="B30" s="270"/>
      <c r="C30" s="270"/>
      <c r="D30" s="271"/>
      <c r="E30" s="270"/>
      <c r="F30" s="270"/>
      <c r="G30" s="271"/>
      <c r="H30" s="231"/>
      <c r="I30" s="231"/>
      <c r="J30" s="231"/>
    </row>
    <row r="31" ht="29.25" customHeight="1">
      <c r="A31" s="231"/>
      <c r="B31" s="272"/>
      <c r="C31" s="272"/>
      <c r="D31" s="273"/>
      <c r="E31" s="272"/>
      <c r="F31" s="272"/>
      <c r="G31" s="273"/>
      <c r="H31" s="231"/>
      <c r="I31" s="231"/>
      <c r="J31" s="231"/>
    </row>
    <row r="32" ht="18.75" customHeight="1">
      <c r="A32" s="274" t="s">
        <v>147</v>
      </c>
      <c r="B32" s="275" t="str">
        <f t="shared" ref="B32:G32" si="5">B9</f>
        <v>3Q13</v>
      </c>
      <c r="C32" s="275" t="str">
        <f t="shared" si="5"/>
        <v>3Q12</v>
      </c>
      <c r="D32" s="276" t="str">
        <f t="shared" si="5"/>
        <v>Chg. (%)</v>
      </c>
      <c r="E32" s="277" t="str">
        <f t="shared" si="5"/>
        <v>9M13</v>
      </c>
      <c r="F32" s="277" t="str">
        <f t="shared" si="5"/>
        <v>9M12</v>
      </c>
      <c r="G32" s="276" t="str">
        <f t="shared" si="5"/>
        <v>Chg. (%)</v>
      </c>
      <c r="H32" s="231"/>
      <c r="I32" s="231"/>
      <c r="J32" s="231"/>
    </row>
    <row r="33" ht="16.5" customHeight="1">
      <c r="A33" s="278" t="s">
        <v>148</v>
      </c>
      <c r="B33" s="279">
        <f>'Mês'!CQ37</f>
        <v>4631.5</v>
      </c>
      <c r="C33" s="280">
        <f>'Mês'!CE37</f>
        <v>4304</v>
      </c>
      <c r="D33" s="252">
        <f t="shared" ref="D33:D34" si="6">(B33/C33-1)*100</f>
        <v>7.609200743</v>
      </c>
      <c r="E33" s="279">
        <f>HLOOKUP($E$9,YTD!$B$5:$IP$50,25,0)</f>
        <v>76.548</v>
      </c>
      <c r="F33" s="280">
        <f>HLOOKUP($F$9,YTD!$B$5:$IP$50,25,0)</f>
        <v>87.72</v>
      </c>
      <c r="G33" s="252">
        <f t="shared" ref="G33:G34" si="7">(E33/F33-1)*100</f>
        <v>-12.73597811</v>
      </c>
      <c r="H33" s="231"/>
      <c r="I33" s="231"/>
      <c r="J33" s="231"/>
    </row>
    <row r="34" ht="16.5" customHeight="1">
      <c r="A34" s="281" t="s">
        <v>179</v>
      </c>
      <c r="B34" s="244">
        <f>'Mês'!CQ38</f>
        <v>58.69682042</v>
      </c>
      <c r="C34" s="254">
        <f>'Mês'!CE38</f>
        <v>55.02923977</v>
      </c>
      <c r="D34" s="255">
        <f t="shared" si="6"/>
        <v>6.66478525</v>
      </c>
      <c r="E34" s="244">
        <f>HLOOKUP($E$9,YTD!$B$5:$IP$50,26,0)</f>
        <v>461.614</v>
      </c>
      <c r="F34" s="254">
        <f>HLOOKUP($F$9,YTD!$B$5:$IP$50,26,0)</f>
        <v>462.379</v>
      </c>
      <c r="G34" s="255">
        <f t="shared" si="7"/>
        <v>-0.1654486904</v>
      </c>
      <c r="H34" s="231"/>
      <c r="I34" s="231"/>
      <c r="J34" s="231"/>
      <c r="K34" s="268"/>
    </row>
    <row r="35" ht="16.5" customHeight="1">
      <c r="A35" s="282" t="s">
        <v>180</v>
      </c>
      <c r="B35" s="270"/>
      <c r="C35" s="270"/>
      <c r="D35" s="271"/>
      <c r="E35" s="270"/>
      <c r="F35" s="270"/>
      <c r="G35" s="271"/>
      <c r="H35" s="231"/>
      <c r="I35" s="231"/>
      <c r="J35" s="231"/>
    </row>
    <row r="36" ht="29.25" customHeight="1">
      <c r="A36" s="231"/>
      <c r="B36" s="272"/>
      <c r="C36" s="272"/>
      <c r="D36" s="273"/>
      <c r="E36" s="272"/>
      <c r="F36" s="272"/>
      <c r="G36" s="273"/>
      <c r="H36" s="231"/>
      <c r="I36" s="231"/>
      <c r="J36" s="231"/>
    </row>
    <row r="37" ht="18.75" customHeight="1">
      <c r="A37" s="283" t="s">
        <v>181</v>
      </c>
      <c r="B37" s="275" t="str">
        <f t="shared" ref="B37:G37" si="8">B32</f>
        <v>3Q13</v>
      </c>
      <c r="C37" s="275" t="str">
        <f t="shared" si="8"/>
        <v>3Q12</v>
      </c>
      <c r="D37" s="276" t="str">
        <f t="shared" si="8"/>
        <v>Chg. (%)</v>
      </c>
      <c r="E37" s="277" t="str">
        <f t="shared" si="8"/>
        <v>9M13</v>
      </c>
      <c r="F37" s="277" t="str">
        <f t="shared" si="8"/>
        <v>9M12</v>
      </c>
      <c r="G37" s="276" t="str">
        <f t="shared" si="8"/>
        <v>Chg. (%)</v>
      </c>
      <c r="H37" s="231"/>
      <c r="I37" s="231"/>
      <c r="J37" s="231"/>
    </row>
    <row r="38" ht="16.5" customHeight="1">
      <c r="A38" s="249" t="s">
        <v>182</v>
      </c>
      <c r="B38" s="279">
        <f>'Mês'!CQ41</f>
        <v>15</v>
      </c>
      <c r="C38" s="280">
        <f>'Mês'!CE41</f>
        <v>14</v>
      </c>
      <c r="D38" s="252">
        <f t="shared" ref="D38:D43" si="9">(B38/C38-1)*100</f>
        <v>7.142857143</v>
      </c>
      <c r="E38" s="279" t="str">
        <f>HLOOKUP($E$9,YTD!$B$5:$IP$50,30,0)</f>
        <v/>
      </c>
      <c r="F38" s="280" t="str">
        <f>HLOOKUP($F$9,YTD!$B$5:$IP$50,30,0)</f>
        <v/>
      </c>
      <c r="G38" s="252" t="str">
        <f t="shared" ref="G38:G43" si="10">(E38/F38-1)*100</f>
        <v>#DIV/0!</v>
      </c>
      <c r="H38" s="231"/>
      <c r="I38" s="231"/>
      <c r="J38" s="231"/>
    </row>
    <row r="39" ht="16.5" customHeight="1">
      <c r="A39" s="253" t="s">
        <v>183</v>
      </c>
      <c r="B39" s="284" t="str">
        <f>Mês!#REF!</f>
        <v>#ERROR!</v>
      </c>
      <c r="C39" s="285" t="str">
        <f>Mês!#REF!</f>
        <v>#ERROR!</v>
      </c>
      <c r="D39" s="255" t="str">
        <f t="shared" si="9"/>
        <v>#ERROR!</v>
      </c>
      <c r="E39" s="284" t="str">
        <f>HLOOKUP($E$9,YTD!$B$5:$IP$50,31,0)</f>
        <v/>
      </c>
      <c r="F39" s="285" t="str">
        <f>HLOOKUP($F$9,YTD!$B$5:$IP$50,31,0)</f>
        <v/>
      </c>
      <c r="G39" s="255" t="str">
        <f t="shared" si="10"/>
        <v>#DIV/0!</v>
      </c>
      <c r="H39" s="231"/>
      <c r="I39" s="231"/>
      <c r="J39" s="231"/>
    </row>
    <row r="40" ht="16.5" customHeight="1">
      <c r="A40" s="253" t="s">
        <v>184</v>
      </c>
      <c r="B40" s="284" t="str">
        <f>Mês!#REF!</f>
        <v>#ERROR!</v>
      </c>
      <c r="C40" s="285" t="str">
        <f>Mês!#REF!</f>
        <v>#ERROR!</v>
      </c>
      <c r="D40" s="255" t="str">
        <f t="shared" si="9"/>
        <v>#ERROR!</v>
      </c>
      <c r="E40" s="284" t="str">
        <f>HLOOKUP($E$9,YTD!$B$5:$IP$50,32,0)</f>
        <v/>
      </c>
      <c r="F40" s="285" t="str">
        <f>HLOOKUP($F$9,YTD!$B$5:$IP$50,32,0)</f>
        <v/>
      </c>
      <c r="G40" s="255" t="str">
        <f t="shared" si="10"/>
        <v>#DIV/0!</v>
      </c>
      <c r="H40" s="231"/>
      <c r="I40" s="231"/>
      <c r="J40" s="231"/>
    </row>
    <row r="41" ht="16.5" customHeight="1">
      <c r="A41" s="249" t="s">
        <v>185</v>
      </c>
      <c r="B41" s="286">
        <f>'Mês'!CQ42</f>
        <v>442.456</v>
      </c>
      <c r="C41" s="287">
        <f>'Mês'!CE42</f>
        <v>409.8899081</v>
      </c>
      <c r="D41" s="288">
        <f t="shared" si="9"/>
        <v>7.945082645</v>
      </c>
      <c r="E41" s="286">
        <f>HLOOKUP($E$9,YTD!$B$5:$IP$50,33,0)</f>
        <v>39345.5</v>
      </c>
      <c r="F41" s="287">
        <f>HLOOKUP($F$9,YTD!$B$5:$IP$50,33,0)</f>
        <v>39044.5</v>
      </c>
      <c r="G41" s="288">
        <f t="shared" si="10"/>
        <v>0.7709152377</v>
      </c>
      <c r="H41" s="231"/>
      <c r="I41" s="231"/>
      <c r="J41" s="231"/>
    </row>
    <row r="42" ht="16.5" customHeight="1">
      <c r="A42" s="253" t="s">
        <v>186</v>
      </c>
      <c r="B42" s="284" t="str">
        <f>Mês!#REF!</f>
        <v>#ERROR!</v>
      </c>
      <c r="C42" s="285" t="str">
        <f>Mês!#REF!</f>
        <v>#ERROR!</v>
      </c>
      <c r="D42" s="255" t="str">
        <f t="shared" si="9"/>
        <v>#ERROR!</v>
      </c>
      <c r="E42" s="284">
        <f>HLOOKUP($E$9,YTD!$B$5:$IP$50,34,0)</f>
        <v>57.12950183</v>
      </c>
      <c r="F42" s="285">
        <f>HLOOKUP($F$9,YTD!$B$5:$IP$50,34,0)</f>
        <v>52.29658098</v>
      </c>
      <c r="G42" s="255">
        <f t="shared" si="10"/>
        <v>9.241370599</v>
      </c>
      <c r="H42" s="231"/>
      <c r="I42" s="231"/>
      <c r="J42" s="231"/>
      <c r="M42" s="256"/>
      <c r="N42" s="257"/>
      <c r="O42" s="257"/>
    </row>
    <row r="43" ht="16.5" customHeight="1">
      <c r="A43" s="253" t="s">
        <v>187</v>
      </c>
      <c r="B43" s="284" t="str">
        <f>Mês!#REF!</f>
        <v>#ERROR!</v>
      </c>
      <c r="C43" s="285" t="str">
        <f>Mês!#REF!</f>
        <v>#ERROR!</v>
      </c>
      <c r="D43" s="255" t="str">
        <f t="shared" si="9"/>
        <v>#ERROR!</v>
      </c>
      <c r="E43" s="284" t="str">
        <f>HLOOKUP($E$9,YTD!$B$5:$IP$50,35,0)</f>
        <v/>
      </c>
      <c r="F43" s="285" t="str">
        <f>HLOOKUP($F$9,YTD!$B$5:$IP$50,35,0)</f>
        <v/>
      </c>
      <c r="G43" s="255" t="str">
        <f t="shared" si="10"/>
        <v>#DIV/0!</v>
      </c>
      <c r="H43" s="231"/>
      <c r="I43" s="231"/>
      <c r="J43" s="231"/>
      <c r="M43" s="256"/>
      <c r="N43" s="257"/>
      <c r="O43" s="257"/>
    </row>
    <row r="44" ht="15.0" customHeight="1">
      <c r="A44" s="289" t="s">
        <v>188</v>
      </c>
      <c r="B44" s="238"/>
      <c r="C44" s="238"/>
      <c r="D44" s="239"/>
      <c r="E44" s="238"/>
      <c r="F44" s="238"/>
      <c r="G44" s="239"/>
      <c r="H44" s="231"/>
      <c r="I44" s="231"/>
      <c r="J44" s="231"/>
    </row>
    <row r="45" ht="15.0" customHeight="1">
      <c r="A45" s="231"/>
      <c r="B45" s="238"/>
      <c r="C45" s="238"/>
      <c r="D45" s="239"/>
      <c r="E45" s="238"/>
      <c r="F45" s="238"/>
      <c r="G45" s="239"/>
      <c r="H45" s="231"/>
      <c r="I45" s="231"/>
      <c r="J45" s="231"/>
    </row>
    <row r="46" ht="15.0" customHeight="1">
      <c r="A46" s="231"/>
      <c r="B46" s="231"/>
      <c r="C46" s="231"/>
      <c r="D46" s="231"/>
      <c r="E46" s="231"/>
      <c r="F46" s="231"/>
      <c r="G46" s="231"/>
      <c r="H46" s="231"/>
      <c r="I46" s="231"/>
      <c r="J46" s="231"/>
    </row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2:G2"/>
  </mergeCells>
  <printOptions/>
  <pageMargins bottom="0.787401575" footer="0.0" header="0.0" left="0.511811024" right="0.511811024" top="0.787401575"/>
  <pageSetup orientation="landscape"/>
  <drawing r:id="rId1"/>
</worksheet>
</file>