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October 2021" sheetId="1" r:id="rId4"/>
    <sheet state="visible" name="Month" sheetId="2" r:id="rId5"/>
    <sheet state="visible" name="Quarter" sheetId="3" r:id="rId6"/>
    <sheet state="visible" name="YTD" sheetId="4" r:id="rId7"/>
    <sheet state="visible" name="Year" sheetId="5" r:id="rId8"/>
    <sheet state="visible" name="YoY Analysis - Month &amp; YTD" sheetId="6" r:id="rId9"/>
    <sheet state="visible" name="YoY Analysis - Quarter &amp; YTD" sheetId="7" r:id="rId10"/>
    <sheet state="hidden" name="Comparable Q" sheetId="8" r:id="rId11"/>
    <sheet state="hidden" name="Comparable1" sheetId="9" r:id="rId12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Z46">
      <text>
        <t xml:space="preserve">A planilha enviada pelo negocio informava 31, add 2 atracações ref. ao mês de novembro.
	-Viviane Soares</t>
      </text>
    </comment>
    <comment authorId="0" ref="FY46">
      <text>
        <t xml:space="preserve">*Campos Contender atracou dia 14/11/20 e desatracou dia 11/12/2020
*Bram Buccaneer atracou dia 16/11/2020 e desatracou dia 28/12/2020. Essa informação so chegou de Jan.21. Realizamos o ajuste no mes de dez.20 = +2 atracações
	-Viviane Soares</t>
      </text>
    </comment>
  </commentList>
</comments>
</file>

<file path=xl/sharedStrings.xml><?xml version="1.0" encoding="utf-8"?>
<sst xmlns="http://schemas.openxmlformats.org/spreadsheetml/2006/main" count="500" uniqueCount="175">
  <si>
    <t>OPERATIONAL DATA</t>
  </si>
  <si>
    <t>October 2021</t>
  </si>
  <si>
    <t xml:space="preserve">    </t>
  </si>
  <si>
    <t>INVESTOR RELATIONS CONTACTS:</t>
  </si>
  <si>
    <t>ENGAGE WITH US:</t>
  </si>
  <si>
    <t>ri@wilsonsons.com.br</t>
  </si>
  <si>
    <t>+55 21 2126-4271</t>
  </si>
  <si>
    <t xml:space="preserve">   </t>
  </si>
  <si>
    <t>Container Terminals ('000 TEU)</t>
  </si>
  <si>
    <t>Rio Grande Terminal</t>
  </si>
  <si>
    <t>Gateway (Full)</t>
  </si>
  <si>
    <t>Exports</t>
  </si>
  <si>
    <t>Imports</t>
  </si>
  <si>
    <t>Cabotage</t>
  </si>
  <si>
    <t>Inland Navigation (Full)</t>
  </si>
  <si>
    <t>Transshipment &amp; Shifting (Full + Empty)*</t>
  </si>
  <si>
    <t>Empty (total, except transshipment)</t>
  </si>
  <si>
    <t>Total Rio Grande</t>
  </si>
  <si>
    <t>Salvador Terminal</t>
  </si>
  <si>
    <t>Total Salvador</t>
  </si>
  <si>
    <t>Total Gateway (Full)</t>
  </si>
  <si>
    <t>Total Exports</t>
  </si>
  <si>
    <t>Total Imports</t>
  </si>
  <si>
    <t>Total Cabotage</t>
  </si>
  <si>
    <t>Total Transshipment &amp; Shifting (Full + Empty)*</t>
  </si>
  <si>
    <t>Grand Total (Full)</t>
  </si>
  <si>
    <t>Grand Total (Empty)</t>
  </si>
  <si>
    <t>Grand Total</t>
  </si>
  <si>
    <t>* Transshipment &amp; Shifting considers full and empty volumes, as there is no difference financially or operationally.</t>
  </si>
  <si>
    <t>Towage</t>
  </si>
  <si>
    <t>Harbour Manoeuvres (#)</t>
  </si>
  <si>
    <t>Avg. DWT Attended ('000 tonnes)</t>
  </si>
  <si>
    <t>Offshore Support Vessels*</t>
  </si>
  <si>
    <t>Own OSV Fleet, end of period (#)</t>
  </si>
  <si>
    <t>Days in Operation (#)</t>
  </si>
  <si>
    <t>* Considers the total volume from the Offshore Support Vessel joint venture, namely Wilson Sons Ultratug Offshore.</t>
  </si>
  <si>
    <t>Offshore Support Bases</t>
  </si>
  <si>
    <t>Vessel Turnarounds (#)</t>
  </si>
  <si>
    <t>-</t>
  </si>
  <si>
    <t>Shipyards</t>
  </si>
  <si>
    <t># of OSVs delivered</t>
  </si>
  <si>
    <t># of tugboats delivered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</si>
  <si>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</si>
  <si>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</si>
  <si>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</si>
  <si>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</si>
  <si>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</si>
  <si>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</si>
  <si>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</si>
  <si>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</si>
  <si>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</si>
  <si>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</si>
  <si>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</si>
  <si>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</si>
  <si>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</si>
  <si>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</si>
  <si>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</si>
  <si>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</si>
  <si>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</si>
  <si>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</si>
  <si>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</si>
  <si>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</si>
  <si>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</si>
  <si>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</si>
  <si>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</si>
  <si>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</si>
  <si>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</si>
  <si>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</si>
  <si>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</si>
  <si>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</si>
  <si>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</si>
  <si>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</si>
  <si>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</si>
  <si>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</si>
  <si>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</si>
  <si>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</si>
  <si>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</si>
  <si>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</si>
  <si>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</si>
  <si>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</si>
  <si>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</si>
  <si>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</si>
  <si>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</si>
  <si>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</si>
  <si>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</si>
  <si>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</si>
  <si>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</si>
  <si>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</si>
  <si>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</si>
  <si>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</si>
  <si>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</si>
  <si>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</si>
  <si>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</si>
  <si>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</si>
  <si>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</si>
  <si>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</si>
  <si>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</si>
  <si>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</si>
  <si>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</si>
  <si>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</si>
  <si>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</si>
  <si>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</si>
  <si>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</si>
  <si>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</si>
  <si>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</si>
  <si>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</si>
  <si>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</si>
  <si>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</si>
  <si>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</si>
  <si>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</si>
  <si>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</si>
  <si>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</si>
  <si>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</si>
  <si>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</si>
  <si>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</si>
  <si>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</si>
  <si>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</si>
  <si>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</si>
  <si>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</si>
  <si>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</si>
  <si>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∆ (%)</t>
  </si>
  <si>
    <t>Year</t>
  </si>
  <si>
    <t>choose reference year "YYYY".</t>
  </si>
  <si>
    <t>Month</t>
  </si>
  <si>
    <t>choose reference month "M".</t>
  </si>
  <si>
    <t>.</t>
  </si>
  <si>
    <t>12M</t>
  </si>
  <si>
    <t>Mês</t>
  </si>
  <si>
    <t>Tecon Rio Grande</t>
  </si>
  <si>
    <t>Full</t>
  </si>
  <si>
    <t>Export</t>
  </si>
  <si>
    <t>Import</t>
  </si>
  <si>
    <t>Inland Navigation</t>
  </si>
  <si>
    <t>Transshipment &amp; Shifting</t>
  </si>
  <si>
    <t>Empty</t>
  </si>
  <si>
    <t>Total</t>
  </si>
  <si>
    <t>Tecon Salvador</t>
  </si>
  <si>
    <t># of Harbour Manoeuvres</t>
  </si>
  <si>
    <r>
      <rPr>
        <rFont val="Arial"/>
        <color rgb="FF000000"/>
        <sz val="10.0"/>
      </rPr>
      <t xml:space="preserve">Avg. Deadweights ('000 tons) </t>
    </r>
    <r>
      <rPr>
        <rFont val="Arial"/>
        <color rgb="FF000000"/>
        <sz val="10.0"/>
        <vertAlign val="superscript"/>
      </rPr>
      <t>(1)</t>
    </r>
  </si>
  <si>
    <t>1. As of 2017, figures consolidate results from joint ventures.</t>
  </si>
  <si>
    <r>
      <rPr>
        <rFont val="Arial"/>
        <b/>
        <color rgb="FF000000"/>
        <sz val="10.0"/>
      </rPr>
      <t xml:space="preserve">Offshore Vessels </t>
    </r>
    <r>
      <rPr>
        <rFont val="Arial"/>
        <b/>
        <color rgb="FF000000"/>
        <sz val="10.0"/>
        <vertAlign val="superscript"/>
      </rPr>
      <t>(1)</t>
    </r>
  </si>
  <si>
    <t># Own OSVs - End of period</t>
  </si>
  <si>
    <t># Own OSV Days in Operation/ Contract Days</t>
  </si>
  <si>
    <t>1. Considers total volume from Of fshore Vessels JV, of which Wilson Sons owns 50%.</t>
  </si>
  <si>
    <t>O&amp;G Support Base (“Brasco”)</t>
  </si>
  <si>
    <t># of Vessels Turnarounds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</si>
  <si>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</si>
  <si>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</si>
  <si>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</si>
  <si>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</si>
  <si>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</si>
  <si>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</si>
  <si>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</si>
  <si>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</si>
  <si>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</si>
  <si>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</si>
  <si>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</si>
  <si>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Container Terminals</t>
  </si>
  <si>
    <t>Chg. (%)</t>
  </si>
  <si>
    <t>9M13</t>
  </si>
  <si>
    <t>9M12</t>
  </si>
  <si>
    <t>Tecon Rio Grande (TEU '000)</t>
  </si>
  <si>
    <t>Others*</t>
  </si>
  <si>
    <t>Tecon Salvador (TEU '000)</t>
  </si>
  <si>
    <t>* Shifting, Transshipment, and Inland Navigation</t>
  </si>
  <si>
    <t>Avg. Deadweights ('000 tons) *</t>
  </si>
  <si>
    <t>* Does not include São Luis and Barra dos Coqueiros calls</t>
  </si>
  <si>
    <t>Offshore Vessels</t>
  </si>
  <si>
    <t># OSVs (end of period) *</t>
  </si>
  <si>
    <t xml:space="preserve"># own OSVs (end of period) </t>
  </si>
  <si>
    <t xml:space="preserve"># of third party OSVs (end of period) </t>
  </si>
  <si>
    <t># Days in Operation *</t>
  </si>
  <si>
    <t xml:space="preserve"># own OSVs </t>
  </si>
  <si>
    <t xml:space="preserve"># of third party OSVs </t>
  </si>
  <si>
    <t>* Considering total number of WSUT, of which Wilson Sons owns 50%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</si>
</sst>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mm yyyy"/>
    <numFmt numFmtId="165" formatCode="[$-409]mmm\ yy"/>
    <numFmt numFmtId="166" formatCode="#,##0.0"/>
    <numFmt numFmtId="167" formatCode="0.0"/>
    <numFmt numFmtId="168" formatCode="0.0%"/>
  </numFmts>
  <fonts count="58">
    <font>
      <sz val="10.0"/>
      <color rgb="FF000000"/>
      <name val="Arial"/>
    </font>
    <font>
      <sz val="10.0"/>
      <color theme="1"/>
      <name val="Arial"/>
    </font>
    <font>
      <b/>
      <sz val="14.0"/>
      <color theme="1"/>
      <name val="Arial"/>
    </font>
    <font>
      <b/>
      <sz val="28.0"/>
      <color rgb="FF00BEDD"/>
      <name val="Calibri"/>
    </font>
    <font>
      <b/>
      <sz val="12.0"/>
      <color rgb="FFFFFFFF"/>
      <name val="Calibri"/>
    </font>
    <font>
      <sz val="12.0"/>
      <color rgb="FFFFFFFF"/>
      <name val="Calibri"/>
    </font>
    <font>
      <b/>
      <sz val="14.0"/>
      <color rgb="FF00BEDD"/>
      <name val="Arial"/>
    </font>
    <font>
      <b/>
      <sz val="14.0"/>
      <color rgb="FFFFFFFF"/>
      <name val="Arial"/>
    </font>
    <font>
      <sz val="12.0"/>
      <color rgb="FFFFFFFF"/>
      <name val="Arial"/>
    </font>
    <font>
      <b/>
      <sz val="12.0"/>
      <color rgb="FFFFFFFF"/>
      <name val="Arial"/>
    </font>
    <font>
      <sz val="12.0"/>
      <color theme="1"/>
      <name val="Arial"/>
    </font>
    <font>
      <sz val="8.0"/>
      <color rgb="FFFFFFFF"/>
      <name val="Arial"/>
    </font>
    <font>
      <sz val="11.0"/>
      <color rgb="FFFFFFFF"/>
      <name val="Arial"/>
    </font>
    <font>
      <sz val="11.0"/>
      <color rgb="FF1F497D"/>
      <name val="Arial"/>
    </font>
    <font>
      <sz val="11.0"/>
      <color theme="1"/>
      <name val="Arial"/>
    </font>
    <font>
      <sz val="11.0"/>
      <color rgb="FF000000"/>
      <name val="Arial"/>
    </font>
    <font>
      <b/>
      <sz val="11.0"/>
      <color rgb="FF003472"/>
      <name val="Arial"/>
    </font>
    <font>
      <sz val="11.0"/>
      <color theme="0"/>
      <name val="Arial"/>
    </font>
    <font>
      <sz val="11.0"/>
      <color rgb="FFF3F3F3"/>
      <name val="Arial"/>
    </font>
    <font>
      <sz val="13.0"/>
      <color rgb="FFFFFFFF"/>
      <name val="Arial"/>
    </font>
    <font>
      <b/>
      <sz val="11.0"/>
      <color theme="1"/>
      <name val="Arial"/>
    </font>
    <font>
      <b/>
      <sz val="11.0"/>
      <color rgb="FF000000"/>
      <name val="Arial"/>
    </font>
    <font>
      <b/>
      <sz val="13.0"/>
      <color rgb="FF000000"/>
      <name val="Arial"/>
    </font>
    <font>
      <b/>
      <sz val="13.0"/>
      <color theme="1"/>
      <name val="Arial"/>
    </font>
    <font>
      <sz val="13.0"/>
      <color theme="1"/>
      <name val="Arial"/>
    </font>
    <font>
      <sz val="11.0"/>
      <color rgb="FF000000"/>
      <name val="Roboto"/>
    </font>
    <font>
      <sz val="13.0"/>
      <color rgb="FF000000"/>
      <name val="Arial"/>
    </font>
    <font>
      <sz val="12.0"/>
      <color rgb="FF000000"/>
      <name val="Arial"/>
    </font>
    <font>
      <sz val="8.0"/>
      <color theme="1"/>
      <name val="Arial"/>
    </font>
    <font>
      <sz val="10.0"/>
      <color rgb="FFFFFFFF"/>
      <name val="Arial"/>
    </font>
    <font>
      <sz val="10.0"/>
      <color rgb="FF1F497D"/>
      <name val="Arial"/>
    </font>
    <font>
      <b/>
      <sz val="10.0"/>
      <color rgb="FF003472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color theme="1"/>
      <name val="Calibri"/>
    </font>
    <font/>
    <font>
      <sz val="10.0"/>
      <color theme="0"/>
      <name val="Arial"/>
    </font>
    <font>
      <i/>
      <sz val="8.0"/>
      <color rgb="FF000000"/>
      <name val="Arial"/>
    </font>
    <font>
      <i/>
      <sz val="8.0"/>
      <color theme="1"/>
      <name val="Arial"/>
    </font>
    <font>
      <sz val="10.0"/>
      <color rgb="FFFF00FF"/>
      <name val="Arial"/>
    </font>
    <font>
      <sz val="10.0"/>
      <color rgb="FF7F7F7F"/>
      <name val="Arial"/>
    </font>
    <font>
      <sz val="11.0"/>
      <color rgb="FF000000"/>
      <name val="Calibri"/>
    </font>
    <font>
      <b/>
      <sz val="10.0"/>
      <color rgb="FF1F497D"/>
      <name val="Verdana"/>
    </font>
    <font>
      <sz val="10.0"/>
      <color theme="1"/>
      <name val="Verdana"/>
    </font>
    <font>
      <b/>
      <sz val="11.0"/>
      <color rgb="FF1F497D"/>
      <name val="Verdana"/>
    </font>
    <font>
      <b/>
      <sz val="11.0"/>
      <color rgb="FF1F497D"/>
      <name val="Calibri"/>
    </font>
    <font>
      <sz val="11.0"/>
      <color rgb="FFFFFFFF"/>
      <name val="Calibri"/>
    </font>
    <font>
      <sz val="9.0"/>
      <color rgb="FF000000"/>
      <name val="Arial"/>
    </font>
    <font>
      <sz val="8.0"/>
      <color rgb="FF000000"/>
      <name val="Arial"/>
    </font>
    <font>
      <sz val="14.0"/>
      <color theme="1"/>
      <name val="Arial"/>
    </font>
    <font>
      <b/>
      <sz val="9.0"/>
      <color rgb="FF000000"/>
      <name val="Arial"/>
    </font>
    <font>
      <b/>
      <sz val="8.0"/>
      <color rgb="FF000000"/>
      <name val="Arial"/>
    </font>
    <font>
      <b/>
      <sz val="9.0"/>
      <color theme="1"/>
      <name val="Arial"/>
    </font>
    <font>
      <b/>
      <sz val="9.0"/>
      <color rgb="FF7F7F7F"/>
      <name val="Arial"/>
    </font>
    <font>
      <b/>
      <sz val="9.0"/>
      <color rgb="FFA5A5A5"/>
      <name val="Arial"/>
    </font>
    <font>
      <sz val="7.0"/>
      <color theme="1"/>
      <name val="Arial"/>
    </font>
    <font>
      <sz val="9.0"/>
      <color theme="1"/>
      <name val="Arial"/>
    </font>
    <font>
      <sz val="7.0"/>
      <color rgb="FF000000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003472"/>
        <bgColor rgb="FF003472"/>
      </patternFill>
    </fill>
    <fill>
      <patternFill patternType="solid">
        <fgColor rgb="FFFFFFFF"/>
        <bgColor rgb="FFFFFFFF"/>
      </patternFill>
    </fill>
    <fill>
      <patternFill patternType="solid">
        <fgColor rgb="FFE6F1F8"/>
        <bgColor rgb="FFE6F1F8"/>
      </patternFill>
    </fill>
    <fill>
      <patternFill patternType="solid">
        <fgColor rgb="FFEDEDED"/>
        <bgColor rgb="FFEDEDED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rgb="FFEAEAEA"/>
        <bgColor rgb="FFEAEAEA"/>
      </patternFill>
    </fill>
  </fills>
  <borders count="25">
    <border/>
    <border>
      <left/>
      <right/>
      <top/>
      <bottom/>
    </border>
    <border>
      <left/>
      <right/>
      <top/>
      <bottom style="medium">
        <color rgb="FFFFFFFF"/>
      </bottom>
    </border>
    <border>
      <left/>
      <right/>
      <bottom/>
    </border>
    <border>
      <left/>
      <right/>
      <top style="medium">
        <color rgb="FFFFFFFF"/>
      </top>
      <bottom/>
    </border>
    <border>
      <left/>
    </border>
    <border>
      <right/>
    </border>
    <border>
      <left/>
      <bottom/>
    </border>
    <border>
      <bottom/>
    </border>
    <border>
      <right/>
      <bottom/>
    </border>
    <border>
      <bottom style="medium">
        <color rgb="FFFFFFF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 style="medium">
        <color theme="0"/>
      </top>
      <bottom/>
    </border>
    <border>
      <left/>
      <right/>
      <top/>
      <bottom style="thin">
        <color theme="0"/>
      </bottom>
    </border>
    <border>
      <left/>
      <right/>
      <top style="thin">
        <color theme="0"/>
      </top>
      <bottom/>
    </border>
    <border>
      <left style="medium">
        <color rgb="FFFFFFFF"/>
      </left>
      <right/>
      <top/>
      <bottom/>
    </border>
    <border>
      <left/>
      <right/>
      <top style="medium">
        <color rgb="FFFFFFFF"/>
      </top>
      <bottom style="medium">
        <color rgb="FFFFFFFF"/>
      </bottom>
    </border>
    <border>
      <left style="medium">
        <color rgb="FFFFFFFF"/>
      </left>
      <right/>
      <top style="medium">
        <color rgb="FFFFFFFF"/>
      </top>
      <bottom/>
    </border>
    <border>
      <left style="medium">
        <color rgb="FFFFFFFF"/>
      </left>
      <right/>
      <top style="medium">
        <color rgb="FFFFFFFF"/>
      </top>
      <bottom style="medium">
        <color rgb="FFFFFFFF"/>
      </bottom>
    </border>
  </borders>
  <cellStyleXfs count="1">
    <xf borderId="0" fillId="0" fontId="0" numFmtId="0" applyAlignment="1" applyFont="1"/>
  </cellStyleXfs>
  <cellXfs count="347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1" numFmtId="0" xfId="0" applyAlignment="1" applyBorder="1" applyFont="1">
      <alignment horizontal="center"/>
    </xf>
    <xf borderId="1" fillId="2" fontId="2" numFmtId="0" xfId="0" applyAlignment="1" applyBorder="1" applyFont="1">
      <alignment horizontal="center"/>
    </xf>
    <xf borderId="0" fillId="0" fontId="1" numFmtId="0" xfId="0" applyFont="1"/>
    <xf borderId="1" fillId="2" fontId="3" numFmtId="0" xfId="0" applyAlignment="1" applyBorder="1" applyFont="1">
      <alignment horizontal="left" readingOrder="1" vertical="center"/>
    </xf>
    <xf borderId="1" fillId="2" fontId="4" numFmtId="49" xfId="0" applyAlignment="1" applyBorder="1" applyFont="1" applyNumberFormat="1">
      <alignment horizontal="left" readingOrder="0" vertical="center"/>
    </xf>
    <xf borderId="1" fillId="2" fontId="5" numFmtId="164" xfId="0" applyAlignment="1" applyBorder="1" applyFont="1" applyNumberFormat="1">
      <alignment horizontal="left" readingOrder="1" vertical="center"/>
    </xf>
    <xf borderId="1" fillId="2" fontId="5" numFmtId="15" xfId="0" applyAlignment="1" applyBorder="1" applyFont="1" applyNumberFormat="1">
      <alignment horizontal="left" readingOrder="1" vertical="center"/>
    </xf>
    <xf borderId="1" fillId="2" fontId="6" numFmtId="0" xfId="0" applyAlignment="1" applyBorder="1" applyFont="1">
      <alignment horizontal="left" readingOrder="1" vertical="center"/>
    </xf>
    <xf borderId="1" fillId="2" fontId="7" numFmtId="0" xfId="0" applyAlignment="1" applyBorder="1" applyFont="1">
      <alignment horizontal="left" readingOrder="1" vertical="center"/>
    </xf>
    <xf borderId="1" fillId="2" fontId="4" numFmtId="0" xfId="0" applyAlignment="1" applyBorder="1" applyFont="1">
      <alignment horizontal="left" readingOrder="1" vertical="center"/>
    </xf>
    <xf borderId="1" fillId="2" fontId="8" numFmtId="0" xfId="0" applyAlignment="1" applyBorder="1" applyFont="1">
      <alignment horizontal="left" readingOrder="1" vertical="center"/>
    </xf>
    <xf borderId="1" fillId="2" fontId="9" numFmtId="0" xfId="0" applyAlignment="1" applyBorder="1" applyFont="1">
      <alignment horizontal="left" readingOrder="1" vertical="center"/>
    </xf>
    <xf borderId="1" fillId="2" fontId="4" numFmtId="15" xfId="0" applyAlignment="1" applyBorder="1" applyFont="1" applyNumberFormat="1">
      <alignment horizontal="left" readingOrder="1" vertical="center"/>
    </xf>
    <xf borderId="1" fillId="2" fontId="10" numFmtId="0" xfId="0" applyBorder="1" applyFont="1"/>
    <xf borderId="1" fillId="2" fontId="10" numFmtId="0" xfId="0" applyAlignment="1" applyBorder="1" applyFont="1">
      <alignment horizontal="center"/>
    </xf>
    <xf borderId="0" fillId="0" fontId="11" numFmtId="0" xfId="0" applyAlignment="1" applyFont="1">
      <alignment horizontal="left"/>
    </xf>
    <xf borderId="0" fillId="0" fontId="12" numFmtId="0" xfId="0" applyAlignment="1" applyFont="1">
      <alignment vertical="center"/>
    </xf>
    <xf borderId="1" fillId="3" fontId="13" numFmtId="0" xfId="0" applyAlignment="1" applyBorder="1" applyFill="1" applyFont="1">
      <alignment horizontal="right" vertical="center"/>
    </xf>
    <xf borderId="0" fillId="0" fontId="14" numFmtId="0" xfId="0" applyAlignment="1" applyFont="1">
      <alignment vertical="center"/>
    </xf>
    <xf borderId="0" fillId="0" fontId="15" numFmtId="0" xfId="0" applyAlignment="1" applyFont="1">
      <alignment vertical="center"/>
    </xf>
    <xf borderId="0" fillId="3" fontId="0" numFmtId="0" xfId="0" applyFont="1"/>
    <xf borderId="0" fillId="0" fontId="16" numFmtId="0" xfId="0" applyAlignment="1" applyFont="1">
      <alignment horizontal="center" readingOrder="0" vertical="center"/>
    </xf>
    <xf borderId="0" fillId="0" fontId="17" numFmtId="0" xfId="0" applyAlignment="1" applyFont="1">
      <alignment vertical="center"/>
    </xf>
    <xf borderId="0" fillId="0" fontId="17" numFmtId="0" xfId="0" applyAlignment="1" applyFont="1">
      <alignment horizontal="right" vertical="center"/>
    </xf>
    <xf borderId="0" fillId="0" fontId="18" numFmtId="0" xfId="0" applyAlignment="1" applyFont="1">
      <alignment horizontal="right" vertical="center"/>
    </xf>
    <xf borderId="0" fillId="0" fontId="19" numFmtId="0" xfId="0" applyAlignment="1" applyFont="1">
      <alignment horizontal="left"/>
    </xf>
    <xf borderId="2" fillId="4" fontId="20" numFmtId="0" xfId="0" applyAlignment="1" applyBorder="1" applyFill="1" applyFont="1">
      <alignment vertical="center"/>
    </xf>
    <xf borderId="2" fillId="4" fontId="20" numFmtId="165" xfId="0" applyAlignment="1" applyBorder="1" applyFont="1" applyNumberFormat="1">
      <alignment horizontal="right" vertical="center"/>
    </xf>
    <xf borderId="2" fillId="4" fontId="21" numFmtId="165" xfId="0" applyAlignment="1" applyBorder="1" applyFont="1" applyNumberFormat="1">
      <alignment horizontal="right" readingOrder="0" vertical="center"/>
    </xf>
    <xf borderId="0" fillId="3" fontId="22" numFmtId="165" xfId="0" applyAlignment="1" applyFont="1" applyNumberFormat="1">
      <alignment horizontal="right" readingOrder="0" vertical="center"/>
    </xf>
    <xf borderId="3" fillId="4" fontId="20" numFmtId="0" xfId="0" applyAlignment="1" applyBorder="1" applyFont="1">
      <alignment vertical="center"/>
    </xf>
    <xf borderId="3" fillId="4" fontId="20" numFmtId="0" xfId="0" applyAlignment="1" applyBorder="1" applyFont="1">
      <alignment horizontal="right" vertical="center"/>
    </xf>
    <xf borderId="0" fillId="4" fontId="20" numFmtId="0" xfId="0" applyAlignment="1" applyFont="1">
      <alignment horizontal="right" vertical="center"/>
    </xf>
    <xf borderId="0" fillId="3" fontId="23" numFmtId="0" xfId="0" applyAlignment="1" applyFont="1">
      <alignment horizontal="right" vertical="center"/>
    </xf>
    <xf borderId="1" fillId="5" fontId="14" numFmtId="0" xfId="0" applyAlignment="1" applyBorder="1" applyFill="1" applyFont="1">
      <alignment vertical="center"/>
    </xf>
    <xf borderId="1" fillId="5" fontId="14" numFmtId="166" xfId="0" applyAlignment="1" applyBorder="1" applyFont="1" applyNumberFormat="1">
      <alignment horizontal="right" vertical="center"/>
    </xf>
    <xf borderId="0" fillId="3" fontId="24" numFmtId="166" xfId="0" applyAlignment="1" applyFont="1" applyNumberFormat="1">
      <alignment horizontal="right" vertical="center"/>
    </xf>
    <xf borderId="0" fillId="0" fontId="14" numFmtId="0" xfId="0" applyAlignment="1" applyFont="1">
      <alignment horizontal="left" vertical="center"/>
    </xf>
    <xf borderId="0" fillId="0" fontId="14" numFmtId="166" xfId="0" applyAlignment="1" applyFont="1" applyNumberFormat="1">
      <alignment horizontal="right" vertical="center"/>
    </xf>
    <xf borderId="0" fillId="0" fontId="14" numFmtId="166" xfId="0" applyAlignment="1" applyFont="1" applyNumberFormat="1">
      <alignment horizontal="right" readingOrder="0" vertical="center"/>
    </xf>
    <xf borderId="0" fillId="3" fontId="24" numFmtId="166" xfId="0" applyAlignment="1" applyFont="1" applyNumberFormat="1">
      <alignment horizontal="right" readingOrder="0" vertical="center"/>
    </xf>
    <xf borderId="0" fillId="3" fontId="25" numFmtId="166" xfId="0" applyAlignment="1" applyFont="1" applyNumberFormat="1">
      <alignment readingOrder="0" vertical="center"/>
    </xf>
    <xf borderId="1" fillId="5" fontId="14" numFmtId="166" xfId="0" applyAlignment="1" applyBorder="1" applyFont="1" applyNumberFormat="1">
      <alignment horizontal="right" readingOrder="0" vertical="center"/>
    </xf>
    <xf borderId="1" fillId="6" fontId="20" numFmtId="0" xfId="0" applyAlignment="1" applyBorder="1" applyFill="1" applyFont="1">
      <alignment vertical="center"/>
    </xf>
    <xf borderId="1" fillId="6" fontId="20" numFmtId="166" xfId="0" applyAlignment="1" applyBorder="1" applyFont="1" applyNumberFormat="1">
      <alignment horizontal="right" vertical="center"/>
    </xf>
    <xf borderId="0" fillId="3" fontId="23" numFmtId="166" xfId="0" applyAlignment="1" applyFont="1" applyNumberFormat="1">
      <alignment horizontal="right" vertical="center"/>
    </xf>
    <xf borderId="0" fillId="0" fontId="20" numFmtId="0" xfId="0" applyAlignment="1" applyFont="1">
      <alignment vertical="center"/>
    </xf>
    <xf borderId="0" fillId="0" fontId="20" numFmtId="166" xfId="0" applyAlignment="1" applyFont="1" applyNumberFormat="1">
      <alignment horizontal="right" vertical="center"/>
    </xf>
    <xf borderId="1" fillId="4" fontId="20" numFmtId="0" xfId="0" applyAlignment="1" applyBorder="1" applyFont="1">
      <alignment vertical="center"/>
    </xf>
    <xf borderId="1" fillId="4" fontId="20" numFmtId="166" xfId="0" applyAlignment="1" applyBorder="1" applyFont="1" applyNumberFormat="1">
      <alignment horizontal="right" vertical="center"/>
    </xf>
    <xf borderId="0" fillId="4" fontId="20" numFmtId="166" xfId="0" applyAlignment="1" applyFont="1" applyNumberFormat="1">
      <alignment horizontal="right" vertical="center"/>
    </xf>
    <xf borderId="1" fillId="4" fontId="14" numFmtId="0" xfId="0" applyAlignment="1" applyBorder="1" applyFont="1">
      <alignment vertical="center"/>
    </xf>
    <xf borderId="1" fillId="4" fontId="14" numFmtId="166" xfId="0" applyAlignment="1" applyBorder="1" applyFont="1" applyNumberFormat="1">
      <alignment horizontal="right" vertical="center"/>
    </xf>
    <xf borderId="1" fillId="7" fontId="14" numFmtId="0" xfId="0" applyAlignment="1" applyBorder="1" applyFill="1" applyFont="1">
      <alignment vertical="center"/>
    </xf>
    <xf borderId="1" fillId="3" fontId="14" numFmtId="9" xfId="0" applyAlignment="1" applyBorder="1" applyFont="1" applyNumberFormat="1">
      <alignment horizontal="right" shrinkToFit="0" vertical="center" wrapText="1"/>
    </xf>
    <xf borderId="0" fillId="3" fontId="14" numFmtId="9" xfId="0" applyAlignment="1" applyFont="1" applyNumberFormat="1">
      <alignment horizontal="right" shrinkToFit="0" vertical="center" wrapText="1"/>
    </xf>
    <xf borderId="0" fillId="3" fontId="24" numFmtId="9" xfId="0" applyAlignment="1" applyFont="1" applyNumberFormat="1">
      <alignment horizontal="right" shrinkToFit="0" vertical="center" wrapText="1"/>
    </xf>
    <xf borderId="0" fillId="3" fontId="23" numFmtId="165" xfId="0" applyAlignment="1" applyFont="1" applyNumberFormat="1">
      <alignment horizontal="right" vertical="center"/>
    </xf>
    <xf borderId="1" fillId="5" fontId="14" numFmtId="3" xfId="0" applyAlignment="1" applyBorder="1" applyFont="1" applyNumberFormat="1">
      <alignment horizontal="left" vertical="center"/>
    </xf>
    <xf borderId="1" fillId="5" fontId="14" numFmtId="3" xfId="0" applyAlignment="1" applyBorder="1" applyFont="1" applyNumberFormat="1">
      <alignment horizontal="right" vertical="center"/>
    </xf>
    <xf borderId="1" fillId="5" fontId="14" numFmtId="3" xfId="0" applyAlignment="1" applyBorder="1" applyFont="1" applyNumberFormat="1">
      <alignment horizontal="right" readingOrder="0" vertical="center"/>
    </xf>
    <xf borderId="0" fillId="3" fontId="24" numFmtId="3" xfId="0" applyAlignment="1" applyFont="1" applyNumberFormat="1">
      <alignment horizontal="right" readingOrder="0" vertical="center"/>
    </xf>
    <xf borderId="0" fillId="0" fontId="14" numFmtId="4" xfId="0" applyAlignment="1" applyFont="1" applyNumberFormat="1">
      <alignment vertical="center"/>
    </xf>
    <xf borderId="1" fillId="7" fontId="14" numFmtId="166" xfId="0" applyAlignment="1" applyBorder="1" applyFont="1" applyNumberFormat="1">
      <alignment vertical="center"/>
    </xf>
    <xf borderId="0" fillId="7" fontId="14" numFmtId="166" xfId="0" applyAlignment="1" applyFont="1" applyNumberFormat="1">
      <alignment vertical="center"/>
    </xf>
    <xf borderId="0" fillId="3" fontId="24" numFmtId="166" xfId="0" applyAlignment="1" applyFont="1" applyNumberFormat="1">
      <alignment vertical="center"/>
    </xf>
    <xf borderId="0" fillId="3" fontId="24" numFmtId="3" xfId="0" applyAlignment="1" applyFont="1" applyNumberFormat="1">
      <alignment horizontal="right" vertical="center"/>
    </xf>
    <xf borderId="0" fillId="0" fontId="14" numFmtId="4" xfId="0" applyAlignment="1" applyFont="1" applyNumberFormat="1">
      <alignment shrinkToFit="0" vertical="center" wrapText="1"/>
    </xf>
    <xf borderId="0" fillId="0" fontId="14" numFmtId="3" xfId="0" applyAlignment="1" applyFont="1" applyNumberFormat="1">
      <alignment horizontal="right" vertical="center"/>
    </xf>
    <xf borderId="0" fillId="0" fontId="14" numFmtId="3" xfId="0" applyAlignment="1" applyFont="1" applyNumberFormat="1">
      <alignment horizontal="right" readingOrder="0" vertical="center"/>
    </xf>
    <xf borderId="1" fillId="7" fontId="14" numFmtId="3" xfId="0" applyAlignment="1" applyBorder="1" applyFont="1" applyNumberFormat="1">
      <alignment vertical="center"/>
    </xf>
    <xf borderId="0" fillId="7" fontId="14" numFmtId="3" xfId="0" applyAlignment="1" applyFont="1" applyNumberFormat="1">
      <alignment vertical="center"/>
    </xf>
    <xf borderId="0" fillId="3" fontId="24" numFmtId="3" xfId="0" applyAlignment="1" applyFont="1" applyNumberFormat="1">
      <alignment vertical="center"/>
    </xf>
    <xf borderId="1" fillId="7" fontId="14" numFmtId="0" xfId="0" applyAlignment="1" applyBorder="1" applyFont="1">
      <alignment horizontal="right" vertical="center"/>
    </xf>
    <xf borderId="0" fillId="7" fontId="14" numFmtId="0" xfId="0" applyAlignment="1" applyFont="1">
      <alignment horizontal="right" vertical="center"/>
    </xf>
    <xf borderId="0" fillId="3" fontId="24" numFmtId="0" xfId="0" applyAlignment="1" applyFont="1">
      <alignment horizontal="right" vertical="center"/>
    </xf>
    <xf borderId="1" fillId="3" fontId="14" numFmtId="0" xfId="0" applyAlignment="1" applyBorder="1" applyFont="1">
      <alignment vertical="center"/>
    </xf>
    <xf borderId="0" fillId="0" fontId="15" numFmtId="0" xfId="0" applyAlignment="1" applyFont="1">
      <alignment horizontal="right" vertical="center"/>
    </xf>
    <xf borderId="0" fillId="3" fontId="26" numFmtId="0" xfId="0" applyAlignment="1" applyFont="1">
      <alignment horizontal="right"/>
    </xf>
    <xf borderId="4" fillId="5" fontId="15" numFmtId="0" xfId="0" applyAlignment="1" applyBorder="1" applyFont="1">
      <alignment vertical="center"/>
    </xf>
    <xf borderId="4" fillId="5" fontId="15" numFmtId="3" xfId="0" applyAlignment="1" applyBorder="1" applyFont="1" applyNumberFormat="1">
      <alignment vertical="center"/>
    </xf>
    <xf borderId="0" fillId="3" fontId="26" numFmtId="3" xfId="0" applyAlignment="1" applyFont="1" applyNumberFormat="1">
      <alignment vertical="center"/>
    </xf>
    <xf borderId="0" fillId="0" fontId="15" numFmtId="3" xfId="0" applyAlignment="1" applyFont="1" applyNumberFormat="1">
      <alignment vertical="center"/>
    </xf>
    <xf borderId="0" fillId="0" fontId="27" numFmtId="0" xfId="0" applyAlignment="1" applyFont="1">
      <alignment vertical="center"/>
    </xf>
    <xf borderId="0" fillId="0" fontId="10" numFmtId="3" xfId="0" applyAlignment="1" applyFont="1" applyNumberFormat="1">
      <alignment horizontal="right" vertical="center"/>
    </xf>
    <xf borderId="0" fillId="3" fontId="1" numFmtId="3" xfId="0" applyAlignment="1" applyFont="1" applyNumberFormat="1">
      <alignment horizontal="right" vertical="center"/>
    </xf>
    <xf borderId="0" fillId="0" fontId="28" numFmtId="0" xfId="0" applyAlignment="1" applyFont="1">
      <alignment horizontal="left"/>
    </xf>
    <xf borderId="0" fillId="0" fontId="29" numFmtId="0" xfId="0" applyFont="1"/>
    <xf borderId="1" fillId="3" fontId="30" numFmtId="0" xfId="0" applyAlignment="1" applyBorder="1" applyFont="1">
      <alignment horizontal="right" vertical="center"/>
    </xf>
    <xf borderId="0" fillId="0" fontId="0" numFmtId="0" xfId="0" applyAlignment="1" applyFont="1">
      <alignment horizontal="right"/>
    </xf>
    <xf borderId="0" fillId="0" fontId="0" numFmtId="0" xfId="0" applyFont="1"/>
    <xf borderId="0" fillId="0" fontId="31" numFmtId="0" xfId="0" applyAlignment="1" applyFont="1">
      <alignment horizontal="center" readingOrder="0" vertical="center"/>
    </xf>
    <xf borderId="2" fillId="4" fontId="32" numFmtId="0" xfId="0" applyAlignment="1" applyBorder="1" applyFont="1">
      <alignment vertical="center"/>
    </xf>
    <xf borderId="2" fillId="4" fontId="32" numFmtId="165" xfId="0" applyAlignment="1" applyBorder="1" applyFont="1" applyNumberFormat="1">
      <alignment horizontal="right" vertical="center"/>
    </xf>
    <xf borderId="2" fillId="4" fontId="33" numFmtId="0" xfId="0" applyAlignment="1" applyBorder="1" applyFont="1">
      <alignment horizontal="right" readingOrder="0" vertical="center"/>
    </xf>
    <xf borderId="2" fillId="0" fontId="32" numFmtId="165" xfId="0" applyAlignment="1" applyBorder="1" applyFont="1" applyNumberFormat="1">
      <alignment horizontal="right" vertical="center"/>
    </xf>
    <xf borderId="3" fillId="4" fontId="32" numFmtId="0" xfId="0" applyAlignment="1" applyBorder="1" applyFont="1">
      <alignment vertical="center"/>
    </xf>
    <xf borderId="3" fillId="4" fontId="32" numFmtId="0" xfId="0" applyAlignment="1" applyBorder="1" applyFont="1">
      <alignment horizontal="right" vertical="center"/>
    </xf>
    <xf borderId="3" fillId="0" fontId="32" numFmtId="0" xfId="0" applyAlignment="1" applyBorder="1" applyFont="1">
      <alignment horizontal="right" vertical="center"/>
    </xf>
    <xf borderId="1" fillId="5" fontId="1" numFmtId="0" xfId="0" applyAlignment="1" applyBorder="1" applyFont="1">
      <alignment vertical="center"/>
    </xf>
    <xf borderId="1" fillId="5" fontId="1" numFmtId="166" xfId="0" applyAlignment="1" applyBorder="1" applyFont="1" applyNumberFormat="1">
      <alignment horizontal="right" vertical="center"/>
    </xf>
    <xf borderId="1" fillId="0" fontId="1" numFmtId="166" xfId="0" applyAlignment="1" applyBorder="1" applyFont="1" applyNumberFormat="1">
      <alignment horizontal="right" vertical="center"/>
    </xf>
    <xf borderId="0" fillId="0" fontId="1" numFmtId="0" xfId="0" applyAlignment="1" applyFont="1">
      <alignment horizontal="left" vertical="center"/>
    </xf>
    <xf borderId="0" fillId="0" fontId="1" numFmtId="166" xfId="0" applyAlignment="1" applyFont="1" applyNumberFormat="1">
      <alignment horizontal="right" vertical="center"/>
    </xf>
    <xf borderId="1" fillId="6" fontId="32" numFmtId="0" xfId="0" applyAlignment="1" applyBorder="1" applyFont="1">
      <alignment vertical="center"/>
    </xf>
    <xf borderId="1" fillId="6" fontId="32" numFmtId="166" xfId="0" applyAlignment="1" applyBorder="1" applyFont="1" applyNumberFormat="1">
      <alignment horizontal="right" vertical="center"/>
    </xf>
    <xf borderId="1" fillId="0" fontId="32" numFmtId="166" xfId="0" applyAlignment="1" applyBorder="1" applyFont="1" applyNumberFormat="1">
      <alignment horizontal="right" vertical="center"/>
    </xf>
    <xf borderId="0" fillId="0" fontId="32" numFmtId="0" xfId="0" applyAlignment="1" applyFont="1">
      <alignment vertical="center"/>
    </xf>
    <xf borderId="0" fillId="0" fontId="32" numFmtId="166" xfId="0" applyAlignment="1" applyFont="1" applyNumberFormat="1">
      <alignment horizontal="right" vertical="center"/>
    </xf>
    <xf borderId="1" fillId="4" fontId="32" numFmtId="0" xfId="0" applyAlignment="1" applyBorder="1" applyFont="1">
      <alignment vertical="center"/>
    </xf>
    <xf borderId="1" fillId="4" fontId="32" numFmtId="166" xfId="0" applyAlignment="1" applyBorder="1" applyFont="1" applyNumberFormat="1">
      <alignment horizontal="right" vertical="center"/>
    </xf>
    <xf borderId="1" fillId="4" fontId="1" numFmtId="0" xfId="0" applyAlignment="1" applyBorder="1" applyFont="1">
      <alignment vertical="center"/>
    </xf>
    <xf borderId="1" fillId="4" fontId="1" numFmtId="166" xfId="0" applyAlignment="1" applyBorder="1" applyFont="1" applyNumberFormat="1">
      <alignment horizontal="right" vertical="center"/>
    </xf>
    <xf borderId="1" fillId="7" fontId="28" numFmtId="0" xfId="0" applyAlignment="1" applyBorder="1" applyFont="1">
      <alignment vertical="center"/>
    </xf>
    <xf borderId="1" fillId="3" fontId="1" numFmtId="9" xfId="0" applyAlignment="1" applyBorder="1" applyFont="1" applyNumberFormat="1">
      <alignment horizontal="right" shrinkToFit="0" vertical="center" wrapText="1"/>
    </xf>
    <xf borderId="1" fillId="0" fontId="1" numFmtId="9" xfId="0" applyAlignment="1" applyBorder="1" applyFont="1" applyNumberFormat="1">
      <alignment horizontal="right" shrinkToFit="0" vertical="center" wrapText="1"/>
    </xf>
    <xf borderId="1" fillId="5" fontId="1" numFmtId="3" xfId="0" applyAlignment="1" applyBorder="1" applyFont="1" applyNumberFormat="1">
      <alignment horizontal="left" vertical="center"/>
    </xf>
    <xf borderId="1" fillId="5" fontId="1" numFmtId="3" xfId="0" applyAlignment="1" applyBorder="1" applyFont="1" applyNumberFormat="1">
      <alignment horizontal="right" vertical="center"/>
    </xf>
    <xf borderId="1" fillId="0" fontId="1" numFmtId="3" xfId="0" applyAlignment="1" applyBorder="1" applyFont="1" applyNumberFormat="1">
      <alignment horizontal="right" vertical="center"/>
    </xf>
    <xf borderId="0" fillId="0" fontId="1" numFmtId="4" xfId="0" applyAlignment="1" applyFont="1" applyNumberFormat="1">
      <alignment vertical="center"/>
    </xf>
    <xf borderId="1" fillId="0" fontId="28" numFmtId="0" xfId="0" applyAlignment="1" applyBorder="1" applyFont="1">
      <alignment vertical="center"/>
    </xf>
    <xf borderId="1" fillId="5" fontId="1" numFmtId="3" xfId="0" applyAlignment="1" applyBorder="1" applyFont="1" applyNumberFormat="1">
      <alignment horizontal="right" readingOrder="0" vertical="center"/>
    </xf>
    <xf borderId="0" fillId="0" fontId="1" numFmtId="4" xfId="0" applyAlignment="1" applyFont="1" applyNumberFormat="1">
      <alignment shrinkToFit="0" vertical="center" wrapText="1"/>
    </xf>
    <xf borderId="0" fillId="0" fontId="1" numFmtId="3" xfId="0" applyAlignment="1" applyFont="1" applyNumberFormat="1">
      <alignment horizontal="right" vertical="center"/>
    </xf>
    <xf borderId="1" fillId="7" fontId="1" numFmtId="0" xfId="0" applyAlignment="1" applyBorder="1" applyFont="1">
      <alignment vertical="center"/>
    </xf>
    <xf borderId="1" fillId="7" fontId="1" numFmtId="0" xfId="0" applyAlignment="1" applyBorder="1" applyFont="1">
      <alignment horizontal="right" vertical="center"/>
    </xf>
    <xf borderId="1" fillId="0" fontId="1" numFmtId="0" xfId="0" applyAlignment="1" applyBorder="1" applyFont="1">
      <alignment horizontal="right" vertical="center"/>
    </xf>
    <xf borderId="1" fillId="3" fontId="28" numFmtId="0" xfId="0" applyAlignment="1" applyBorder="1" applyFont="1">
      <alignment vertical="center"/>
    </xf>
    <xf borderId="4" fillId="5" fontId="0" numFmtId="0" xfId="0" applyAlignment="1" applyBorder="1" applyFont="1">
      <alignment vertical="center"/>
    </xf>
    <xf borderId="4" fillId="5" fontId="0" numFmtId="3" xfId="0" applyAlignment="1" applyBorder="1" applyFont="1" applyNumberFormat="1">
      <alignment vertical="center"/>
    </xf>
    <xf borderId="4" fillId="0" fontId="0" numFmtId="3" xfId="0" applyAlignment="1" applyBorder="1" applyFont="1" applyNumberFormat="1">
      <alignment vertical="center"/>
    </xf>
    <xf borderId="0" fillId="0" fontId="0" numFmtId="0" xfId="0" applyAlignment="1" applyFont="1">
      <alignment vertical="center"/>
    </xf>
    <xf borderId="0" fillId="0" fontId="0" numFmtId="3" xfId="0" applyAlignment="1" applyFont="1" applyNumberFormat="1">
      <alignment vertical="center"/>
    </xf>
    <xf borderId="1" fillId="3" fontId="30" numFmtId="0" xfId="0" applyAlignment="1" applyBorder="1" applyFont="1">
      <alignment vertical="center"/>
    </xf>
    <xf borderId="0" fillId="3" fontId="32" numFmtId="165" xfId="0" applyAlignment="1" applyFont="1" applyNumberFormat="1">
      <alignment horizontal="right" vertical="center"/>
    </xf>
    <xf borderId="0" fillId="3" fontId="32" numFmtId="0" xfId="0" applyAlignment="1" applyFont="1">
      <alignment horizontal="right" vertical="center"/>
    </xf>
    <xf borderId="0" fillId="3" fontId="1" numFmtId="166" xfId="0" applyAlignment="1" applyFont="1" applyNumberFormat="1">
      <alignment horizontal="right" vertical="center"/>
    </xf>
    <xf borderId="0" fillId="3" fontId="32" numFmtId="166" xfId="0" applyAlignment="1" applyFont="1" applyNumberFormat="1">
      <alignment horizontal="right" vertical="center"/>
    </xf>
    <xf borderId="0" fillId="3" fontId="1" numFmtId="9" xfId="0" applyAlignment="1" applyFont="1" applyNumberFormat="1">
      <alignment horizontal="right" shrinkToFit="0" vertical="center" wrapText="1"/>
    </xf>
    <xf borderId="1" fillId="7" fontId="28" numFmtId="167" xfId="0" applyAlignment="1" applyBorder="1" applyFont="1" applyNumberFormat="1">
      <alignment vertical="center"/>
    </xf>
    <xf borderId="0" fillId="3" fontId="28" numFmtId="167" xfId="0" applyAlignment="1" applyFont="1" applyNumberFormat="1">
      <alignment vertical="center"/>
    </xf>
    <xf borderId="0" fillId="3" fontId="28" numFmtId="0" xfId="0" applyAlignment="1" applyFont="1">
      <alignment vertical="center"/>
    </xf>
    <xf borderId="0" fillId="3" fontId="1" numFmtId="0" xfId="0" applyAlignment="1" applyFont="1">
      <alignment horizontal="right" vertical="center"/>
    </xf>
    <xf borderId="0" fillId="3" fontId="0" numFmtId="0" xfId="0" applyAlignment="1" applyFont="1">
      <alignment horizontal="right"/>
    </xf>
    <xf borderId="0" fillId="3" fontId="0" numFmtId="3" xfId="0" applyAlignment="1" applyFont="1" applyNumberFormat="1">
      <alignment vertical="center"/>
    </xf>
    <xf borderId="0" fillId="3" fontId="34" numFmtId="0" xfId="0" applyFont="1"/>
    <xf borderId="2" fillId="4" fontId="32" numFmtId="0" xfId="0" applyAlignment="1" applyBorder="1" applyFont="1">
      <alignment horizontal="right" readingOrder="0" vertical="center"/>
    </xf>
    <xf borderId="0" fillId="0" fontId="33" numFmtId="0" xfId="0" applyFont="1"/>
    <xf borderId="0" fillId="0" fontId="0" numFmtId="4" xfId="0" applyFont="1" applyNumberFormat="1"/>
    <xf borderId="0" fillId="0" fontId="0" numFmtId="0" xfId="0" applyAlignment="1" applyFont="1">
      <alignment readingOrder="0"/>
    </xf>
    <xf borderId="0" fillId="0" fontId="0" numFmtId="9" xfId="0" applyFont="1" applyNumberFormat="1"/>
    <xf borderId="0" fillId="0" fontId="0" numFmtId="166" xfId="0" applyFont="1" applyNumberFormat="1"/>
    <xf borderId="1" fillId="3" fontId="1" numFmtId="166" xfId="0" applyAlignment="1" applyBorder="1" applyFont="1" applyNumberFormat="1">
      <alignment horizontal="right" shrinkToFit="0" vertical="center" wrapText="1"/>
    </xf>
    <xf borderId="1" fillId="7" fontId="28" numFmtId="3" xfId="0" applyAlignment="1" applyBorder="1" applyFont="1" applyNumberFormat="1">
      <alignment vertical="center"/>
    </xf>
    <xf borderId="1" fillId="7" fontId="0" numFmtId="0" xfId="0" applyBorder="1" applyFont="1"/>
    <xf borderId="1" fillId="7" fontId="1" numFmtId="0" xfId="0" applyBorder="1" applyFont="1"/>
    <xf borderId="1" fillId="7" fontId="1" numFmtId="3" xfId="0" applyAlignment="1" applyBorder="1" applyFont="1" applyNumberFormat="1">
      <alignment horizontal="right" vertical="center"/>
    </xf>
    <xf borderId="0" fillId="0" fontId="0" numFmtId="3" xfId="0" applyAlignment="1" applyFont="1" applyNumberFormat="1">
      <alignment horizontal="right"/>
    </xf>
    <xf borderId="0" fillId="0" fontId="1" numFmtId="4" xfId="0" applyFont="1" applyNumberFormat="1"/>
    <xf borderId="1" fillId="2" fontId="1" numFmtId="0" xfId="0" applyAlignment="1" applyBorder="1" applyFont="1">
      <alignment vertical="center"/>
    </xf>
    <xf borderId="1" fillId="3" fontId="1" numFmtId="4" xfId="0" applyBorder="1" applyFont="1" applyNumberFormat="1"/>
    <xf borderId="1" fillId="3" fontId="0" numFmtId="4" xfId="0" applyBorder="1" applyFont="1" applyNumberFormat="1"/>
    <xf borderId="5" fillId="7" fontId="31" numFmtId="0" xfId="0" applyAlignment="1" applyBorder="1" applyFont="1">
      <alignment horizontal="center" vertical="center"/>
    </xf>
    <xf borderId="6" fillId="0" fontId="35" numFmtId="0" xfId="0" applyBorder="1" applyFont="1"/>
    <xf borderId="5" fillId="0" fontId="35" numFmtId="0" xfId="0" applyBorder="1" applyFont="1"/>
    <xf borderId="0" fillId="0" fontId="36" numFmtId="0" xfId="0" applyFont="1"/>
    <xf borderId="7" fillId="0" fontId="35" numFmtId="0" xfId="0" applyBorder="1" applyFont="1"/>
    <xf borderId="8" fillId="0" fontId="35" numFmtId="0" xfId="0" applyBorder="1" applyFont="1"/>
    <xf borderId="9" fillId="0" fontId="35" numFmtId="0" xfId="0" applyBorder="1" applyFont="1"/>
    <xf borderId="10" fillId="4" fontId="32" numFmtId="0" xfId="0" applyAlignment="1" applyBorder="1" applyFont="1">
      <alignment vertical="center"/>
    </xf>
    <xf borderId="10" fillId="4" fontId="32" numFmtId="165" xfId="0" applyAlignment="1" applyBorder="1" applyFont="1" applyNumberFormat="1">
      <alignment horizontal="right" vertical="center"/>
    </xf>
    <xf borderId="10" fillId="4" fontId="1" numFmtId="0" xfId="0" applyAlignment="1" applyBorder="1" applyFont="1">
      <alignment horizontal="right" vertical="center"/>
    </xf>
    <xf borderId="10" fillId="4" fontId="32" numFmtId="0" xfId="0" applyAlignment="1" applyBorder="1" applyFont="1">
      <alignment horizontal="right" vertical="center"/>
    </xf>
    <xf borderId="11" fillId="0" fontId="1" numFmtId="4" xfId="0" applyAlignment="1" applyBorder="1" applyFont="1" applyNumberFormat="1">
      <alignment horizontal="right" vertical="center"/>
    </xf>
    <xf borderId="11" fillId="8" fontId="33" numFmtId="1" xfId="0" applyAlignment="1" applyBorder="1" applyFill="1" applyFont="1" applyNumberFormat="1">
      <alignment readingOrder="0" vertical="center"/>
    </xf>
    <xf borderId="0" fillId="0" fontId="37" numFmtId="0" xfId="0" applyAlignment="1" applyFont="1">
      <alignment vertical="center"/>
    </xf>
    <xf borderId="0" fillId="4" fontId="32" numFmtId="0" xfId="0" applyAlignment="1" applyFont="1">
      <alignment vertical="center"/>
    </xf>
    <xf borderId="0" fillId="4" fontId="32" numFmtId="0" xfId="0" applyAlignment="1" applyFont="1">
      <alignment horizontal="right" vertical="center"/>
    </xf>
    <xf borderId="0" fillId="4" fontId="1" numFmtId="0" xfId="0" applyAlignment="1" applyFont="1">
      <alignment horizontal="right" vertical="center"/>
    </xf>
    <xf borderId="0" fillId="5" fontId="1" numFmtId="0" xfId="0" applyAlignment="1" applyFont="1">
      <alignment vertical="center"/>
    </xf>
    <xf borderId="0" fillId="5" fontId="1" numFmtId="166" xfId="0" applyAlignment="1" applyFont="1" applyNumberFormat="1">
      <alignment horizontal="right" vertical="center"/>
    </xf>
    <xf borderId="0" fillId="0" fontId="1" numFmtId="166" xfId="0" applyFont="1" applyNumberFormat="1"/>
    <xf borderId="0" fillId="7" fontId="1" numFmtId="0" xfId="0" applyAlignment="1" applyFont="1">
      <alignment horizontal="left" vertical="center"/>
    </xf>
    <xf borderId="0" fillId="7" fontId="1" numFmtId="166" xfId="0" applyAlignment="1" applyFont="1" applyNumberFormat="1">
      <alignment horizontal="right" vertical="center"/>
    </xf>
    <xf borderId="0" fillId="6" fontId="32" numFmtId="0" xfId="0" applyAlignment="1" applyFont="1">
      <alignment vertical="center"/>
    </xf>
    <xf borderId="0" fillId="6" fontId="32" numFmtId="166" xfId="0" applyAlignment="1" applyFont="1" applyNumberFormat="1">
      <alignment horizontal="right" vertical="center"/>
    </xf>
    <xf borderId="0" fillId="7" fontId="32" numFmtId="0" xfId="0" applyAlignment="1" applyFont="1">
      <alignment vertical="center"/>
    </xf>
    <xf borderId="0" fillId="7" fontId="32" numFmtId="166" xfId="0" applyAlignment="1" applyFont="1" applyNumberFormat="1">
      <alignment horizontal="right" vertical="center"/>
    </xf>
    <xf borderId="0" fillId="4" fontId="32" numFmtId="166" xfId="0" applyAlignment="1" applyFont="1" applyNumberFormat="1">
      <alignment horizontal="right" vertical="center"/>
    </xf>
    <xf borderId="0" fillId="4" fontId="1" numFmtId="166" xfId="0" applyAlignment="1" applyFont="1" applyNumberFormat="1">
      <alignment horizontal="right" vertical="center"/>
    </xf>
    <xf borderId="0" fillId="0" fontId="1" numFmtId="168" xfId="0" applyFont="1" applyNumberFormat="1"/>
    <xf borderId="0" fillId="4" fontId="1" numFmtId="0" xfId="0" applyAlignment="1" applyFont="1">
      <alignment vertical="center"/>
    </xf>
    <xf borderId="0" fillId="7" fontId="28" numFmtId="0" xfId="0" applyAlignment="1" applyFont="1">
      <alignment vertical="center"/>
    </xf>
    <xf borderId="0" fillId="7" fontId="1" numFmtId="166" xfId="0" applyAlignment="1" applyFont="1" applyNumberFormat="1">
      <alignment horizontal="right" shrinkToFit="0" vertical="center" wrapText="1"/>
    </xf>
    <xf borderId="0" fillId="7" fontId="1" numFmtId="4" xfId="0" applyAlignment="1" applyFont="1" applyNumberFormat="1">
      <alignment horizontal="right" shrinkToFit="0" vertical="center" wrapText="1"/>
    </xf>
    <xf borderId="0" fillId="5" fontId="1" numFmtId="3" xfId="0" applyAlignment="1" applyFont="1" applyNumberFormat="1">
      <alignment horizontal="left" vertical="center"/>
    </xf>
    <xf borderId="0" fillId="5" fontId="1" numFmtId="3" xfId="0" applyAlignment="1" applyFont="1" applyNumberFormat="1">
      <alignment horizontal="right" vertical="center"/>
    </xf>
    <xf borderId="0" fillId="7" fontId="1" numFmtId="4" xfId="0" applyAlignment="1" applyFont="1" applyNumberFormat="1">
      <alignment vertical="center"/>
    </xf>
    <xf borderId="0" fillId="7" fontId="1" numFmtId="4" xfId="0" applyAlignment="1" applyFont="1" applyNumberFormat="1">
      <alignment shrinkToFit="0" vertical="center" wrapText="1"/>
    </xf>
    <xf borderId="0" fillId="7" fontId="1" numFmtId="3" xfId="0" applyAlignment="1" applyFont="1" applyNumberFormat="1">
      <alignment horizontal="right" vertical="center"/>
    </xf>
    <xf borderId="0" fillId="7" fontId="1" numFmtId="4" xfId="0" applyAlignment="1" applyFont="1" applyNumberFormat="1">
      <alignment horizontal="right" vertical="center"/>
    </xf>
    <xf borderId="0" fillId="7" fontId="1" numFmtId="0" xfId="0" applyAlignment="1" applyFont="1">
      <alignment vertical="center"/>
    </xf>
    <xf borderId="0" fillId="7" fontId="1" numFmtId="0" xfId="0" applyAlignment="1" applyFont="1">
      <alignment horizontal="right" vertical="center"/>
    </xf>
    <xf borderId="0" fillId="0" fontId="1" numFmtId="0" xfId="0" applyAlignment="1" applyFont="1">
      <alignment horizontal="right"/>
    </xf>
    <xf borderId="12" fillId="2" fontId="1" numFmtId="0" xfId="0" applyAlignment="1" applyBorder="1" applyFont="1">
      <alignment vertical="center"/>
    </xf>
    <xf borderId="13" fillId="0" fontId="35" numFmtId="0" xfId="0" applyBorder="1" applyFont="1"/>
    <xf borderId="14" fillId="0" fontId="35" numFmtId="0" xfId="0" applyBorder="1" applyFont="1"/>
    <xf borderId="0" fillId="0" fontId="30" numFmtId="4" xfId="0" applyAlignment="1" applyFont="1" applyNumberFormat="1">
      <alignment vertical="center"/>
    </xf>
    <xf borderId="15" fillId="7" fontId="31" numFmtId="0" xfId="0" applyAlignment="1" applyBorder="1" applyFont="1">
      <alignment horizontal="center" vertical="center"/>
    </xf>
    <xf borderId="16" fillId="0" fontId="35" numFmtId="0" xfId="0" applyBorder="1" applyFont="1"/>
    <xf borderId="17" fillId="0" fontId="35" numFmtId="0" xfId="0" applyBorder="1" applyFont="1"/>
    <xf borderId="1" fillId="3" fontId="30" numFmtId="4" xfId="0" applyAlignment="1" applyBorder="1" applyFont="1" applyNumberFormat="1">
      <alignment vertical="center"/>
    </xf>
    <xf borderId="0" fillId="0" fontId="1" numFmtId="3" xfId="0" applyFont="1" applyNumberFormat="1"/>
    <xf borderId="1" fillId="7" fontId="1" numFmtId="165" xfId="0" applyAlignment="1" applyBorder="1" applyFont="1" applyNumberFormat="1">
      <alignment horizontal="right" vertical="center"/>
    </xf>
    <xf borderId="0" fillId="0" fontId="0" numFmtId="3" xfId="0" applyFont="1" applyNumberFormat="1"/>
    <xf borderId="1" fillId="7" fontId="36" numFmtId="165" xfId="0" applyAlignment="1" applyBorder="1" applyFont="1" applyNumberFormat="1">
      <alignment horizontal="right" vertical="center"/>
    </xf>
    <xf borderId="11" fillId="8" fontId="32" numFmtId="1" xfId="0" applyAlignment="1" applyBorder="1" applyFont="1" applyNumberFormat="1">
      <alignment readingOrder="0" vertical="center"/>
    </xf>
    <xf borderId="0" fillId="0" fontId="38" numFmtId="0" xfId="0" applyAlignment="1" applyFont="1">
      <alignment vertical="center"/>
    </xf>
    <xf borderId="0" fillId="0" fontId="0" numFmtId="4" xfId="0" applyAlignment="1" applyFont="1" applyNumberFormat="1">
      <alignment vertical="center"/>
    </xf>
    <xf borderId="0" fillId="0" fontId="0" numFmtId="10" xfId="0" applyFont="1" applyNumberFormat="1"/>
    <xf borderId="0" fillId="0" fontId="39" numFmtId="168" xfId="0" applyFont="1" applyNumberFormat="1"/>
    <xf borderId="0" fillId="0" fontId="0" numFmtId="168" xfId="0" applyFont="1" applyNumberFormat="1"/>
    <xf borderId="3" fillId="7" fontId="30" numFmtId="0" xfId="0" applyAlignment="1" applyBorder="1" applyFont="1">
      <alignment vertical="center"/>
    </xf>
    <xf borderId="3" fillId="7" fontId="30" numFmtId="0" xfId="0" applyAlignment="1" applyBorder="1" applyFont="1">
      <alignment horizontal="right" vertical="center"/>
    </xf>
    <xf borderId="1" fillId="7" fontId="30" numFmtId="0" xfId="0" applyAlignment="1" applyBorder="1" applyFont="1">
      <alignment vertical="center"/>
    </xf>
    <xf borderId="1" fillId="7" fontId="30" numFmtId="0" xfId="0" applyAlignment="1" applyBorder="1" applyFont="1">
      <alignment horizontal="right" vertical="center"/>
    </xf>
    <xf borderId="0" fillId="0" fontId="36" numFmtId="0" xfId="0" applyAlignment="1" applyFont="1">
      <alignment horizontal="right"/>
    </xf>
    <xf borderId="12" fillId="9" fontId="1" numFmtId="0" xfId="0" applyAlignment="1" applyBorder="1" applyFill="1" applyFont="1">
      <alignment horizontal="center"/>
    </xf>
    <xf borderId="0" fillId="0" fontId="36" numFmtId="3" xfId="0" applyFont="1" applyNumberFormat="1"/>
    <xf borderId="1" fillId="9" fontId="1" numFmtId="0" xfId="0" applyBorder="1" applyFont="1"/>
    <xf borderId="1" fillId="9" fontId="1" numFmtId="0" xfId="0" applyAlignment="1" applyBorder="1" applyFont="1">
      <alignment horizontal="right"/>
    </xf>
    <xf borderId="0" fillId="0" fontId="36" numFmtId="4" xfId="0" applyFont="1" applyNumberFormat="1"/>
    <xf borderId="0" fillId="0" fontId="1" numFmtId="0" xfId="0" applyAlignment="1" applyFont="1">
      <alignment horizontal="center" vertical="center"/>
    </xf>
    <xf borderId="0" fillId="0" fontId="32" numFmtId="0" xfId="0" applyAlignment="1" applyFont="1">
      <alignment horizontal="right"/>
    </xf>
    <xf borderId="1" fillId="9" fontId="33" numFmtId="4" xfId="0" applyAlignment="1" applyBorder="1" applyFont="1" applyNumberFormat="1">
      <alignment vertical="center"/>
    </xf>
    <xf borderId="1" fillId="9" fontId="33" numFmtId="165" xfId="0" applyAlignment="1" applyBorder="1" applyFont="1" applyNumberFormat="1">
      <alignment horizontal="right" vertical="center"/>
    </xf>
    <xf borderId="1" fillId="9" fontId="33" numFmtId="166" xfId="0" applyAlignment="1" applyBorder="1" applyFont="1" applyNumberFormat="1">
      <alignment horizontal="right" vertical="center"/>
    </xf>
    <xf borderId="1" fillId="9" fontId="33" numFmtId="4" xfId="0" applyAlignment="1" applyBorder="1" applyFont="1" applyNumberFormat="1">
      <alignment horizontal="right" vertical="center"/>
    </xf>
    <xf borderId="0" fillId="0" fontId="0" numFmtId="4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 vertical="center"/>
    </xf>
    <xf borderId="18" fillId="10" fontId="0" numFmtId="4" xfId="0" applyAlignment="1" applyBorder="1" applyFill="1" applyFont="1" applyNumberFormat="1">
      <alignment vertical="center"/>
    </xf>
    <xf borderId="4" fillId="10" fontId="40" numFmtId="166" xfId="0" applyAlignment="1" applyBorder="1" applyFont="1" applyNumberFormat="1">
      <alignment horizontal="right" vertical="center"/>
    </xf>
    <xf borderId="4" fillId="10" fontId="1" numFmtId="166" xfId="0" applyAlignment="1" applyBorder="1" applyFont="1" applyNumberFormat="1">
      <alignment horizontal="right" vertical="center"/>
    </xf>
    <xf borderId="0" fillId="0" fontId="0" numFmtId="4" xfId="0" applyAlignment="1" applyFont="1" applyNumberFormat="1">
      <alignment horizontal="left" vertical="center"/>
    </xf>
    <xf borderId="0" fillId="0" fontId="40" numFmtId="166" xfId="0" applyAlignment="1" applyFont="1" applyNumberFormat="1">
      <alignment horizontal="right" vertical="center"/>
    </xf>
    <xf borderId="19" fillId="10" fontId="1" numFmtId="166" xfId="0" applyAlignment="1" applyBorder="1" applyFont="1" applyNumberFormat="1">
      <alignment horizontal="left" vertical="center"/>
    </xf>
    <xf borderId="19" fillId="10" fontId="40" numFmtId="166" xfId="0" applyAlignment="1" applyBorder="1" applyFont="1" applyNumberFormat="1">
      <alignment horizontal="right" vertical="center"/>
    </xf>
    <xf borderId="19" fillId="10" fontId="1" numFmtId="166" xfId="0" applyAlignment="1" applyBorder="1" applyFont="1" applyNumberFormat="1">
      <alignment horizontal="right" vertical="center"/>
    </xf>
    <xf borderId="20" fillId="6" fontId="0" numFmtId="4" xfId="0" applyAlignment="1" applyBorder="1" applyFont="1" applyNumberFormat="1">
      <alignment vertical="center"/>
    </xf>
    <xf borderId="20" fillId="6" fontId="40" numFmtId="166" xfId="0" applyAlignment="1" applyBorder="1" applyFont="1" applyNumberFormat="1">
      <alignment horizontal="right" vertical="center"/>
    </xf>
    <xf borderId="20" fillId="6" fontId="1" numFmtId="167" xfId="0" applyAlignment="1" applyBorder="1" applyFont="1" applyNumberFormat="1">
      <alignment vertical="center"/>
    </xf>
    <xf borderId="21" fillId="7" fontId="32" numFmtId="4" xfId="0" applyAlignment="1" applyBorder="1" applyFont="1" applyNumberFormat="1">
      <alignment vertical="center"/>
    </xf>
    <xf borderId="1" fillId="7" fontId="32" numFmtId="17" xfId="0" applyAlignment="1" applyBorder="1" applyFont="1" applyNumberFormat="1">
      <alignment horizontal="right" vertical="center"/>
    </xf>
    <xf borderId="1" fillId="7" fontId="33" numFmtId="17" xfId="0" applyAlignment="1" applyBorder="1" applyFont="1" applyNumberFormat="1">
      <alignment horizontal="right" vertical="center"/>
    </xf>
    <xf borderId="1" fillId="7" fontId="0" numFmtId="166" xfId="0" applyAlignment="1" applyBorder="1" applyFont="1" applyNumberFormat="1">
      <alignment horizontal="right" vertical="center"/>
    </xf>
    <xf borderId="1" fillId="7" fontId="1" numFmtId="166" xfId="0" applyAlignment="1" applyBorder="1" applyFont="1" applyNumberFormat="1">
      <alignment horizontal="right" vertical="center"/>
    </xf>
    <xf borderId="1" fillId="7" fontId="0" numFmtId="4" xfId="0" applyAlignment="1" applyBorder="1" applyFont="1" applyNumberFormat="1">
      <alignment horizontal="right" vertical="center"/>
    </xf>
    <xf borderId="2" fillId="9" fontId="33" numFmtId="4" xfId="0" applyAlignment="1" applyBorder="1" applyFont="1" applyNumberFormat="1">
      <alignment vertical="center"/>
    </xf>
    <xf borderId="2" fillId="9" fontId="1" numFmtId="4" xfId="0" applyAlignment="1" applyBorder="1" applyFont="1" applyNumberFormat="1">
      <alignment horizontal="right" vertical="center"/>
    </xf>
    <xf borderId="2" fillId="9" fontId="40" numFmtId="4" xfId="0" applyAlignment="1" applyBorder="1" applyFont="1" applyNumberFormat="1">
      <alignment horizontal="right" vertical="center"/>
    </xf>
    <xf borderId="2" fillId="9" fontId="1" numFmtId="166" xfId="0" applyAlignment="1" applyBorder="1" applyFont="1" applyNumberFormat="1">
      <alignment horizontal="right" vertical="center"/>
    </xf>
    <xf borderId="1" fillId="9" fontId="1" numFmtId="166" xfId="0" applyAlignment="1" applyBorder="1" applyFont="1" applyNumberFormat="1">
      <alignment horizontal="right" vertical="center"/>
    </xf>
    <xf borderId="1" fillId="9" fontId="40" numFmtId="166" xfId="0" applyAlignment="1" applyBorder="1" applyFont="1" applyNumberFormat="1">
      <alignment horizontal="right" vertical="center"/>
    </xf>
    <xf borderId="1" fillId="10" fontId="0" numFmtId="4" xfId="0" applyAlignment="1" applyBorder="1" applyFont="1" applyNumberFormat="1">
      <alignment vertical="center"/>
    </xf>
    <xf borderId="22" fillId="9" fontId="0" numFmtId="4" xfId="0" applyAlignment="1" applyBorder="1" applyFont="1" applyNumberFormat="1">
      <alignment vertical="center"/>
    </xf>
    <xf borderId="22" fillId="9" fontId="1" numFmtId="166" xfId="0" applyAlignment="1" applyBorder="1" applyFont="1" applyNumberFormat="1">
      <alignment horizontal="right" vertical="center"/>
    </xf>
    <xf borderId="22" fillId="9" fontId="1" numFmtId="166" xfId="0" applyAlignment="1" applyBorder="1" applyFont="1" applyNumberFormat="1">
      <alignment vertical="center"/>
    </xf>
    <xf borderId="0" fillId="0" fontId="41" numFmtId="166" xfId="0" applyAlignment="1" applyFont="1" applyNumberFormat="1">
      <alignment horizontal="right"/>
    </xf>
    <xf borderId="22" fillId="9" fontId="33" numFmtId="4" xfId="0" applyAlignment="1" applyBorder="1" applyFont="1" applyNumberFormat="1">
      <alignment vertical="center"/>
    </xf>
    <xf borderId="22" fillId="9" fontId="32" numFmtId="166" xfId="0" applyAlignment="1" applyBorder="1" applyFont="1" applyNumberFormat="1">
      <alignment horizontal="right" vertical="center"/>
    </xf>
    <xf borderId="4" fillId="3" fontId="1" numFmtId="0" xfId="0" applyAlignment="1" applyBorder="1" applyFont="1">
      <alignment shrinkToFit="0" vertical="center" wrapText="1"/>
    </xf>
    <xf borderId="1" fillId="3" fontId="1" numFmtId="0" xfId="0" applyAlignment="1" applyBorder="1" applyFont="1">
      <alignment shrinkToFit="0" vertical="center" wrapText="1"/>
    </xf>
    <xf borderId="18" fillId="10" fontId="1" numFmtId="3" xfId="0" applyAlignment="1" applyBorder="1" applyFont="1" applyNumberFormat="1">
      <alignment horizontal="left" vertical="center"/>
    </xf>
    <xf borderId="18" fillId="10" fontId="40" numFmtId="3" xfId="0" applyAlignment="1" applyBorder="1" applyFont="1" applyNumberFormat="1">
      <alignment horizontal="right" vertical="center"/>
    </xf>
    <xf borderId="18" fillId="10" fontId="1" numFmtId="166" xfId="0" applyAlignment="1" applyBorder="1" applyFont="1" applyNumberFormat="1">
      <alignment horizontal="right" vertical="center"/>
    </xf>
    <xf borderId="12" fillId="7" fontId="28" numFmtId="0" xfId="0" applyAlignment="1" applyBorder="1" applyFont="1">
      <alignment horizontal="left" shrinkToFit="0" vertical="center" wrapText="1"/>
    </xf>
    <xf borderId="4" fillId="3" fontId="1" numFmtId="166" xfId="0" applyAlignment="1" applyBorder="1" applyFont="1" applyNumberFormat="1">
      <alignment horizontal="right" shrinkToFit="0" vertical="center" wrapText="1"/>
    </xf>
    <xf borderId="4" fillId="3" fontId="1" numFmtId="4" xfId="0" applyAlignment="1" applyBorder="1" applyFont="1" applyNumberFormat="1">
      <alignment horizontal="right" shrinkToFit="0" vertical="center" wrapText="1"/>
    </xf>
    <xf borderId="0" fillId="0" fontId="0" numFmtId="4" xfId="0" applyAlignment="1" applyFont="1" applyNumberFormat="1">
      <alignment shrinkToFit="0" vertical="center" wrapText="1"/>
    </xf>
    <xf borderId="0" fillId="0" fontId="40" numFmtId="3" xfId="0" applyAlignment="1" applyFont="1" applyNumberFormat="1">
      <alignment horizontal="right" vertical="center"/>
    </xf>
    <xf borderId="0" fillId="0" fontId="0" numFmtId="166" xfId="0" applyAlignment="1" applyFont="1" applyNumberFormat="1">
      <alignment horizontal="right"/>
    </xf>
    <xf borderId="0" fillId="0" fontId="0" numFmtId="4" xfId="0" applyAlignment="1" applyFont="1" applyNumberFormat="1">
      <alignment horizontal="right"/>
    </xf>
    <xf borderId="1" fillId="3" fontId="42" numFmtId="0" xfId="0" applyAlignment="1" applyBorder="1" applyFont="1">
      <alignment vertical="center"/>
    </xf>
    <xf borderId="0" fillId="0" fontId="41" numFmtId="0" xfId="0" applyFont="1"/>
    <xf borderId="12" fillId="9" fontId="43" numFmtId="0" xfId="0" applyAlignment="1" applyBorder="1" applyFont="1">
      <alignment horizontal="center"/>
    </xf>
    <xf borderId="1" fillId="3" fontId="44" numFmtId="0" xfId="0" applyAlignment="1" applyBorder="1" applyFont="1">
      <alignment horizontal="right" vertical="center"/>
    </xf>
    <xf borderId="1" fillId="3" fontId="45" numFmtId="0" xfId="0" applyAlignment="1" applyBorder="1" applyFont="1">
      <alignment vertical="center"/>
    </xf>
    <xf borderId="0" fillId="0" fontId="46" numFmtId="0" xfId="0" applyFont="1"/>
    <xf borderId="1" fillId="9" fontId="43" numFmtId="0" xfId="0" applyBorder="1" applyFont="1"/>
    <xf borderId="0" fillId="0" fontId="41" numFmtId="0" xfId="0" applyAlignment="1" applyFont="1">
      <alignment horizontal="center" vertical="center"/>
    </xf>
    <xf borderId="0" fillId="0" fontId="47" numFmtId="0" xfId="0" applyFont="1"/>
    <xf borderId="0" fillId="0" fontId="48" numFmtId="0" xfId="0" applyFont="1"/>
    <xf borderId="23" fillId="9" fontId="49" numFmtId="0" xfId="0" applyAlignment="1" applyBorder="1" applyFont="1">
      <alignment vertical="center"/>
    </xf>
    <xf borderId="4" fillId="9" fontId="50" numFmtId="17" xfId="0" applyAlignment="1" applyBorder="1" applyFont="1" applyNumberFormat="1">
      <alignment horizontal="right" vertical="center"/>
    </xf>
    <xf borderId="4" fillId="9" fontId="51" numFmtId="0" xfId="0" applyAlignment="1" applyBorder="1" applyFont="1">
      <alignment horizontal="right" vertical="center"/>
    </xf>
    <xf borderId="4" fillId="9" fontId="50" numFmtId="0" xfId="0" applyAlignment="1" applyBorder="1" applyFont="1">
      <alignment horizontal="right" vertical="center"/>
    </xf>
    <xf borderId="0" fillId="0" fontId="33" numFmtId="0" xfId="0" applyAlignment="1" applyFont="1">
      <alignment vertical="center"/>
    </xf>
    <xf borderId="0" fillId="0" fontId="50" numFmtId="166" xfId="0" applyAlignment="1" applyFont="1" applyNumberFormat="1">
      <alignment horizontal="right" vertical="center"/>
    </xf>
    <xf borderId="0" fillId="0" fontId="51" numFmtId="167" xfId="0" applyAlignment="1" applyFont="1" applyNumberFormat="1">
      <alignment horizontal="right" vertical="center"/>
    </xf>
    <xf borderId="2" fillId="9" fontId="33" numFmtId="0" xfId="0" applyAlignment="1" applyBorder="1" applyFont="1">
      <alignment vertical="center"/>
    </xf>
    <xf borderId="2" fillId="9" fontId="50" numFmtId="0" xfId="0" applyAlignment="1" applyBorder="1" applyFont="1">
      <alignment horizontal="right" vertical="center"/>
    </xf>
    <xf borderId="2" fillId="9" fontId="48" numFmtId="0" xfId="0" applyAlignment="1" applyBorder="1" applyFont="1">
      <alignment horizontal="right" vertical="center"/>
    </xf>
    <xf borderId="1" fillId="10" fontId="47" numFmtId="0" xfId="0" applyAlignment="1" applyBorder="1" applyFont="1">
      <alignment vertical="center"/>
    </xf>
    <xf borderId="4" fillId="10" fontId="52" numFmtId="166" xfId="0" applyAlignment="1" applyBorder="1" applyFont="1" applyNumberFormat="1">
      <alignment horizontal="right" vertical="center"/>
    </xf>
    <xf borderId="4" fillId="10" fontId="53" numFmtId="166" xfId="0" applyAlignment="1" applyBorder="1" applyFont="1" applyNumberFormat="1">
      <alignment horizontal="right" vertical="center"/>
    </xf>
    <xf borderId="4" fillId="10" fontId="28" numFmtId="167" xfId="0" applyAlignment="1" applyBorder="1" applyFont="1" applyNumberFormat="1">
      <alignment horizontal="right" vertical="center"/>
    </xf>
    <xf borderId="0" fillId="0" fontId="47" numFmtId="0" xfId="0" applyAlignment="1" applyFont="1">
      <alignment horizontal="left" vertical="center"/>
    </xf>
    <xf borderId="0" fillId="0" fontId="52" numFmtId="166" xfId="0" applyAlignment="1" applyFont="1" applyNumberFormat="1">
      <alignment horizontal="right" vertical="center"/>
    </xf>
    <xf borderId="0" fillId="0" fontId="53" numFmtId="166" xfId="0" applyAlignment="1" applyFont="1" applyNumberFormat="1">
      <alignment horizontal="right" vertical="center"/>
    </xf>
    <xf borderId="0" fillId="0" fontId="28" numFmtId="167" xfId="0" applyAlignment="1" applyFont="1" applyNumberFormat="1">
      <alignment horizontal="right" vertical="center"/>
    </xf>
    <xf borderId="0" fillId="0" fontId="41" numFmtId="167" xfId="0" applyFont="1" applyNumberFormat="1"/>
    <xf borderId="0" fillId="0" fontId="41" numFmtId="167" xfId="0" applyAlignment="1" applyFont="1" applyNumberFormat="1">
      <alignment vertical="center"/>
    </xf>
    <xf borderId="22" fillId="10" fontId="47" numFmtId="0" xfId="0" applyAlignment="1" applyBorder="1" applyFont="1">
      <alignment vertical="center"/>
    </xf>
    <xf borderId="22" fillId="10" fontId="52" numFmtId="166" xfId="0" applyAlignment="1" applyBorder="1" applyFont="1" applyNumberFormat="1">
      <alignment horizontal="right" vertical="center"/>
    </xf>
    <xf borderId="22" fillId="10" fontId="53" numFmtId="166" xfId="0" applyAlignment="1" applyBorder="1" applyFont="1" applyNumberFormat="1">
      <alignment horizontal="right" vertical="center"/>
    </xf>
    <xf borderId="22" fillId="10" fontId="28" numFmtId="167" xfId="0" applyAlignment="1" applyBorder="1" applyFont="1" applyNumberFormat="1">
      <alignment horizontal="right" vertical="center"/>
    </xf>
    <xf borderId="22" fillId="9" fontId="33" numFmtId="0" xfId="0" applyAlignment="1" applyBorder="1" applyFont="1">
      <alignment vertical="center"/>
    </xf>
    <xf borderId="22" fillId="9" fontId="52" numFmtId="166" xfId="0" applyAlignment="1" applyBorder="1" applyFont="1" applyNumberFormat="1">
      <alignment horizontal="right" vertical="center"/>
    </xf>
    <xf borderId="22" fillId="9" fontId="53" numFmtId="166" xfId="0" applyAlignment="1" applyBorder="1" applyFont="1" applyNumberFormat="1">
      <alignment horizontal="right" vertical="center"/>
    </xf>
    <xf borderId="22" fillId="9" fontId="28" numFmtId="167" xfId="0" applyAlignment="1" applyBorder="1" applyFont="1" applyNumberFormat="1">
      <alignment horizontal="right" vertical="center"/>
    </xf>
    <xf borderId="0" fillId="0" fontId="48" numFmtId="167" xfId="0" applyAlignment="1" applyFont="1" applyNumberFormat="1">
      <alignment horizontal="right" vertical="center"/>
    </xf>
    <xf borderId="1" fillId="9" fontId="54" numFmtId="0" xfId="0" applyAlignment="1" applyBorder="1" applyFont="1">
      <alignment horizontal="right" vertical="center"/>
    </xf>
    <xf borderId="1" fillId="9" fontId="53" numFmtId="0" xfId="0" applyAlignment="1" applyBorder="1" applyFont="1">
      <alignment horizontal="right" vertical="center"/>
    </xf>
    <xf borderId="0" fillId="0" fontId="41" numFmtId="3" xfId="0" applyFont="1" applyNumberFormat="1"/>
    <xf borderId="4" fillId="3" fontId="55" numFmtId="0" xfId="0" applyAlignment="1" applyBorder="1" applyFont="1">
      <alignment shrinkToFit="0" vertical="center" wrapText="1"/>
    </xf>
    <xf borderId="4" fillId="3" fontId="56" numFmtId="0" xfId="0" applyAlignment="1" applyBorder="1" applyFont="1">
      <alignment horizontal="right" shrinkToFit="0" vertical="center" wrapText="1"/>
    </xf>
    <xf borderId="4" fillId="3" fontId="28" numFmtId="0" xfId="0" applyAlignment="1" applyBorder="1" applyFont="1">
      <alignment horizontal="right" shrinkToFit="0" vertical="center" wrapText="1"/>
    </xf>
    <xf borderId="0" fillId="0" fontId="47" numFmtId="0" xfId="0" applyAlignment="1" applyFont="1">
      <alignment horizontal="right"/>
    </xf>
    <xf borderId="0" fillId="0" fontId="48" numFmtId="0" xfId="0" applyAlignment="1" applyFont="1">
      <alignment horizontal="right"/>
    </xf>
    <xf borderId="1" fillId="9" fontId="49" numFmtId="0" xfId="0" applyAlignment="1" applyBorder="1" applyFont="1">
      <alignment vertical="center"/>
    </xf>
    <xf borderId="1" fillId="9" fontId="50" numFmtId="17" xfId="0" applyAlignment="1" applyBorder="1" applyFont="1" applyNumberFormat="1">
      <alignment horizontal="right" vertical="center"/>
    </xf>
    <xf borderId="1" fillId="9" fontId="51" numFmtId="0" xfId="0" applyAlignment="1" applyBorder="1" applyFont="1">
      <alignment horizontal="right" vertical="center"/>
    </xf>
    <xf borderId="1" fillId="9" fontId="50" numFmtId="0" xfId="0" applyAlignment="1" applyBorder="1" applyFont="1">
      <alignment horizontal="right" vertical="center"/>
    </xf>
    <xf borderId="4" fillId="10" fontId="47" numFmtId="0" xfId="0" applyAlignment="1" applyBorder="1" applyFont="1">
      <alignment vertical="center"/>
    </xf>
    <xf borderId="4" fillId="10" fontId="52" numFmtId="3" xfId="0" applyAlignment="1" applyBorder="1" applyFont="1" applyNumberFormat="1">
      <alignment horizontal="right" vertical="center"/>
    </xf>
    <xf borderId="4" fillId="10" fontId="53" numFmtId="3" xfId="0" applyAlignment="1" applyBorder="1" applyFont="1" applyNumberFormat="1">
      <alignment horizontal="right" vertical="center"/>
    </xf>
    <xf borderId="0" fillId="0" fontId="47" numFmtId="0" xfId="0" applyAlignment="1" applyFont="1">
      <alignment vertical="center"/>
    </xf>
    <xf borderId="4" fillId="3" fontId="55" numFmtId="0" xfId="0" applyAlignment="1" applyBorder="1" applyFont="1">
      <alignment vertical="center"/>
    </xf>
    <xf borderId="24" fillId="9" fontId="49" numFmtId="0" xfId="0" applyAlignment="1" applyBorder="1" applyFont="1">
      <alignment vertical="center"/>
    </xf>
    <xf borderId="0" fillId="0" fontId="52" numFmtId="3" xfId="0" applyAlignment="1" applyFont="1" applyNumberFormat="1">
      <alignment horizontal="right" vertical="center"/>
    </xf>
    <xf borderId="0" fillId="0" fontId="53" numFmtId="3" xfId="0" applyAlignment="1" applyFont="1" applyNumberFormat="1">
      <alignment horizontal="right" vertical="center"/>
    </xf>
    <xf borderId="1" fillId="10" fontId="52" numFmtId="3" xfId="0" applyAlignment="1" applyBorder="1" applyFont="1" applyNumberFormat="1">
      <alignment horizontal="right" vertical="center"/>
    </xf>
    <xf borderId="1" fillId="10" fontId="53" numFmtId="3" xfId="0" applyAlignment="1" applyBorder="1" applyFont="1" applyNumberFormat="1">
      <alignment horizontal="right" vertical="center"/>
    </xf>
    <xf borderId="1" fillId="10" fontId="28" numFmtId="167" xfId="0" applyAlignment="1" applyBorder="1" applyFont="1" applyNumberFormat="1">
      <alignment horizontal="right" vertical="center"/>
    </xf>
    <xf borderId="0" fillId="0" fontId="57" numFmtId="0" xfId="0" applyAlignment="1" applyFont="1">
      <alignment horizontal="left" vertical="center"/>
    </xf>
  </cellXfs>
  <cellStyles count="1">
    <cellStyle xfId="0" name="Normal" builtinId="0"/>
  </cellStyles>
  <dxfs count="1">
    <dxf>
      <font>
        <color rgb="FFFFFF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5.png"/><Relationship Id="rId3" Type="http://schemas.openxmlformats.org/officeDocument/2006/relationships/image" Target="../media/image3.png"/><Relationship Id="rId4" Type="http://schemas.openxmlformats.org/officeDocument/2006/relationships/image" Target="../media/image1.png"/><Relationship Id="rId5" Type="http://schemas.openxmlformats.org/officeDocument/2006/relationships/image" Target="../media/image4.png"/><Relationship Id="rId6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352425</xdr:colOff>
      <xdr:row>7</xdr:row>
      <xdr:rowOff>152400</xdr:rowOff>
    </xdr:from>
    <xdr:ext cx="8763000" cy="6219825"/>
    <xdr:pic>
      <xdr:nvPicPr>
        <xdr:cNvPr id="0" name="image7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</xdr:row>
      <xdr:rowOff>47625</xdr:rowOff>
    </xdr:from>
    <xdr:ext cx="1628775" cy="923925"/>
    <xdr:pic>
      <xdr:nvPicPr>
        <xdr:cNvPr id="0" name="image5.png" title="Imagem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19</xdr:row>
      <xdr:rowOff>38100</xdr:rowOff>
    </xdr:from>
    <xdr:ext cx="352425" cy="352425"/>
    <xdr:pic>
      <xdr:nvPicPr>
        <xdr:cNvPr id="0" name="image3.png" title="Imagem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</xdr:colOff>
      <xdr:row>19</xdr:row>
      <xdr:rowOff>38100</xdr:rowOff>
    </xdr:from>
    <xdr:ext cx="352425" cy="352425"/>
    <xdr:pic>
      <xdr:nvPicPr>
        <xdr:cNvPr id="0" name="image1.png" title="Imagem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476250</xdr:colOff>
      <xdr:row>19</xdr:row>
      <xdr:rowOff>38100</xdr:rowOff>
    </xdr:from>
    <xdr:ext cx="352425" cy="352425"/>
    <xdr:pic>
      <xdr:nvPicPr>
        <xdr:cNvPr id="0" name="image4.png" title="Imagem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19</xdr:row>
      <xdr:rowOff>38100</xdr:rowOff>
    </xdr:from>
    <xdr:ext cx="352425" cy="352425"/>
    <xdr:pic>
      <xdr:nvPicPr>
        <xdr:cNvPr id="0" name="image2.png" title="Imagem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0</xdr:row>
      <xdr:rowOff>76200</xdr:rowOff>
    </xdr:from>
    <xdr:ext cx="581025" cy="390525"/>
    <xdr:pic>
      <xdr:nvPicPr>
        <xdr:cNvPr descr="logo grupo.png"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0</xdr:row>
      <xdr:rowOff>66675</xdr:rowOff>
    </xdr:from>
    <xdr:ext cx="581025" cy="390525"/>
    <xdr:pic>
      <xdr:nvPicPr>
        <xdr:cNvPr id="0" name="image6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361950</xdr:colOff>
      <xdr:row>1</xdr:row>
      <xdr:rowOff>57150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371475</xdr:colOff>
      <xdr:row>1</xdr:row>
      <xdr:rowOff>76200</xdr:rowOff>
    </xdr:from>
    <xdr:ext cx="581025" cy="390525"/>
    <xdr:pic>
      <xdr:nvPicPr>
        <xdr:cNvPr id="0" name="image8.png" title="Imagem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114300</xdr:rowOff>
    </xdr:from>
    <xdr:ext cx="1314450" cy="257175"/>
    <xdr:sp>
      <xdr:nvSpPr>
        <xdr:cNvPr id="3" name="Shape 3"/>
        <xdr:cNvSpPr txBox="1"/>
      </xdr:nvSpPr>
      <xdr:spPr>
        <a:xfrm>
          <a:off x="4689186" y="3652722"/>
          <a:ext cx="1313629" cy="254557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100">
              <a:solidFill>
                <a:schemeClr val="dk2"/>
              </a:solidFill>
              <a:latin typeface="Arial"/>
              <a:ea typeface="Arial"/>
              <a:cs typeface="Arial"/>
              <a:sym typeface="Arial"/>
            </a:rPr>
            <a:t>Operational Data</a:t>
          </a:r>
          <a:endParaRPr sz="1400"/>
        </a:p>
      </xdr:txBody>
    </xdr:sp>
    <xdr:clientData fLocksWithSheet="0"/>
  </xdr:oneCellAnchor>
  <xdr:oneCellAnchor>
    <xdr:from>
      <xdr:col>1</xdr:col>
      <xdr:colOff>342900</xdr:colOff>
      <xdr:row>2</xdr:row>
      <xdr:rowOff>66675</xdr:rowOff>
    </xdr:from>
    <xdr:ext cx="581025" cy="390525"/>
    <xdr:pic>
      <xdr:nvPicPr>
        <xdr:cNvPr descr="logo grupo.png"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2000250</xdr:colOff>
      <xdr:row>2</xdr:row>
      <xdr:rowOff>123825</xdr:rowOff>
    </xdr:from>
    <xdr:ext cx="1533525" cy="266700"/>
    <xdr:grpSp>
      <xdr:nvGrpSpPr>
        <xdr:cNvPr id="2" name="Shape 2"/>
        <xdr:cNvGrpSpPr/>
      </xdr:nvGrpSpPr>
      <xdr:grpSpPr>
        <a:xfrm>
          <a:off x="4579238" y="3646650"/>
          <a:ext cx="1533525" cy="266700"/>
          <a:chOff x="4579238" y="3646650"/>
          <a:chExt cx="1533525" cy="266700"/>
        </a:xfrm>
      </xdr:grpSpPr>
      <xdr:grpSp>
        <xdr:nvGrpSpPr>
          <xdr:cNvPr id="4" name="Shape 4"/>
          <xdr:cNvGrpSpPr/>
        </xdr:nvGrpSpPr>
        <xdr:grpSpPr>
          <a:xfrm>
            <a:off x="4579238" y="3646650"/>
            <a:ext cx="1533525" cy="266700"/>
            <a:chOff x="4580214" y="3648105"/>
            <a:chExt cx="1531572" cy="263790"/>
          </a:xfrm>
        </xdr:grpSpPr>
        <xdr:sp>
          <xdr:nvSpPr>
            <xdr:cNvPr id="5" name="Shape 5"/>
            <xdr:cNvSpPr/>
          </xdr:nvSpPr>
          <xdr:spPr>
            <a:xfrm>
              <a:off x="4580214" y="3648105"/>
              <a:ext cx="1531550" cy="263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6" name="Shape 6"/>
            <xdr:cNvSpPr txBox="1"/>
          </xdr:nvSpPr>
          <xdr:spPr>
            <a:xfrm>
              <a:off x="4580214" y="3648105"/>
              <a:ext cx="1531572" cy="263790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Clr>
                  <a:schemeClr val="dk2"/>
                </a:buClr>
                <a:buSzPts val="1100"/>
                <a:buFont typeface="Verdana"/>
                <a:buNone/>
              </a:pPr>
              <a:r>
                <a:rPr b="1" i="0" lang="en-US" sz="1100" u="none" cap="none" strike="noStrike">
                  <a:solidFill>
                    <a:schemeClr val="dk2"/>
                  </a:solidFill>
                  <a:latin typeface="Verdana"/>
                  <a:ea typeface="Verdana"/>
                  <a:cs typeface="Verdana"/>
                  <a:sym typeface="Verdana"/>
                </a:rPr>
                <a:t>Operational Data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285750</xdr:colOff>
      <xdr:row>2</xdr:row>
      <xdr:rowOff>57150</xdr:rowOff>
    </xdr:from>
    <xdr:ext cx="571500" cy="39052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43"/>
    <col customWidth="1" min="2" max="2" width="48.29"/>
    <col customWidth="1" min="3" max="6" width="11.43"/>
    <col customWidth="1" min="7" max="7" width="6.71"/>
    <col customWidth="1" min="8" max="16" width="11.43"/>
    <col customWidth="1" min="17" max="17" width="12.29"/>
    <col customWidth="1" min="18" max="32" width="11.43"/>
  </cols>
  <sheetData>
    <row r="1" ht="12.7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3"/>
      <c r="S1" s="3"/>
      <c r="T1" s="3"/>
      <c r="U1" s="3"/>
      <c r="V1" s="3"/>
      <c r="W1" s="3"/>
      <c r="X1" s="3"/>
      <c r="Y1" s="3"/>
      <c r="Z1" s="4"/>
      <c r="AA1" s="4"/>
      <c r="AB1" s="4"/>
      <c r="AC1" s="4"/>
      <c r="AD1" s="4"/>
      <c r="AE1" s="4"/>
      <c r="AF1" s="4"/>
    </row>
    <row r="2" ht="12.75" customHeight="1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/>
      <c r="S2" s="3"/>
      <c r="T2" s="3"/>
      <c r="U2" s="3"/>
      <c r="V2" s="3"/>
      <c r="W2" s="3"/>
      <c r="X2" s="3"/>
      <c r="Y2" s="3"/>
      <c r="Z2" s="4"/>
      <c r="AA2" s="4"/>
      <c r="AB2" s="4"/>
      <c r="AC2" s="4"/>
      <c r="AD2" s="4"/>
      <c r="AE2" s="4"/>
      <c r="AF2" s="4"/>
    </row>
    <row r="3" ht="12.75" customHeight="1">
      <c r="A3" s="1"/>
      <c r="B3" s="1"/>
      <c r="C3" s="1"/>
      <c r="D3" s="1"/>
      <c r="E3" s="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3"/>
      <c r="S3" s="3"/>
      <c r="T3" s="3"/>
      <c r="U3" s="3"/>
      <c r="V3" s="3"/>
      <c r="W3" s="3"/>
      <c r="X3" s="3"/>
      <c r="Y3" s="3"/>
      <c r="Z3" s="4"/>
      <c r="AA3" s="4"/>
      <c r="AB3" s="4"/>
      <c r="AC3" s="4"/>
      <c r="AD3" s="4"/>
      <c r="AE3" s="4"/>
      <c r="AF3" s="4"/>
    </row>
    <row r="4" ht="12.75" customHeight="1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3"/>
      <c r="S4" s="3"/>
      <c r="T4" s="3"/>
      <c r="U4" s="3"/>
      <c r="V4" s="3"/>
      <c r="W4" s="3"/>
      <c r="X4" s="3"/>
      <c r="Y4" s="3"/>
      <c r="Z4" s="4"/>
      <c r="AA4" s="4"/>
      <c r="AB4" s="4"/>
      <c r="AC4" s="4"/>
      <c r="AD4" s="4"/>
      <c r="AE4" s="4"/>
      <c r="AF4" s="4"/>
    </row>
    <row r="5" ht="12.75" customHeight="1">
      <c r="A5" s="1"/>
      <c r="B5" s="1"/>
      <c r="C5" s="1"/>
      <c r="D5" s="1"/>
      <c r="E5" s="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3"/>
      <c r="S5" s="3"/>
      <c r="T5" s="3"/>
      <c r="U5" s="3"/>
      <c r="V5" s="3"/>
      <c r="W5" s="3"/>
      <c r="X5" s="3"/>
      <c r="Y5" s="3"/>
      <c r="Z5" s="4"/>
      <c r="AA5" s="4"/>
      <c r="AB5" s="4"/>
      <c r="AC5" s="4"/>
      <c r="AD5" s="4"/>
      <c r="AE5" s="4"/>
      <c r="AF5" s="4"/>
    </row>
    <row r="6" ht="12.75" customHeight="1">
      <c r="A6" s="1"/>
      <c r="B6" s="1"/>
      <c r="C6" s="1"/>
      <c r="D6" s="1"/>
      <c r="E6" s="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3"/>
      <c r="S6" s="3"/>
      <c r="T6" s="3"/>
      <c r="U6" s="3"/>
      <c r="V6" s="3"/>
      <c r="W6" s="3"/>
      <c r="X6" s="3"/>
      <c r="Y6" s="3"/>
      <c r="Z6" s="4"/>
      <c r="AA6" s="4"/>
      <c r="AB6" s="4"/>
      <c r="AC6" s="4"/>
      <c r="AD6" s="4"/>
      <c r="AE6" s="4"/>
      <c r="AF6" s="4"/>
    </row>
    <row r="7" ht="12.75" customHeight="1">
      <c r="A7" s="1"/>
      <c r="B7" s="1"/>
      <c r="C7" s="1"/>
      <c r="D7" s="1"/>
      <c r="E7" s="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3"/>
      <c r="S7" s="3"/>
      <c r="T7" s="3"/>
      <c r="U7" s="3"/>
      <c r="V7" s="3"/>
      <c r="W7" s="3"/>
      <c r="X7" s="3"/>
      <c r="Y7" s="3"/>
      <c r="Z7" s="4"/>
      <c r="AA7" s="4"/>
      <c r="AB7" s="4"/>
      <c r="AC7" s="4"/>
      <c r="AD7" s="4"/>
      <c r="AE7" s="4"/>
      <c r="AF7" s="4"/>
    </row>
    <row r="8" ht="12.75" customHeight="1">
      <c r="A8" s="1"/>
      <c r="B8" s="1"/>
      <c r="C8" s="1"/>
      <c r="D8" s="1"/>
      <c r="E8" s="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3"/>
      <c r="S8" s="3"/>
      <c r="T8" s="3"/>
      <c r="U8" s="3"/>
      <c r="V8" s="3"/>
      <c r="W8" s="3"/>
      <c r="X8" s="3"/>
      <c r="Y8" s="3"/>
      <c r="Z8" s="4"/>
      <c r="AA8" s="4"/>
      <c r="AB8" s="4"/>
      <c r="AC8" s="4"/>
      <c r="AD8" s="4"/>
      <c r="AE8" s="4"/>
      <c r="AF8" s="4"/>
    </row>
    <row r="9" ht="12.75" customHeight="1">
      <c r="A9" s="1"/>
      <c r="B9" s="1"/>
      <c r="C9" s="1"/>
      <c r="D9" s="1"/>
      <c r="E9" s="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3"/>
      <c r="S9" s="3"/>
      <c r="T9" s="3"/>
      <c r="U9" s="3"/>
      <c r="V9" s="3"/>
      <c r="W9" s="3"/>
      <c r="X9" s="3"/>
      <c r="Y9" s="3"/>
      <c r="Z9" s="4"/>
      <c r="AA9" s="4"/>
      <c r="AB9" s="4"/>
      <c r="AC9" s="4"/>
      <c r="AD9" s="4"/>
      <c r="AE9" s="4"/>
      <c r="AF9" s="4"/>
    </row>
    <row r="10" ht="12.75" customHeight="1">
      <c r="A10" s="1"/>
      <c r="B10" s="1"/>
      <c r="C10" s="1"/>
      <c r="D10" s="1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3"/>
      <c r="S10" s="3"/>
      <c r="T10" s="3"/>
      <c r="U10" s="3"/>
      <c r="V10" s="3"/>
      <c r="W10" s="3"/>
      <c r="X10" s="3"/>
      <c r="Y10" s="3"/>
      <c r="Z10" s="4"/>
      <c r="AA10" s="4"/>
      <c r="AB10" s="4"/>
      <c r="AC10" s="4"/>
      <c r="AD10" s="4"/>
      <c r="AE10" s="4"/>
      <c r="AF10" s="4"/>
    </row>
    <row r="11" ht="12.75" customHeight="1">
      <c r="A11" s="1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3"/>
      <c r="S11" s="3"/>
      <c r="T11" s="3"/>
      <c r="U11" s="3"/>
      <c r="V11" s="3"/>
      <c r="W11" s="3"/>
      <c r="X11" s="3"/>
      <c r="Y11" s="3"/>
      <c r="Z11" s="4"/>
      <c r="AA11" s="4"/>
      <c r="AB11" s="4"/>
      <c r="AC11" s="4"/>
      <c r="AD11" s="4"/>
      <c r="AE11" s="4"/>
      <c r="AF11" s="4"/>
    </row>
    <row r="12" ht="34.5" customHeight="1">
      <c r="A12" s="1"/>
      <c r="B12" s="5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3"/>
      <c r="S12" s="3"/>
      <c r="T12" s="3"/>
      <c r="U12" s="3"/>
      <c r="V12" s="3"/>
      <c r="W12" s="3"/>
      <c r="X12" s="3"/>
      <c r="Y12" s="3"/>
      <c r="Z12" s="4"/>
      <c r="AA12" s="4"/>
      <c r="AB12" s="4"/>
      <c r="AC12" s="4"/>
      <c r="AD12" s="4"/>
      <c r="AE12" s="4"/>
      <c r="AF12" s="4"/>
    </row>
    <row r="13" ht="18.75" customHeight="1">
      <c r="A13" s="1"/>
      <c r="B13" s="6" t="s">
        <v>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3"/>
      <c r="S13" s="3"/>
      <c r="T13" s="3"/>
      <c r="U13" s="3"/>
      <c r="V13" s="3"/>
      <c r="W13" s="3"/>
      <c r="X13" s="3"/>
      <c r="Y13" s="3"/>
      <c r="Z13" s="4"/>
      <c r="AA13" s="4"/>
      <c r="AB13" s="4"/>
      <c r="AC13" s="4"/>
      <c r="AD13" s="4"/>
      <c r="AE13" s="4"/>
      <c r="AF13" s="4"/>
    </row>
    <row r="14" ht="18.75" customHeight="1">
      <c r="A14" s="1"/>
      <c r="B14" s="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3"/>
      <c r="S14" s="3"/>
      <c r="T14" s="3"/>
      <c r="U14" s="3"/>
      <c r="V14" s="3"/>
      <c r="W14" s="3"/>
      <c r="X14" s="3"/>
      <c r="Y14" s="3"/>
      <c r="Z14" s="4"/>
      <c r="AA14" s="4"/>
      <c r="AB14" s="4"/>
      <c r="AC14" s="4"/>
      <c r="AD14" s="4"/>
      <c r="AE14" s="4"/>
      <c r="AF14" s="4"/>
    </row>
    <row r="15" ht="18.75" customHeight="1">
      <c r="A15" s="1"/>
      <c r="B15" s="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3"/>
      <c r="S15" s="3"/>
      <c r="T15" s="3"/>
      <c r="U15" s="3"/>
      <c r="V15" s="3"/>
      <c r="W15" s="3"/>
      <c r="X15" s="3"/>
      <c r="Y15" s="3"/>
      <c r="Z15" s="4"/>
      <c r="AA15" s="4"/>
      <c r="AB15" s="4"/>
      <c r="AC15" s="4"/>
      <c r="AD15" s="4"/>
      <c r="AE15" s="4"/>
      <c r="AF15" s="4"/>
    </row>
    <row r="16" ht="18.75" customHeight="1">
      <c r="A16" s="1"/>
      <c r="B16" s="1"/>
      <c r="C16" s="2"/>
      <c r="D16" s="2"/>
      <c r="E16" s="2"/>
      <c r="F16" s="2"/>
      <c r="G16" s="2"/>
      <c r="H16" s="2"/>
      <c r="I16" s="2"/>
      <c r="J16" s="2"/>
      <c r="K16" s="2"/>
      <c r="L16" s="2" t="s">
        <v>2</v>
      </c>
      <c r="M16" s="2"/>
      <c r="N16" s="2"/>
      <c r="O16" s="2"/>
      <c r="P16" s="2"/>
      <c r="Q16" s="2"/>
      <c r="R16" s="3"/>
      <c r="S16" s="3"/>
      <c r="T16" s="3"/>
      <c r="U16" s="3"/>
      <c r="V16" s="3"/>
      <c r="W16" s="3"/>
      <c r="X16" s="3"/>
      <c r="Y16" s="3"/>
      <c r="Z16" s="4"/>
      <c r="AA16" s="4"/>
      <c r="AB16" s="4"/>
      <c r="AC16" s="4"/>
      <c r="AD16" s="4"/>
      <c r="AE16" s="4"/>
      <c r="AF16" s="4"/>
    </row>
    <row r="17" ht="18.75" customHeight="1">
      <c r="A17" s="1"/>
      <c r="B17" s="1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3"/>
      <c r="S17" s="3"/>
      <c r="T17" s="3"/>
      <c r="U17" s="3"/>
      <c r="V17" s="3"/>
      <c r="W17" s="3"/>
      <c r="X17" s="3"/>
      <c r="Y17" s="3"/>
      <c r="Z17" s="4"/>
      <c r="AA17" s="4"/>
      <c r="AB17" s="4"/>
      <c r="AC17" s="4"/>
      <c r="AD17" s="4"/>
      <c r="AE17" s="4"/>
      <c r="AF17" s="4"/>
    </row>
    <row r="18" ht="18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3"/>
      <c r="S18" s="3"/>
      <c r="T18" s="3"/>
      <c r="U18" s="3"/>
      <c r="V18" s="3"/>
      <c r="W18" s="3"/>
      <c r="X18" s="3"/>
      <c r="Y18" s="3"/>
      <c r="Z18" s="4"/>
      <c r="AA18" s="4"/>
      <c r="AB18" s="4"/>
      <c r="AC18" s="4"/>
      <c r="AD18" s="4"/>
      <c r="AE18" s="4"/>
      <c r="AF18" s="4"/>
    </row>
    <row r="19" ht="18.0" customHeight="1">
      <c r="A19" s="2"/>
      <c r="B19" s="9" t="s">
        <v>3</v>
      </c>
      <c r="C19" s="2"/>
      <c r="D19" s="2"/>
      <c r="E19" s="2"/>
      <c r="F19" s="2"/>
      <c r="G19" s="9" t="s">
        <v>4</v>
      </c>
      <c r="H19" s="10"/>
      <c r="I19" s="10"/>
      <c r="J19" s="10"/>
      <c r="K19" s="2"/>
      <c r="L19" s="2"/>
      <c r="M19" s="2"/>
      <c r="N19" s="2"/>
      <c r="O19" s="2"/>
      <c r="P19" s="2"/>
      <c r="Q19" s="2"/>
      <c r="R19" s="3"/>
      <c r="S19" s="3"/>
      <c r="T19" s="3"/>
      <c r="U19" s="3"/>
      <c r="V19" s="3"/>
      <c r="W19" s="3"/>
      <c r="X19" s="3"/>
      <c r="Y19" s="3"/>
      <c r="Z19" s="4"/>
      <c r="AA19" s="4"/>
      <c r="AB19" s="4"/>
      <c r="AC19" s="4"/>
      <c r="AD19" s="4"/>
      <c r="AE19" s="4"/>
      <c r="AF19" s="4"/>
    </row>
    <row r="20" ht="21.0" customHeight="1">
      <c r="A20" s="2"/>
      <c r="B20" s="11" t="s">
        <v>5</v>
      </c>
      <c r="C20" s="2"/>
      <c r="D20" s="2"/>
      <c r="E20" s="2"/>
      <c r="F20" s="2"/>
      <c r="G20" s="12"/>
      <c r="H20" s="12"/>
      <c r="I20" s="13"/>
      <c r="J20" s="13"/>
      <c r="K20" s="2"/>
      <c r="L20" s="2"/>
      <c r="M20" s="2"/>
      <c r="N20" s="2"/>
      <c r="O20" s="2"/>
      <c r="P20" s="2"/>
      <c r="Q20" s="2"/>
      <c r="R20" s="3"/>
      <c r="S20" s="3"/>
      <c r="T20" s="3"/>
      <c r="U20" s="3"/>
      <c r="V20" s="3"/>
      <c r="W20" s="3"/>
      <c r="X20" s="3"/>
      <c r="Y20" s="3"/>
      <c r="Z20" s="4"/>
      <c r="AA20" s="4"/>
      <c r="AB20" s="4"/>
      <c r="AC20" s="4"/>
      <c r="AD20" s="4"/>
      <c r="AE20" s="4"/>
      <c r="AF20" s="4"/>
    </row>
    <row r="21" ht="21.0" customHeight="1">
      <c r="A21" s="2"/>
      <c r="B21" s="14" t="s">
        <v>6</v>
      </c>
      <c r="C21" s="2"/>
      <c r="D21" s="2"/>
      <c r="E21" s="2"/>
      <c r="F21" s="2"/>
      <c r="G21" s="12"/>
      <c r="H21" s="12"/>
      <c r="I21" s="13"/>
      <c r="J21" s="13"/>
      <c r="K21" s="2"/>
      <c r="L21" s="2"/>
      <c r="M21" s="2"/>
      <c r="N21" s="2"/>
      <c r="O21" s="2"/>
      <c r="P21" s="2"/>
      <c r="Q21" s="2"/>
      <c r="R21" s="3"/>
      <c r="S21" s="3"/>
      <c r="T21" s="3"/>
      <c r="U21" s="3"/>
      <c r="V21" s="3"/>
      <c r="W21" s="3"/>
      <c r="X21" s="3"/>
      <c r="Y21" s="3"/>
      <c r="Z21" s="4"/>
      <c r="AA21" s="4"/>
      <c r="AB21" s="4"/>
      <c r="AC21" s="4"/>
      <c r="AD21" s="4"/>
      <c r="AE21" s="4"/>
      <c r="AF21" s="4"/>
    </row>
    <row r="22" ht="30.75" customHeight="1">
      <c r="A22" s="2"/>
      <c r="B22" s="1"/>
      <c r="C22" s="2"/>
      <c r="D22" s="2"/>
      <c r="E22" s="2"/>
      <c r="F22" s="2"/>
      <c r="G22" s="12"/>
      <c r="H22" s="12"/>
      <c r="I22" s="13"/>
      <c r="J22" s="13"/>
      <c r="K22" s="2"/>
      <c r="L22" s="2"/>
      <c r="M22" s="2"/>
      <c r="N22" s="2"/>
      <c r="O22" s="2"/>
      <c r="P22" s="2"/>
      <c r="Q22" s="2"/>
      <c r="R22" s="3"/>
      <c r="S22" s="3"/>
      <c r="T22" s="3"/>
      <c r="U22" s="3"/>
      <c r="V22" s="3"/>
      <c r="W22" s="3"/>
      <c r="X22" s="3"/>
      <c r="Y22" s="3"/>
      <c r="Z22" s="4"/>
      <c r="AA22" s="4"/>
      <c r="AB22" s="4"/>
      <c r="AC22" s="4"/>
      <c r="AD22" s="4"/>
      <c r="AE22" s="4"/>
      <c r="AF22" s="4"/>
    </row>
    <row r="23" ht="30.75" customHeight="1">
      <c r="A23" s="3"/>
      <c r="B23" s="15"/>
      <c r="C23" s="3"/>
      <c r="D23" s="3"/>
      <c r="E23" s="3"/>
      <c r="F23" s="3"/>
      <c r="G23" s="12" t="s">
        <v>7</v>
      </c>
      <c r="H23" s="12"/>
      <c r="I23" s="13"/>
      <c r="J23" s="1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4"/>
      <c r="AA23" s="4"/>
      <c r="AB23" s="4"/>
      <c r="AC23" s="4"/>
      <c r="AD23" s="4"/>
      <c r="AE23" s="4"/>
      <c r="AF23" s="4"/>
    </row>
    <row r="24" ht="30.75" customHeight="1">
      <c r="A24" s="16"/>
      <c r="B24" s="15"/>
      <c r="C24" s="15"/>
      <c r="D24" s="15"/>
      <c r="E24" s="15"/>
      <c r="F24" s="16"/>
      <c r="G24" s="13"/>
      <c r="H24" s="12"/>
      <c r="I24" s="13"/>
      <c r="J24" s="15"/>
      <c r="K24" s="16"/>
      <c r="L24" s="16"/>
      <c r="M24" s="16"/>
      <c r="N24" s="16"/>
      <c r="O24" s="16"/>
      <c r="P24" s="16"/>
      <c r="Q24" s="16"/>
      <c r="R24" s="3"/>
      <c r="S24" s="3"/>
      <c r="T24" s="3"/>
      <c r="U24" s="3"/>
      <c r="V24" s="3"/>
      <c r="W24" s="3"/>
      <c r="X24" s="3"/>
      <c r="Y24" s="3"/>
      <c r="Z24" s="4"/>
      <c r="AA24" s="4"/>
      <c r="AB24" s="4"/>
      <c r="AC24" s="4"/>
      <c r="AD24" s="4"/>
      <c r="AE24" s="4"/>
      <c r="AF24" s="4"/>
    </row>
    <row r="25" ht="30.75" customHeight="1">
      <c r="A25" s="15"/>
      <c r="B25" s="15"/>
      <c r="C25" s="15"/>
      <c r="D25" s="15"/>
      <c r="E25" s="15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3"/>
      <c r="S25" s="3"/>
      <c r="T25" s="3"/>
      <c r="U25" s="3"/>
      <c r="V25" s="3"/>
      <c r="W25" s="3"/>
      <c r="X25" s="3"/>
      <c r="Y25" s="3"/>
      <c r="Z25" s="4"/>
      <c r="AA25" s="4"/>
      <c r="AB25" s="4"/>
      <c r="AC25" s="4"/>
      <c r="AD25" s="4"/>
      <c r="AE25" s="4"/>
      <c r="AF25" s="4"/>
    </row>
    <row r="26" ht="30.75" customHeight="1">
      <c r="A26" s="15"/>
      <c r="B26" s="15"/>
      <c r="C26" s="15"/>
      <c r="D26" s="15"/>
      <c r="E26" s="15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3"/>
      <c r="S26" s="3"/>
      <c r="T26" s="3"/>
      <c r="U26" s="3"/>
      <c r="V26" s="3"/>
      <c r="W26" s="3"/>
      <c r="X26" s="3"/>
      <c r="Y26" s="3"/>
      <c r="Z26" s="4"/>
      <c r="AA26" s="4"/>
      <c r="AB26" s="4"/>
      <c r="AC26" s="4"/>
      <c r="AD26" s="4"/>
      <c r="AE26" s="4"/>
      <c r="AF26" s="4"/>
    </row>
    <row r="27" ht="30.75" customHeight="1">
      <c r="A27" s="15"/>
      <c r="B27" s="15"/>
      <c r="C27" s="15"/>
      <c r="D27" s="15"/>
      <c r="E27" s="15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3"/>
      <c r="S27" s="3"/>
      <c r="T27" s="3"/>
      <c r="U27" s="3"/>
      <c r="V27" s="3"/>
      <c r="W27" s="3"/>
      <c r="X27" s="3"/>
      <c r="Y27" s="3"/>
      <c r="Z27" s="4"/>
      <c r="AA27" s="4"/>
      <c r="AB27" s="4"/>
      <c r="AC27" s="4"/>
      <c r="AD27" s="4"/>
      <c r="AE27" s="4"/>
      <c r="AF27" s="4"/>
    </row>
    <row r="28" ht="30.75" customHeight="1">
      <c r="A28" s="15"/>
      <c r="B28" s="15"/>
      <c r="C28" s="15"/>
      <c r="D28" s="15"/>
      <c r="E28" s="15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3"/>
      <c r="S28" s="3"/>
      <c r="T28" s="3"/>
      <c r="U28" s="3"/>
      <c r="V28" s="3"/>
      <c r="W28" s="3"/>
      <c r="X28" s="3"/>
      <c r="Y28" s="3"/>
      <c r="Z28" s="4"/>
      <c r="AA28" s="4"/>
      <c r="AB28" s="4"/>
      <c r="AC28" s="4"/>
      <c r="AD28" s="4"/>
      <c r="AE28" s="4"/>
      <c r="AF28" s="4"/>
    </row>
    <row r="29" ht="18.75" customHeight="1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3"/>
      <c r="S29" s="3"/>
      <c r="T29" s="3"/>
      <c r="U29" s="3"/>
      <c r="V29" s="3"/>
      <c r="W29" s="3"/>
      <c r="X29" s="3"/>
      <c r="Y29" s="3"/>
      <c r="Z29" s="4"/>
      <c r="AA29" s="4"/>
      <c r="AB29" s="4"/>
      <c r="AC29" s="4"/>
      <c r="AD29" s="4"/>
      <c r="AE29" s="4"/>
      <c r="AF29" s="4"/>
    </row>
    <row r="30" ht="18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4"/>
      <c r="AA30" s="4"/>
      <c r="AB30" s="4"/>
      <c r="AC30" s="4"/>
      <c r="AD30" s="4"/>
      <c r="AE30" s="4"/>
      <c r="AF30" s="4"/>
    </row>
    <row r="31" ht="18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4"/>
      <c r="AA31" s="4"/>
      <c r="AB31" s="4"/>
      <c r="AC31" s="4"/>
      <c r="AD31" s="4"/>
      <c r="AE31" s="4"/>
      <c r="AF31" s="4"/>
    </row>
    <row r="32" ht="18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4"/>
      <c r="AA32" s="4"/>
      <c r="AB32" s="4"/>
      <c r="AC32" s="4"/>
      <c r="AD32" s="4"/>
      <c r="AE32" s="4"/>
      <c r="AF32" s="4"/>
    </row>
    <row r="33" ht="25.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8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8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8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8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8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8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8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8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8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8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8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8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8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8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8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8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8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</row>
  </sheetData>
  <printOptions/>
  <pageMargins bottom="0.75" footer="0.0" header="0.0" left="0.25" right="0.25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ySplit="5.0" topLeftCell="C6" activePane="bottomRight" state="frozen"/>
      <selection activeCell="C1" sqref="C1" pane="topRight"/>
      <selection activeCell="A6" sqref="A6" pane="bottomLeft"/>
      <selection activeCell="C6" sqref="C6" pane="bottomRight"/>
    </sheetView>
  </sheetViews>
  <sheetFormatPr customHeight="1" defaultColWidth="14.43" defaultRowHeight="15.0"/>
  <cols>
    <col customWidth="1" min="1" max="1" width="3.0"/>
    <col customWidth="1" min="2" max="2" width="51.43"/>
    <col customWidth="1" hidden="1" min="3" max="157" width="8.14"/>
    <col customWidth="1" hidden="1" min="158" max="158" width="7.0"/>
    <col customWidth="1" hidden="1" min="159" max="170" width="8.14"/>
    <col customWidth="1" min="171" max="174" width="7.71"/>
    <col customWidth="1" min="175" max="175" width="8.14"/>
    <col customWidth="1" min="176" max="176" width="7.71"/>
    <col customWidth="1" min="177" max="177" width="7.14"/>
    <col customWidth="1" min="178" max="178" width="8.14"/>
    <col customWidth="1" min="179" max="179" width="7.86"/>
    <col customWidth="1" min="180" max="180" width="7.57"/>
    <col customWidth="1" min="181" max="181" width="8.0"/>
    <col customWidth="1" min="182" max="182" width="7.86"/>
    <col customWidth="1" min="183" max="186" width="7.71"/>
    <col customWidth="1" min="187" max="187" width="8.14"/>
    <col customWidth="1" min="188" max="188" width="7.71"/>
    <col customWidth="1" min="189" max="189" width="7.14"/>
    <col customWidth="1" min="190" max="190" width="8.14"/>
    <col customWidth="1" min="191" max="192" width="7.86"/>
    <col customWidth="1" min="193" max="193" width="8.14"/>
  </cols>
  <sheetData>
    <row r="1" ht="11.25" customHeight="1">
      <c r="A1" s="17"/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20"/>
      <c r="FR1" s="20"/>
      <c r="FS1" s="20"/>
      <c r="FT1" s="20"/>
      <c r="FU1" s="20"/>
      <c r="FV1" s="20"/>
      <c r="FW1" s="20"/>
      <c r="FX1" s="20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2"/>
    </row>
    <row r="2" ht="11.25" customHeight="1">
      <c r="A2" s="17"/>
      <c r="B2" s="23" t="s">
        <v>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20"/>
      <c r="FR2" s="20"/>
      <c r="FS2" s="20"/>
      <c r="FT2" s="20"/>
      <c r="FU2" s="20"/>
      <c r="FV2" s="20"/>
      <c r="FW2" s="20"/>
      <c r="FX2" s="20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2"/>
    </row>
    <row r="3" ht="11.25" customHeight="1">
      <c r="A3" s="17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2"/>
    </row>
    <row r="4" ht="11.25" customHeight="1">
      <c r="A4" s="17"/>
      <c r="B4" s="24"/>
      <c r="C4" s="25" t="str">
        <f t="shared" ref="C4:GJ4" si="1">CONCATENATE(ROUNDUP(MONTH(C$5)/3,0),"Q",RIGHT(YEAR(C$5),2))</f>
        <v>1Q06</v>
      </c>
      <c r="D4" s="25" t="str">
        <f t="shared" si="1"/>
        <v>1Q06</v>
      </c>
      <c r="E4" s="25" t="str">
        <f t="shared" si="1"/>
        <v>1Q06</v>
      </c>
      <c r="F4" s="25" t="str">
        <f t="shared" si="1"/>
        <v>2Q06</v>
      </c>
      <c r="G4" s="25" t="str">
        <f t="shared" si="1"/>
        <v>2Q06</v>
      </c>
      <c r="H4" s="25" t="str">
        <f t="shared" si="1"/>
        <v>2Q06</v>
      </c>
      <c r="I4" s="25" t="str">
        <f t="shared" si="1"/>
        <v>3Q06</v>
      </c>
      <c r="J4" s="25" t="str">
        <f t="shared" si="1"/>
        <v>3Q06</v>
      </c>
      <c r="K4" s="25" t="str">
        <f t="shared" si="1"/>
        <v>3Q06</v>
      </c>
      <c r="L4" s="25" t="str">
        <f t="shared" si="1"/>
        <v>4Q06</v>
      </c>
      <c r="M4" s="25" t="str">
        <f t="shared" si="1"/>
        <v>4Q06</v>
      </c>
      <c r="N4" s="25" t="str">
        <f t="shared" si="1"/>
        <v>4Q06</v>
      </c>
      <c r="O4" s="25" t="str">
        <f t="shared" si="1"/>
        <v>1Q07</v>
      </c>
      <c r="P4" s="25" t="str">
        <f t="shared" si="1"/>
        <v>1Q07</v>
      </c>
      <c r="Q4" s="25" t="str">
        <f t="shared" si="1"/>
        <v>1Q07</v>
      </c>
      <c r="R4" s="25" t="str">
        <f t="shared" si="1"/>
        <v>2Q07</v>
      </c>
      <c r="S4" s="25" t="str">
        <f t="shared" si="1"/>
        <v>2Q07</v>
      </c>
      <c r="T4" s="25" t="str">
        <f t="shared" si="1"/>
        <v>2Q07</v>
      </c>
      <c r="U4" s="25" t="str">
        <f t="shared" si="1"/>
        <v>3Q07</v>
      </c>
      <c r="V4" s="25" t="str">
        <f t="shared" si="1"/>
        <v>3Q07</v>
      </c>
      <c r="W4" s="25" t="str">
        <f t="shared" si="1"/>
        <v>3Q07</v>
      </c>
      <c r="X4" s="25" t="str">
        <f t="shared" si="1"/>
        <v>4Q07</v>
      </c>
      <c r="Y4" s="25" t="str">
        <f t="shared" si="1"/>
        <v>4Q07</v>
      </c>
      <c r="Z4" s="25" t="str">
        <f t="shared" si="1"/>
        <v>4Q07</v>
      </c>
      <c r="AA4" s="25" t="str">
        <f t="shared" si="1"/>
        <v>1Q08</v>
      </c>
      <c r="AB4" s="25" t="str">
        <f t="shared" si="1"/>
        <v>1Q08</v>
      </c>
      <c r="AC4" s="25" t="str">
        <f t="shared" si="1"/>
        <v>1Q08</v>
      </c>
      <c r="AD4" s="25" t="str">
        <f t="shared" si="1"/>
        <v>2Q08</v>
      </c>
      <c r="AE4" s="25" t="str">
        <f t="shared" si="1"/>
        <v>2Q08</v>
      </c>
      <c r="AF4" s="25" t="str">
        <f t="shared" si="1"/>
        <v>2Q08</v>
      </c>
      <c r="AG4" s="25" t="str">
        <f t="shared" si="1"/>
        <v>3Q08</v>
      </c>
      <c r="AH4" s="25" t="str">
        <f t="shared" si="1"/>
        <v>3Q08</v>
      </c>
      <c r="AI4" s="25" t="str">
        <f t="shared" si="1"/>
        <v>3Q08</v>
      </c>
      <c r="AJ4" s="25" t="str">
        <f t="shared" si="1"/>
        <v>4Q08</v>
      </c>
      <c r="AK4" s="25" t="str">
        <f t="shared" si="1"/>
        <v>4Q08</v>
      </c>
      <c r="AL4" s="25" t="str">
        <f t="shared" si="1"/>
        <v>4Q08</v>
      </c>
      <c r="AM4" s="25" t="str">
        <f t="shared" si="1"/>
        <v>1Q09</v>
      </c>
      <c r="AN4" s="25" t="str">
        <f t="shared" si="1"/>
        <v>1Q09</v>
      </c>
      <c r="AO4" s="25" t="str">
        <f t="shared" si="1"/>
        <v>1Q09</v>
      </c>
      <c r="AP4" s="25" t="str">
        <f t="shared" si="1"/>
        <v>2Q09</v>
      </c>
      <c r="AQ4" s="25" t="str">
        <f t="shared" si="1"/>
        <v>2Q09</v>
      </c>
      <c r="AR4" s="25" t="str">
        <f t="shared" si="1"/>
        <v>2Q09</v>
      </c>
      <c r="AS4" s="25" t="str">
        <f t="shared" si="1"/>
        <v>3Q09</v>
      </c>
      <c r="AT4" s="25" t="str">
        <f t="shared" si="1"/>
        <v>3Q09</v>
      </c>
      <c r="AU4" s="25" t="str">
        <f t="shared" si="1"/>
        <v>3Q09</v>
      </c>
      <c r="AV4" s="25" t="str">
        <f t="shared" si="1"/>
        <v>4Q09</v>
      </c>
      <c r="AW4" s="25" t="str">
        <f t="shared" si="1"/>
        <v>4Q09</v>
      </c>
      <c r="AX4" s="25" t="str">
        <f t="shared" si="1"/>
        <v>4Q09</v>
      </c>
      <c r="AY4" s="25" t="str">
        <f t="shared" si="1"/>
        <v>1Q10</v>
      </c>
      <c r="AZ4" s="25" t="str">
        <f t="shared" si="1"/>
        <v>1Q10</v>
      </c>
      <c r="BA4" s="25" t="str">
        <f t="shared" si="1"/>
        <v>1Q10</v>
      </c>
      <c r="BB4" s="25" t="str">
        <f t="shared" si="1"/>
        <v>2Q10</v>
      </c>
      <c r="BC4" s="25" t="str">
        <f t="shared" si="1"/>
        <v>2Q10</v>
      </c>
      <c r="BD4" s="25" t="str">
        <f t="shared" si="1"/>
        <v>2Q10</v>
      </c>
      <c r="BE4" s="25" t="str">
        <f t="shared" si="1"/>
        <v>3Q10</v>
      </c>
      <c r="BF4" s="25" t="str">
        <f t="shared" si="1"/>
        <v>3Q10</v>
      </c>
      <c r="BG4" s="25" t="str">
        <f t="shared" si="1"/>
        <v>3Q10</v>
      </c>
      <c r="BH4" s="25" t="str">
        <f t="shared" si="1"/>
        <v>4Q10</v>
      </c>
      <c r="BI4" s="25" t="str">
        <f t="shared" si="1"/>
        <v>4Q10</v>
      </c>
      <c r="BJ4" s="25" t="str">
        <f t="shared" si="1"/>
        <v>4Q10</v>
      </c>
      <c r="BK4" s="25" t="str">
        <f t="shared" si="1"/>
        <v>1Q11</v>
      </c>
      <c r="BL4" s="25" t="str">
        <f t="shared" si="1"/>
        <v>1Q11</v>
      </c>
      <c r="BM4" s="25" t="str">
        <f t="shared" si="1"/>
        <v>1Q11</v>
      </c>
      <c r="BN4" s="25" t="str">
        <f t="shared" si="1"/>
        <v>2Q11</v>
      </c>
      <c r="BO4" s="25" t="str">
        <f t="shared" si="1"/>
        <v>2Q11</v>
      </c>
      <c r="BP4" s="25" t="str">
        <f t="shared" si="1"/>
        <v>2Q11</v>
      </c>
      <c r="BQ4" s="25" t="str">
        <f t="shared" si="1"/>
        <v>3Q11</v>
      </c>
      <c r="BR4" s="25" t="str">
        <f t="shared" si="1"/>
        <v>3Q11</v>
      </c>
      <c r="BS4" s="25" t="str">
        <f t="shared" si="1"/>
        <v>3Q11</v>
      </c>
      <c r="BT4" s="25" t="str">
        <f t="shared" si="1"/>
        <v>4Q11</v>
      </c>
      <c r="BU4" s="25" t="str">
        <f t="shared" si="1"/>
        <v>4Q11</v>
      </c>
      <c r="BV4" s="25" t="str">
        <f t="shared" si="1"/>
        <v>4Q11</v>
      </c>
      <c r="BW4" s="25" t="str">
        <f t="shared" si="1"/>
        <v>1Q12</v>
      </c>
      <c r="BX4" s="25" t="str">
        <f t="shared" si="1"/>
        <v>1Q12</v>
      </c>
      <c r="BY4" s="25" t="str">
        <f t="shared" si="1"/>
        <v>1Q12</v>
      </c>
      <c r="BZ4" s="25" t="str">
        <f t="shared" si="1"/>
        <v>2Q12</v>
      </c>
      <c r="CA4" s="25" t="str">
        <f t="shared" si="1"/>
        <v>2Q12</v>
      </c>
      <c r="CB4" s="25" t="str">
        <f t="shared" si="1"/>
        <v>2Q12</v>
      </c>
      <c r="CC4" s="25" t="str">
        <f t="shared" si="1"/>
        <v>3Q12</v>
      </c>
      <c r="CD4" s="25" t="str">
        <f t="shared" si="1"/>
        <v>3Q12</v>
      </c>
      <c r="CE4" s="25" t="str">
        <f t="shared" si="1"/>
        <v>3Q12</v>
      </c>
      <c r="CF4" s="25" t="str">
        <f t="shared" si="1"/>
        <v>4Q12</v>
      </c>
      <c r="CG4" s="25" t="str">
        <f t="shared" si="1"/>
        <v>4Q12</v>
      </c>
      <c r="CH4" s="25" t="str">
        <f t="shared" si="1"/>
        <v>4Q12</v>
      </c>
      <c r="CI4" s="25" t="str">
        <f t="shared" si="1"/>
        <v>1Q13</v>
      </c>
      <c r="CJ4" s="25" t="str">
        <f t="shared" si="1"/>
        <v>1Q13</v>
      </c>
      <c r="CK4" s="25" t="str">
        <f t="shared" si="1"/>
        <v>1Q13</v>
      </c>
      <c r="CL4" s="25" t="str">
        <f t="shared" si="1"/>
        <v>2Q13</v>
      </c>
      <c r="CM4" s="25" t="str">
        <f t="shared" si="1"/>
        <v>2Q13</v>
      </c>
      <c r="CN4" s="25" t="str">
        <f t="shared" si="1"/>
        <v>2Q13</v>
      </c>
      <c r="CO4" s="25" t="str">
        <f t="shared" si="1"/>
        <v>3Q13</v>
      </c>
      <c r="CP4" s="25" t="str">
        <f t="shared" si="1"/>
        <v>3Q13</v>
      </c>
      <c r="CQ4" s="25" t="str">
        <f t="shared" si="1"/>
        <v>3Q13</v>
      </c>
      <c r="CR4" s="25" t="str">
        <f t="shared" si="1"/>
        <v>4Q13</v>
      </c>
      <c r="CS4" s="25" t="str">
        <f t="shared" si="1"/>
        <v>4Q13</v>
      </c>
      <c r="CT4" s="25" t="str">
        <f t="shared" si="1"/>
        <v>4Q13</v>
      </c>
      <c r="CU4" s="25" t="str">
        <f t="shared" si="1"/>
        <v>1Q14</v>
      </c>
      <c r="CV4" s="25" t="str">
        <f t="shared" si="1"/>
        <v>1Q14</v>
      </c>
      <c r="CW4" s="25" t="str">
        <f t="shared" si="1"/>
        <v>1Q14</v>
      </c>
      <c r="CX4" s="25" t="str">
        <f t="shared" si="1"/>
        <v>2Q14</v>
      </c>
      <c r="CY4" s="25" t="str">
        <f t="shared" si="1"/>
        <v>2Q14</v>
      </c>
      <c r="CZ4" s="25" t="str">
        <f t="shared" si="1"/>
        <v>2Q14</v>
      </c>
      <c r="DA4" s="25" t="str">
        <f t="shared" si="1"/>
        <v>3Q14</v>
      </c>
      <c r="DB4" s="25" t="str">
        <f t="shared" si="1"/>
        <v>3Q14</v>
      </c>
      <c r="DC4" s="25" t="str">
        <f t="shared" si="1"/>
        <v>3Q14</v>
      </c>
      <c r="DD4" s="25" t="str">
        <f t="shared" si="1"/>
        <v>4Q14</v>
      </c>
      <c r="DE4" s="25" t="str">
        <f t="shared" si="1"/>
        <v>4Q14</v>
      </c>
      <c r="DF4" s="25" t="str">
        <f t="shared" si="1"/>
        <v>4Q14</v>
      </c>
      <c r="DG4" s="25" t="str">
        <f t="shared" si="1"/>
        <v>1Q15</v>
      </c>
      <c r="DH4" s="25" t="str">
        <f t="shared" si="1"/>
        <v>1Q15</v>
      </c>
      <c r="DI4" s="25" t="str">
        <f t="shared" si="1"/>
        <v>1Q15</v>
      </c>
      <c r="DJ4" s="25" t="str">
        <f t="shared" si="1"/>
        <v>2Q15</v>
      </c>
      <c r="DK4" s="25" t="str">
        <f t="shared" si="1"/>
        <v>2Q15</v>
      </c>
      <c r="DL4" s="25" t="str">
        <f t="shared" si="1"/>
        <v>2Q15</v>
      </c>
      <c r="DM4" s="25" t="str">
        <f t="shared" si="1"/>
        <v>3Q15</v>
      </c>
      <c r="DN4" s="25" t="str">
        <f t="shared" si="1"/>
        <v>3Q15</v>
      </c>
      <c r="DO4" s="25" t="str">
        <f t="shared" si="1"/>
        <v>3Q15</v>
      </c>
      <c r="DP4" s="25" t="str">
        <f t="shared" si="1"/>
        <v>4Q15</v>
      </c>
      <c r="DQ4" s="25" t="str">
        <f t="shared" si="1"/>
        <v>4Q15</v>
      </c>
      <c r="DR4" s="25" t="str">
        <f t="shared" si="1"/>
        <v>4Q15</v>
      </c>
      <c r="DS4" s="25" t="str">
        <f t="shared" si="1"/>
        <v>1Q16</v>
      </c>
      <c r="DT4" s="25" t="str">
        <f t="shared" si="1"/>
        <v>1Q16</v>
      </c>
      <c r="DU4" s="25" t="str">
        <f t="shared" si="1"/>
        <v>1Q16</v>
      </c>
      <c r="DV4" s="25" t="str">
        <f t="shared" si="1"/>
        <v>2Q16</v>
      </c>
      <c r="DW4" s="25" t="str">
        <f t="shared" si="1"/>
        <v>2Q16</v>
      </c>
      <c r="DX4" s="25" t="str">
        <f t="shared" si="1"/>
        <v>2Q16</v>
      </c>
      <c r="DY4" s="25" t="str">
        <f t="shared" si="1"/>
        <v>3Q16</v>
      </c>
      <c r="DZ4" s="25" t="str">
        <f t="shared" si="1"/>
        <v>3Q16</v>
      </c>
      <c r="EA4" s="25" t="str">
        <f t="shared" si="1"/>
        <v>3Q16</v>
      </c>
      <c r="EB4" s="25" t="str">
        <f t="shared" si="1"/>
        <v>4Q16</v>
      </c>
      <c r="EC4" s="25" t="str">
        <f t="shared" si="1"/>
        <v>4Q16</v>
      </c>
      <c r="ED4" s="25" t="str">
        <f t="shared" si="1"/>
        <v>4Q16</v>
      </c>
      <c r="EE4" s="25" t="str">
        <f t="shared" si="1"/>
        <v>1Q17</v>
      </c>
      <c r="EF4" s="25" t="str">
        <f t="shared" si="1"/>
        <v>1Q17</v>
      </c>
      <c r="EG4" s="25" t="str">
        <f t="shared" si="1"/>
        <v>1Q17</v>
      </c>
      <c r="EH4" s="25" t="str">
        <f t="shared" si="1"/>
        <v>2Q17</v>
      </c>
      <c r="EI4" s="25" t="str">
        <f t="shared" si="1"/>
        <v>2Q17</v>
      </c>
      <c r="EJ4" s="25" t="str">
        <f t="shared" si="1"/>
        <v>2Q17</v>
      </c>
      <c r="EK4" s="25" t="str">
        <f t="shared" si="1"/>
        <v>3Q17</v>
      </c>
      <c r="EL4" s="25" t="str">
        <f t="shared" si="1"/>
        <v>3Q17</v>
      </c>
      <c r="EM4" s="25" t="str">
        <f t="shared" si="1"/>
        <v>3Q17</v>
      </c>
      <c r="EN4" s="25" t="str">
        <f t="shared" si="1"/>
        <v>4Q17</v>
      </c>
      <c r="EO4" s="25" t="str">
        <f t="shared" si="1"/>
        <v>4Q17</v>
      </c>
      <c r="EP4" s="25" t="str">
        <f t="shared" si="1"/>
        <v>4Q17</v>
      </c>
      <c r="EQ4" s="25" t="str">
        <f t="shared" si="1"/>
        <v>1Q18</v>
      </c>
      <c r="ER4" s="25" t="str">
        <f t="shared" si="1"/>
        <v>1Q18</v>
      </c>
      <c r="ES4" s="25" t="str">
        <f t="shared" si="1"/>
        <v>1Q18</v>
      </c>
      <c r="ET4" s="25" t="str">
        <f t="shared" si="1"/>
        <v>2Q18</v>
      </c>
      <c r="EU4" s="25" t="str">
        <f t="shared" si="1"/>
        <v>2Q18</v>
      </c>
      <c r="EV4" s="25" t="str">
        <f t="shared" si="1"/>
        <v>2Q18</v>
      </c>
      <c r="EW4" s="25" t="str">
        <f t="shared" si="1"/>
        <v>3Q18</v>
      </c>
      <c r="EX4" s="25" t="str">
        <f t="shared" si="1"/>
        <v>3Q18</v>
      </c>
      <c r="EY4" s="25" t="str">
        <f t="shared" si="1"/>
        <v>3Q18</v>
      </c>
      <c r="EZ4" s="25" t="str">
        <f t="shared" si="1"/>
        <v>4Q18</v>
      </c>
      <c r="FA4" s="25" t="str">
        <f t="shared" si="1"/>
        <v>4Q18</v>
      </c>
      <c r="FB4" s="25" t="str">
        <f t="shared" si="1"/>
        <v>4Q18</v>
      </c>
      <c r="FC4" s="25" t="str">
        <f t="shared" si="1"/>
        <v>1Q19</v>
      </c>
      <c r="FD4" s="25" t="str">
        <f t="shared" si="1"/>
        <v>1Q19</v>
      </c>
      <c r="FE4" s="25" t="str">
        <f t="shared" si="1"/>
        <v>1Q19</v>
      </c>
      <c r="FF4" s="25" t="str">
        <f t="shared" si="1"/>
        <v>2Q19</v>
      </c>
      <c r="FG4" s="25" t="str">
        <f t="shared" si="1"/>
        <v>2Q19</v>
      </c>
      <c r="FH4" s="25" t="str">
        <f t="shared" si="1"/>
        <v>2Q19</v>
      </c>
      <c r="FI4" s="25" t="str">
        <f t="shared" si="1"/>
        <v>3Q19</v>
      </c>
      <c r="FJ4" s="25" t="str">
        <f t="shared" si="1"/>
        <v>3Q19</v>
      </c>
      <c r="FK4" s="25" t="str">
        <f t="shared" si="1"/>
        <v>3Q19</v>
      </c>
      <c r="FL4" s="25" t="str">
        <f t="shared" si="1"/>
        <v>4Q19</v>
      </c>
      <c r="FM4" s="25" t="str">
        <f t="shared" si="1"/>
        <v>4Q19</v>
      </c>
      <c r="FN4" s="25" t="str">
        <f t="shared" si="1"/>
        <v>4Q19</v>
      </c>
      <c r="FO4" s="25" t="str">
        <f t="shared" si="1"/>
        <v>1Q20</v>
      </c>
      <c r="FP4" s="25" t="str">
        <f t="shared" si="1"/>
        <v>1Q20</v>
      </c>
      <c r="FQ4" s="25" t="str">
        <f t="shared" si="1"/>
        <v>1Q20</v>
      </c>
      <c r="FR4" s="26" t="str">
        <f t="shared" si="1"/>
        <v>2Q20</v>
      </c>
      <c r="FS4" s="26" t="str">
        <f t="shared" si="1"/>
        <v>2Q20</v>
      </c>
      <c r="FT4" s="26" t="str">
        <f t="shared" si="1"/>
        <v>2Q20</v>
      </c>
      <c r="FU4" s="26" t="str">
        <f t="shared" si="1"/>
        <v>3Q20</v>
      </c>
      <c r="FV4" s="26" t="str">
        <f t="shared" si="1"/>
        <v>3Q20</v>
      </c>
      <c r="FW4" s="26" t="str">
        <f t="shared" si="1"/>
        <v>3Q20</v>
      </c>
      <c r="FX4" s="26" t="str">
        <f t="shared" si="1"/>
        <v>4Q20</v>
      </c>
      <c r="FY4" s="26" t="str">
        <f t="shared" si="1"/>
        <v>4Q20</v>
      </c>
      <c r="FZ4" s="26" t="str">
        <f t="shared" si="1"/>
        <v>4Q20</v>
      </c>
      <c r="GA4" s="26" t="str">
        <f t="shared" si="1"/>
        <v>1Q21</v>
      </c>
      <c r="GB4" s="26" t="str">
        <f t="shared" si="1"/>
        <v>1Q21</v>
      </c>
      <c r="GC4" s="26" t="str">
        <f t="shared" si="1"/>
        <v>1Q21</v>
      </c>
      <c r="GD4" s="26" t="str">
        <f t="shared" si="1"/>
        <v>2Q21</v>
      </c>
      <c r="GE4" s="26" t="str">
        <f t="shared" si="1"/>
        <v>2Q21</v>
      </c>
      <c r="GF4" s="26" t="str">
        <f t="shared" si="1"/>
        <v>2Q21</v>
      </c>
      <c r="GG4" s="26" t="str">
        <f t="shared" si="1"/>
        <v>3Q21</v>
      </c>
      <c r="GH4" s="26" t="str">
        <f t="shared" si="1"/>
        <v>3Q21</v>
      </c>
      <c r="GI4" s="26" t="str">
        <f t="shared" si="1"/>
        <v>3Q21</v>
      </c>
      <c r="GJ4" s="26" t="str">
        <f t="shared" si="1"/>
        <v>4Q21</v>
      </c>
      <c r="GK4" s="22"/>
    </row>
    <row r="5" ht="12.75" customHeight="1">
      <c r="A5" s="27">
        <v>1.0</v>
      </c>
      <c r="B5" s="28" t="s">
        <v>8</v>
      </c>
      <c r="C5" s="29">
        <v>38718.0</v>
      </c>
      <c r="D5" s="29">
        <v>38749.0</v>
      </c>
      <c r="E5" s="29">
        <v>38777.0</v>
      </c>
      <c r="F5" s="29">
        <v>38808.0</v>
      </c>
      <c r="G5" s="29">
        <v>38838.0</v>
      </c>
      <c r="H5" s="29">
        <v>38869.0</v>
      </c>
      <c r="I5" s="29">
        <v>38899.0</v>
      </c>
      <c r="J5" s="29">
        <v>38930.0</v>
      </c>
      <c r="K5" s="29">
        <v>38961.0</v>
      </c>
      <c r="L5" s="29">
        <v>38991.0</v>
      </c>
      <c r="M5" s="29">
        <v>39022.0</v>
      </c>
      <c r="N5" s="29">
        <v>39052.0</v>
      </c>
      <c r="O5" s="29">
        <v>39083.0</v>
      </c>
      <c r="P5" s="29">
        <v>39114.0</v>
      </c>
      <c r="Q5" s="29">
        <v>39142.0</v>
      </c>
      <c r="R5" s="29">
        <v>39173.0</v>
      </c>
      <c r="S5" s="29">
        <v>39203.0</v>
      </c>
      <c r="T5" s="29">
        <v>39234.0</v>
      </c>
      <c r="U5" s="29">
        <v>39264.0</v>
      </c>
      <c r="V5" s="29">
        <v>39295.0</v>
      </c>
      <c r="W5" s="29">
        <v>39326.0</v>
      </c>
      <c r="X5" s="29">
        <v>39356.0</v>
      </c>
      <c r="Y5" s="29">
        <v>39387.0</v>
      </c>
      <c r="Z5" s="29">
        <v>39417.0</v>
      </c>
      <c r="AA5" s="29">
        <v>39448.0</v>
      </c>
      <c r="AB5" s="29">
        <v>39479.0</v>
      </c>
      <c r="AC5" s="29">
        <v>39508.0</v>
      </c>
      <c r="AD5" s="29">
        <v>39539.0</v>
      </c>
      <c r="AE5" s="29">
        <v>39569.0</v>
      </c>
      <c r="AF5" s="29">
        <v>39600.0</v>
      </c>
      <c r="AG5" s="29">
        <v>39630.0</v>
      </c>
      <c r="AH5" s="29">
        <v>39661.0</v>
      </c>
      <c r="AI5" s="29">
        <v>39692.0</v>
      </c>
      <c r="AJ5" s="29">
        <v>39722.0</v>
      </c>
      <c r="AK5" s="29">
        <v>39753.0</v>
      </c>
      <c r="AL5" s="29">
        <v>39783.0</v>
      </c>
      <c r="AM5" s="29">
        <v>39814.0</v>
      </c>
      <c r="AN5" s="29">
        <v>39845.0</v>
      </c>
      <c r="AO5" s="29">
        <v>39873.0</v>
      </c>
      <c r="AP5" s="29">
        <v>39904.0</v>
      </c>
      <c r="AQ5" s="29">
        <v>39934.0</v>
      </c>
      <c r="AR5" s="29">
        <v>39965.0</v>
      </c>
      <c r="AS5" s="29">
        <v>39995.0</v>
      </c>
      <c r="AT5" s="29">
        <v>40026.0</v>
      </c>
      <c r="AU5" s="29">
        <v>40057.0</v>
      </c>
      <c r="AV5" s="29">
        <v>40087.0</v>
      </c>
      <c r="AW5" s="29">
        <v>40118.0</v>
      </c>
      <c r="AX5" s="29">
        <v>40148.0</v>
      </c>
      <c r="AY5" s="29">
        <v>40179.0</v>
      </c>
      <c r="AZ5" s="29">
        <v>40210.0</v>
      </c>
      <c r="BA5" s="29">
        <v>40238.0</v>
      </c>
      <c r="BB5" s="29">
        <v>40269.0</v>
      </c>
      <c r="BC5" s="29">
        <v>40299.0</v>
      </c>
      <c r="BD5" s="29">
        <v>40330.0</v>
      </c>
      <c r="BE5" s="29">
        <v>40360.0</v>
      </c>
      <c r="BF5" s="29">
        <v>40391.0</v>
      </c>
      <c r="BG5" s="29">
        <v>40422.0</v>
      </c>
      <c r="BH5" s="29">
        <v>40452.0</v>
      </c>
      <c r="BI5" s="29">
        <v>40483.0</v>
      </c>
      <c r="BJ5" s="29">
        <v>40513.0</v>
      </c>
      <c r="BK5" s="29">
        <v>40544.0</v>
      </c>
      <c r="BL5" s="29">
        <v>40575.0</v>
      </c>
      <c r="BM5" s="29">
        <v>40603.0</v>
      </c>
      <c r="BN5" s="29">
        <v>40634.0</v>
      </c>
      <c r="BO5" s="29">
        <v>40664.0</v>
      </c>
      <c r="BP5" s="29">
        <v>40695.0</v>
      </c>
      <c r="BQ5" s="29">
        <v>40725.0</v>
      </c>
      <c r="BR5" s="29">
        <v>40756.0</v>
      </c>
      <c r="BS5" s="29">
        <v>40787.0</v>
      </c>
      <c r="BT5" s="29">
        <v>40817.0</v>
      </c>
      <c r="BU5" s="29">
        <v>40848.0</v>
      </c>
      <c r="BV5" s="29">
        <v>40878.0</v>
      </c>
      <c r="BW5" s="29">
        <v>40909.0</v>
      </c>
      <c r="BX5" s="29">
        <v>40940.0</v>
      </c>
      <c r="BY5" s="29">
        <v>40969.0</v>
      </c>
      <c r="BZ5" s="29">
        <v>41000.0</v>
      </c>
      <c r="CA5" s="29">
        <v>41030.0</v>
      </c>
      <c r="CB5" s="29">
        <v>41061.0</v>
      </c>
      <c r="CC5" s="29">
        <v>41091.0</v>
      </c>
      <c r="CD5" s="29">
        <v>41122.0</v>
      </c>
      <c r="CE5" s="29">
        <v>41153.0</v>
      </c>
      <c r="CF5" s="29">
        <v>41183.0</v>
      </c>
      <c r="CG5" s="29">
        <v>41214.0</v>
      </c>
      <c r="CH5" s="29">
        <v>41244.0</v>
      </c>
      <c r="CI5" s="29">
        <v>41275.0</v>
      </c>
      <c r="CJ5" s="29">
        <v>41306.0</v>
      </c>
      <c r="CK5" s="29">
        <v>41334.0</v>
      </c>
      <c r="CL5" s="29">
        <v>41365.0</v>
      </c>
      <c r="CM5" s="29">
        <v>41395.0</v>
      </c>
      <c r="CN5" s="29">
        <v>41426.0</v>
      </c>
      <c r="CO5" s="29">
        <v>41456.0</v>
      </c>
      <c r="CP5" s="29">
        <v>41487.0</v>
      </c>
      <c r="CQ5" s="29">
        <v>41518.0</v>
      </c>
      <c r="CR5" s="29">
        <v>41548.0</v>
      </c>
      <c r="CS5" s="29">
        <v>41579.0</v>
      </c>
      <c r="CT5" s="29">
        <v>41609.0</v>
      </c>
      <c r="CU5" s="29">
        <v>41640.0</v>
      </c>
      <c r="CV5" s="29">
        <v>41671.0</v>
      </c>
      <c r="CW5" s="29">
        <v>41699.0</v>
      </c>
      <c r="CX5" s="29">
        <v>41730.0</v>
      </c>
      <c r="CY5" s="29">
        <v>41760.0</v>
      </c>
      <c r="CZ5" s="29">
        <v>41791.0</v>
      </c>
      <c r="DA5" s="29">
        <v>41821.0</v>
      </c>
      <c r="DB5" s="29">
        <v>41852.0</v>
      </c>
      <c r="DC5" s="29">
        <v>41883.0</v>
      </c>
      <c r="DD5" s="29">
        <v>41913.0</v>
      </c>
      <c r="DE5" s="29">
        <v>41944.0</v>
      </c>
      <c r="DF5" s="29">
        <v>41974.0</v>
      </c>
      <c r="DG5" s="29">
        <v>42005.0</v>
      </c>
      <c r="DH5" s="29">
        <v>42036.0</v>
      </c>
      <c r="DI5" s="29">
        <v>42064.0</v>
      </c>
      <c r="DJ5" s="29">
        <v>42095.0</v>
      </c>
      <c r="DK5" s="29">
        <v>42125.0</v>
      </c>
      <c r="DL5" s="29">
        <v>42156.0</v>
      </c>
      <c r="DM5" s="29">
        <v>42186.0</v>
      </c>
      <c r="DN5" s="29">
        <v>42217.0</v>
      </c>
      <c r="DO5" s="29">
        <v>42248.0</v>
      </c>
      <c r="DP5" s="29">
        <v>42278.0</v>
      </c>
      <c r="DQ5" s="29">
        <v>42309.0</v>
      </c>
      <c r="DR5" s="29">
        <v>42339.0</v>
      </c>
      <c r="DS5" s="29">
        <v>42370.0</v>
      </c>
      <c r="DT5" s="29">
        <v>42401.0</v>
      </c>
      <c r="DU5" s="29">
        <v>42430.0</v>
      </c>
      <c r="DV5" s="29">
        <v>42461.0</v>
      </c>
      <c r="DW5" s="29">
        <v>42491.0</v>
      </c>
      <c r="DX5" s="29">
        <v>42522.0</v>
      </c>
      <c r="DY5" s="29">
        <v>42552.0</v>
      </c>
      <c r="DZ5" s="29">
        <v>42583.0</v>
      </c>
      <c r="EA5" s="29">
        <v>42614.0</v>
      </c>
      <c r="EB5" s="29">
        <v>42644.0</v>
      </c>
      <c r="EC5" s="29">
        <v>42675.0</v>
      </c>
      <c r="ED5" s="29">
        <v>42705.0</v>
      </c>
      <c r="EE5" s="29">
        <v>42736.0</v>
      </c>
      <c r="EF5" s="29">
        <v>42767.0</v>
      </c>
      <c r="EG5" s="29">
        <v>42795.0</v>
      </c>
      <c r="EH5" s="29">
        <v>42826.0</v>
      </c>
      <c r="EI5" s="29">
        <v>42856.0</v>
      </c>
      <c r="EJ5" s="29">
        <v>42887.0</v>
      </c>
      <c r="EK5" s="29">
        <v>42917.0</v>
      </c>
      <c r="EL5" s="29">
        <v>42948.0</v>
      </c>
      <c r="EM5" s="29">
        <v>42979.0</v>
      </c>
      <c r="EN5" s="29">
        <v>43009.0</v>
      </c>
      <c r="EO5" s="29">
        <v>43040.0</v>
      </c>
      <c r="EP5" s="29">
        <v>43070.0</v>
      </c>
      <c r="EQ5" s="29">
        <v>43101.0</v>
      </c>
      <c r="ER5" s="29">
        <v>43132.0</v>
      </c>
      <c r="ES5" s="29">
        <v>43160.0</v>
      </c>
      <c r="ET5" s="29">
        <v>43191.0</v>
      </c>
      <c r="EU5" s="29">
        <v>43221.0</v>
      </c>
      <c r="EV5" s="29">
        <v>43252.0</v>
      </c>
      <c r="EW5" s="29">
        <v>43282.0</v>
      </c>
      <c r="EX5" s="29">
        <v>43313.0</v>
      </c>
      <c r="EY5" s="29">
        <v>43344.0</v>
      </c>
      <c r="EZ5" s="29">
        <v>43374.0</v>
      </c>
      <c r="FA5" s="29">
        <v>43405.0</v>
      </c>
      <c r="FB5" s="29">
        <v>43435.0</v>
      </c>
      <c r="FC5" s="29">
        <v>43466.0</v>
      </c>
      <c r="FD5" s="29">
        <v>43497.0</v>
      </c>
      <c r="FE5" s="29">
        <v>43525.0</v>
      </c>
      <c r="FF5" s="29">
        <v>43556.0</v>
      </c>
      <c r="FG5" s="29">
        <v>43586.0</v>
      </c>
      <c r="FH5" s="29">
        <v>43617.0</v>
      </c>
      <c r="FI5" s="29">
        <v>43647.0</v>
      </c>
      <c r="FJ5" s="29">
        <v>43678.0</v>
      </c>
      <c r="FK5" s="29">
        <v>43709.0</v>
      </c>
      <c r="FL5" s="29">
        <v>43739.0</v>
      </c>
      <c r="FM5" s="29">
        <v>43770.0</v>
      </c>
      <c r="FN5" s="29">
        <v>43800.0</v>
      </c>
      <c r="FO5" s="29">
        <v>43831.0</v>
      </c>
      <c r="FP5" s="29">
        <v>43862.0</v>
      </c>
      <c r="FQ5" s="29">
        <v>43891.0</v>
      </c>
      <c r="FR5" s="29">
        <v>43922.0</v>
      </c>
      <c r="FS5" s="29">
        <v>43952.0</v>
      </c>
      <c r="FT5" s="29">
        <v>43983.0</v>
      </c>
      <c r="FU5" s="30">
        <v>44013.0</v>
      </c>
      <c r="FV5" s="30">
        <v>44044.0</v>
      </c>
      <c r="FW5" s="30">
        <v>44075.0</v>
      </c>
      <c r="FX5" s="30">
        <v>44105.0</v>
      </c>
      <c r="FY5" s="30">
        <v>44136.0</v>
      </c>
      <c r="FZ5" s="30">
        <v>44166.0</v>
      </c>
      <c r="GA5" s="30">
        <v>44197.0</v>
      </c>
      <c r="GB5" s="30">
        <v>44228.0</v>
      </c>
      <c r="GC5" s="30">
        <v>44256.0</v>
      </c>
      <c r="GD5" s="30">
        <v>44287.0</v>
      </c>
      <c r="GE5" s="30">
        <v>44317.0</v>
      </c>
      <c r="GF5" s="30">
        <v>44348.0</v>
      </c>
      <c r="GG5" s="30">
        <v>44378.0</v>
      </c>
      <c r="GH5" s="30">
        <v>44409.0</v>
      </c>
      <c r="GI5" s="30">
        <v>44440.0</v>
      </c>
      <c r="GJ5" s="30">
        <v>44470.0</v>
      </c>
      <c r="GK5" s="31"/>
    </row>
    <row r="6" ht="13.5" customHeight="1">
      <c r="A6" s="27">
        <f t="shared" ref="A6:A50" si="2">A5+1</f>
        <v>2</v>
      </c>
      <c r="B6" s="32" t="s">
        <v>9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4"/>
      <c r="GD6" s="34"/>
      <c r="GE6" s="34"/>
      <c r="GF6" s="34"/>
      <c r="GG6" s="34"/>
      <c r="GH6" s="34"/>
      <c r="GI6" s="34"/>
      <c r="GJ6" s="34"/>
      <c r="GK6" s="35"/>
    </row>
    <row r="7" ht="13.5" customHeight="1">
      <c r="A7" s="27">
        <f t="shared" si="2"/>
        <v>3</v>
      </c>
      <c r="B7" s="36" t="s">
        <v>10</v>
      </c>
      <c r="C7" s="37">
        <f t="shared" ref="C7:GJ7" si="3">SUM(C8:C10)</f>
        <v>17.899</v>
      </c>
      <c r="D7" s="37">
        <f t="shared" si="3"/>
        <v>18.348</v>
      </c>
      <c r="E7" s="37">
        <f t="shared" si="3"/>
        <v>21.393</v>
      </c>
      <c r="F7" s="37">
        <f t="shared" si="3"/>
        <v>20.043</v>
      </c>
      <c r="G7" s="37">
        <f t="shared" si="3"/>
        <v>23.124</v>
      </c>
      <c r="H7" s="37">
        <f t="shared" si="3"/>
        <v>21.688</v>
      </c>
      <c r="I7" s="37">
        <f t="shared" si="3"/>
        <v>22.945</v>
      </c>
      <c r="J7" s="37">
        <f t="shared" si="3"/>
        <v>28.131</v>
      </c>
      <c r="K7" s="37">
        <f t="shared" si="3"/>
        <v>23.638</v>
      </c>
      <c r="L7" s="37">
        <f t="shared" si="3"/>
        <v>23.161</v>
      </c>
      <c r="M7" s="37">
        <f t="shared" si="3"/>
        <v>21.836</v>
      </c>
      <c r="N7" s="37">
        <f t="shared" si="3"/>
        <v>23.984</v>
      </c>
      <c r="O7" s="37">
        <f t="shared" si="3"/>
        <v>22.043</v>
      </c>
      <c r="P7" s="37">
        <f t="shared" si="3"/>
        <v>19.335</v>
      </c>
      <c r="Q7" s="37">
        <f t="shared" si="3"/>
        <v>23.65</v>
      </c>
      <c r="R7" s="37">
        <f t="shared" si="3"/>
        <v>23.276</v>
      </c>
      <c r="S7" s="37">
        <f t="shared" si="3"/>
        <v>26.667</v>
      </c>
      <c r="T7" s="37">
        <f t="shared" si="3"/>
        <v>24.138</v>
      </c>
      <c r="U7" s="37">
        <f t="shared" si="3"/>
        <v>29.094</v>
      </c>
      <c r="V7" s="37">
        <f t="shared" si="3"/>
        <v>26.064</v>
      </c>
      <c r="W7" s="37">
        <f t="shared" si="3"/>
        <v>22.749</v>
      </c>
      <c r="X7" s="37">
        <f t="shared" si="3"/>
        <v>28.56</v>
      </c>
      <c r="Y7" s="37">
        <f t="shared" si="3"/>
        <v>25.676</v>
      </c>
      <c r="Z7" s="37">
        <f t="shared" si="3"/>
        <v>25.714</v>
      </c>
      <c r="AA7" s="37">
        <f t="shared" si="3"/>
        <v>21.907</v>
      </c>
      <c r="AB7" s="37">
        <f t="shared" si="3"/>
        <v>23.465</v>
      </c>
      <c r="AC7" s="37">
        <f t="shared" si="3"/>
        <v>24.721</v>
      </c>
      <c r="AD7" s="37">
        <f t="shared" si="3"/>
        <v>22.623</v>
      </c>
      <c r="AE7" s="37">
        <f t="shared" si="3"/>
        <v>24.133</v>
      </c>
      <c r="AF7" s="37">
        <f t="shared" si="3"/>
        <v>27.7</v>
      </c>
      <c r="AG7" s="37">
        <f t="shared" si="3"/>
        <v>25.31</v>
      </c>
      <c r="AH7" s="37">
        <f t="shared" si="3"/>
        <v>28.174</v>
      </c>
      <c r="AI7" s="37">
        <f t="shared" si="3"/>
        <v>29.268</v>
      </c>
      <c r="AJ7" s="37">
        <f t="shared" si="3"/>
        <v>31.439</v>
      </c>
      <c r="AK7" s="37">
        <f t="shared" si="3"/>
        <v>26.345</v>
      </c>
      <c r="AL7" s="37">
        <f t="shared" si="3"/>
        <v>26.27</v>
      </c>
      <c r="AM7" s="37">
        <f t="shared" si="3"/>
        <v>21.022</v>
      </c>
      <c r="AN7" s="37">
        <f t="shared" si="3"/>
        <v>20.428</v>
      </c>
      <c r="AO7" s="37">
        <f t="shared" si="3"/>
        <v>24.145</v>
      </c>
      <c r="AP7" s="37">
        <f t="shared" si="3"/>
        <v>23.813</v>
      </c>
      <c r="AQ7" s="37">
        <f t="shared" si="3"/>
        <v>25.516</v>
      </c>
      <c r="AR7" s="37">
        <f t="shared" si="3"/>
        <v>28.786</v>
      </c>
      <c r="AS7" s="37">
        <f t="shared" si="3"/>
        <v>28.069</v>
      </c>
      <c r="AT7" s="37">
        <f t="shared" si="3"/>
        <v>27.835</v>
      </c>
      <c r="AU7" s="37">
        <f t="shared" si="3"/>
        <v>26.127</v>
      </c>
      <c r="AV7" s="37">
        <f t="shared" si="3"/>
        <v>29.463</v>
      </c>
      <c r="AW7" s="37">
        <f t="shared" si="3"/>
        <v>22.787</v>
      </c>
      <c r="AX7" s="37">
        <f t="shared" si="3"/>
        <v>25.095</v>
      </c>
      <c r="AY7" s="37">
        <f t="shared" si="3"/>
        <v>21.542</v>
      </c>
      <c r="AZ7" s="37">
        <f t="shared" si="3"/>
        <v>19.701</v>
      </c>
      <c r="BA7" s="37">
        <f t="shared" si="3"/>
        <v>25.073</v>
      </c>
      <c r="BB7" s="37">
        <f t="shared" si="3"/>
        <v>21.603</v>
      </c>
      <c r="BC7" s="37">
        <f t="shared" si="3"/>
        <v>24.299</v>
      </c>
      <c r="BD7" s="37">
        <f t="shared" si="3"/>
        <v>27.396</v>
      </c>
      <c r="BE7" s="37">
        <f t="shared" si="3"/>
        <v>26.409</v>
      </c>
      <c r="BF7" s="37">
        <f t="shared" si="3"/>
        <v>29.064</v>
      </c>
      <c r="BG7" s="37">
        <f t="shared" si="3"/>
        <v>27.424</v>
      </c>
      <c r="BH7" s="37">
        <f t="shared" si="3"/>
        <v>26.353</v>
      </c>
      <c r="BI7" s="37">
        <f t="shared" si="3"/>
        <v>27.917</v>
      </c>
      <c r="BJ7" s="37">
        <f t="shared" si="3"/>
        <v>25.356</v>
      </c>
      <c r="BK7" s="37">
        <f t="shared" si="3"/>
        <v>21.777</v>
      </c>
      <c r="BL7" s="37">
        <f t="shared" si="3"/>
        <v>23.115</v>
      </c>
      <c r="BM7" s="37">
        <f t="shared" si="3"/>
        <v>25.15</v>
      </c>
      <c r="BN7" s="37">
        <f t="shared" si="3"/>
        <v>26.507</v>
      </c>
      <c r="BO7" s="37">
        <f t="shared" si="3"/>
        <v>27.326</v>
      </c>
      <c r="BP7" s="37">
        <f t="shared" si="3"/>
        <v>27.89</v>
      </c>
      <c r="BQ7" s="37">
        <f t="shared" si="3"/>
        <v>32.664</v>
      </c>
      <c r="BR7" s="37">
        <f t="shared" si="3"/>
        <v>27.115</v>
      </c>
      <c r="BS7" s="37">
        <f t="shared" si="3"/>
        <v>31.734</v>
      </c>
      <c r="BT7" s="37">
        <f t="shared" si="3"/>
        <v>30.322</v>
      </c>
      <c r="BU7" s="37">
        <f t="shared" si="3"/>
        <v>24.664</v>
      </c>
      <c r="BV7" s="37">
        <f t="shared" si="3"/>
        <v>28.286</v>
      </c>
      <c r="BW7" s="37">
        <f t="shared" si="3"/>
        <v>25.223</v>
      </c>
      <c r="BX7" s="37">
        <f t="shared" si="3"/>
        <v>25.805</v>
      </c>
      <c r="BY7" s="37">
        <f t="shared" si="3"/>
        <v>26.034</v>
      </c>
      <c r="BZ7" s="37">
        <f t="shared" si="3"/>
        <v>25.057</v>
      </c>
      <c r="CA7" s="37">
        <f t="shared" si="3"/>
        <v>25.632</v>
      </c>
      <c r="CB7" s="37">
        <f t="shared" si="3"/>
        <v>27.349</v>
      </c>
      <c r="CC7" s="37">
        <f t="shared" si="3"/>
        <v>29.632</v>
      </c>
      <c r="CD7" s="37">
        <f t="shared" si="3"/>
        <v>31.363</v>
      </c>
      <c r="CE7" s="37">
        <f t="shared" si="3"/>
        <v>27.767</v>
      </c>
      <c r="CF7" s="37">
        <f t="shared" si="3"/>
        <v>34.021</v>
      </c>
      <c r="CG7" s="37">
        <f t="shared" si="3"/>
        <v>25.822</v>
      </c>
      <c r="CH7" s="37">
        <f t="shared" si="3"/>
        <v>25.897</v>
      </c>
      <c r="CI7" s="37">
        <f t="shared" si="3"/>
        <v>22.74</v>
      </c>
      <c r="CJ7" s="37">
        <f t="shared" si="3"/>
        <v>24.052</v>
      </c>
      <c r="CK7" s="37">
        <f t="shared" si="3"/>
        <v>26.474</v>
      </c>
      <c r="CL7" s="37">
        <f t="shared" si="3"/>
        <v>26.53</v>
      </c>
      <c r="CM7" s="37">
        <f t="shared" si="3"/>
        <v>30.519</v>
      </c>
      <c r="CN7" s="37">
        <f t="shared" si="3"/>
        <v>29.688</v>
      </c>
      <c r="CO7" s="37">
        <f t="shared" si="3"/>
        <v>28.066</v>
      </c>
      <c r="CP7" s="37">
        <f t="shared" si="3"/>
        <v>30.998</v>
      </c>
      <c r="CQ7" s="37">
        <f t="shared" si="3"/>
        <v>30.794</v>
      </c>
      <c r="CR7" s="37">
        <f t="shared" si="3"/>
        <v>34.107</v>
      </c>
      <c r="CS7" s="37">
        <f t="shared" si="3"/>
        <v>28.256</v>
      </c>
      <c r="CT7" s="37">
        <f t="shared" si="3"/>
        <v>31.634</v>
      </c>
      <c r="CU7" s="37">
        <f t="shared" si="3"/>
        <v>24.642</v>
      </c>
      <c r="CV7" s="37">
        <f t="shared" si="3"/>
        <v>23.87</v>
      </c>
      <c r="CW7" s="37">
        <f t="shared" si="3"/>
        <v>25.948</v>
      </c>
      <c r="CX7" s="37">
        <f t="shared" si="3"/>
        <v>27.732</v>
      </c>
      <c r="CY7" s="37">
        <f t="shared" si="3"/>
        <v>25.306</v>
      </c>
      <c r="CZ7" s="37">
        <f t="shared" si="3"/>
        <v>24.312</v>
      </c>
      <c r="DA7" s="37">
        <f t="shared" si="3"/>
        <v>29.349</v>
      </c>
      <c r="DB7" s="37">
        <f t="shared" si="3"/>
        <v>27.028</v>
      </c>
      <c r="DC7" s="37">
        <f t="shared" si="3"/>
        <v>34.693</v>
      </c>
      <c r="DD7" s="37">
        <f t="shared" si="3"/>
        <v>32.233</v>
      </c>
      <c r="DE7" s="37">
        <f t="shared" si="3"/>
        <v>25.739</v>
      </c>
      <c r="DF7" s="37">
        <f t="shared" si="3"/>
        <v>28.189</v>
      </c>
      <c r="DG7" s="37">
        <f t="shared" si="3"/>
        <v>22.616</v>
      </c>
      <c r="DH7" s="37">
        <f t="shared" si="3"/>
        <v>22.508</v>
      </c>
      <c r="DI7" s="37">
        <f t="shared" si="3"/>
        <v>28.586</v>
      </c>
      <c r="DJ7" s="37">
        <f t="shared" si="3"/>
        <v>25.966</v>
      </c>
      <c r="DK7" s="37">
        <f t="shared" si="3"/>
        <v>27.466</v>
      </c>
      <c r="DL7" s="37">
        <f t="shared" si="3"/>
        <v>29.762</v>
      </c>
      <c r="DM7" s="37">
        <f t="shared" si="3"/>
        <v>26.975</v>
      </c>
      <c r="DN7" s="37">
        <f t="shared" si="3"/>
        <v>34.681</v>
      </c>
      <c r="DO7" s="37">
        <f t="shared" si="3"/>
        <v>29.979</v>
      </c>
      <c r="DP7" s="37">
        <f t="shared" si="3"/>
        <v>32.236</v>
      </c>
      <c r="DQ7" s="37">
        <f t="shared" si="3"/>
        <v>27.594</v>
      </c>
      <c r="DR7" s="37">
        <f t="shared" si="3"/>
        <v>29.682</v>
      </c>
      <c r="DS7" s="37">
        <f t="shared" si="3"/>
        <v>26.534</v>
      </c>
      <c r="DT7" s="37">
        <f t="shared" si="3"/>
        <v>24.768</v>
      </c>
      <c r="DU7" s="37">
        <f t="shared" si="3"/>
        <v>29.183</v>
      </c>
      <c r="DV7" s="37">
        <f t="shared" si="3"/>
        <v>29.495</v>
      </c>
      <c r="DW7" s="37">
        <f t="shared" si="3"/>
        <v>28.85</v>
      </c>
      <c r="DX7" s="37">
        <f t="shared" si="3"/>
        <v>29.814</v>
      </c>
      <c r="DY7" s="37">
        <f t="shared" si="3"/>
        <v>29.613</v>
      </c>
      <c r="DZ7" s="37">
        <f t="shared" si="3"/>
        <v>34.104</v>
      </c>
      <c r="EA7" s="37">
        <f t="shared" si="3"/>
        <v>28.969</v>
      </c>
      <c r="EB7" s="37">
        <f t="shared" si="3"/>
        <v>27.974</v>
      </c>
      <c r="EC7" s="37">
        <f t="shared" si="3"/>
        <v>26.664</v>
      </c>
      <c r="ED7" s="37">
        <f t="shared" si="3"/>
        <v>30.773</v>
      </c>
      <c r="EE7" s="37">
        <f t="shared" si="3"/>
        <v>26.895</v>
      </c>
      <c r="EF7" s="37">
        <f t="shared" si="3"/>
        <v>24.977</v>
      </c>
      <c r="EG7" s="37">
        <f t="shared" si="3"/>
        <v>29.72</v>
      </c>
      <c r="EH7" s="37">
        <f t="shared" si="3"/>
        <v>27.019</v>
      </c>
      <c r="EI7" s="37">
        <f t="shared" si="3"/>
        <v>30.63</v>
      </c>
      <c r="EJ7" s="37">
        <f t="shared" si="3"/>
        <v>29.77</v>
      </c>
      <c r="EK7" s="37">
        <f t="shared" si="3"/>
        <v>32.646</v>
      </c>
      <c r="EL7" s="37">
        <f t="shared" si="3"/>
        <v>32.606</v>
      </c>
      <c r="EM7" s="37">
        <f t="shared" si="3"/>
        <v>31.191</v>
      </c>
      <c r="EN7" s="37">
        <f t="shared" si="3"/>
        <v>32.262</v>
      </c>
      <c r="EO7" s="37">
        <f t="shared" si="3"/>
        <v>30.728</v>
      </c>
      <c r="EP7" s="37">
        <f t="shared" si="3"/>
        <v>28.803</v>
      </c>
      <c r="EQ7" s="37">
        <f t="shared" si="3"/>
        <v>30.93</v>
      </c>
      <c r="ER7" s="37">
        <f t="shared" si="3"/>
        <v>26.326</v>
      </c>
      <c r="ES7" s="37">
        <f t="shared" si="3"/>
        <v>30.175</v>
      </c>
      <c r="ET7" s="37">
        <f t="shared" si="3"/>
        <v>26.44</v>
      </c>
      <c r="EU7" s="37">
        <f t="shared" si="3"/>
        <v>25.155</v>
      </c>
      <c r="EV7" s="37">
        <f t="shared" si="3"/>
        <v>26.246</v>
      </c>
      <c r="EW7" s="37">
        <f t="shared" si="3"/>
        <v>34.344</v>
      </c>
      <c r="EX7" s="37">
        <f t="shared" si="3"/>
        <v>34.423</v>
      </c>
      <c r="EY7" s="37">
        <f t="shared" si="3"/>
        <v>28.294</v>
      </c>
      <c r="EZ7" s="37">
        <f t="shared" si="3"/>
        <v>34.25</v>
      </c>
      <c r="FA7" s="37">
        <f t="shared" si="3"/>
        <v>30.286</v>
      </c>
      <c r="FB7" s="37">
        <f t="shared" si="3"/>
        <v>31.814</v>
      </c>
      <c r="FC7" s="37">
        <f t="shared" si="3"/>
        <v>28.809</v>
      </c>
      <c r="FD7" s="37">
        <f t="shared" si="3"/>
        <v>29</v>
      </c>
      <c r="FE7" s="37">
        <f t="shared" si="3"/>
        <v>30.839</v>
      </c>
      <c r="FF7" s="37">
        <f t="shared" si="3"/>
        <v>29.308</v>
      </c>
      <c r="FG7" s="37">
        <f t="shared" si="3"/>
        <v>28.915</v>
      </c>
      <c r="FH7" s="37">
        <f t="shared" si="3"/>
        <v>29.976</v>
      </c>
      <c r="FI7" s="37">
        <f t="shared" si="3"/>
        <v>31.023</v>
      </c>
      <c r="FJ7" s="37">
        <f t="shared" si="3"/>
        <v>33.754</v>
      </c>
      <c r="FK7" s="37">
        <f t="shared" si="3"/>
        <v>31.975</v>
      </c>
      <c r="FL7" s="37">
        <f t="shared" si="3"/>
        <v>32.816</v>
      </c>
      <c r="FM7" s="37">
        <f t="shared" si="3"/>
        <v>29.089</v>
      </c>
      <c r="FN7" s="37">
        <f t="shared" si="3"/>
        <v>29.349</v>
      </c>
      <c r="FO7" s="37">
        <f t="shared" si="3"/>
        <v>27.542</v>
      </c>
      <c r="FP7" s="37">
        <f t="shared" si="3"/>
        <v>27.667</v>
      </c>
      <c r="FQ7" s="37">
        <f t="shared" si="3"/>
        <v>29.212</v>
      </c>
      <c r="FR7" s="37">
        <f t="shared" si="3"/>
        <v>25.084</v>
      </c>
      <c r="FS7" s="37">
        <f t="shared" si="3"/>
        <v>28.347</v>
      </c>
      <c r="FT7" s="37">
        <f t="shared" si="3"/>
        <v>27.363</v>
      </c>
      <c r="FU7" s="37">
        <f t="shared" si="3"/>
        <v>32.082</v>
      </c>
      <c r="FV7" s="37">
        <f t="shared" si="3"/>
        <v>29.713</v>
      </c>
      <c r="FW7" s="37">
        <f t="shared" si="3"/>
        <v>30.778</v>
      </c>
      <c r="FX7" s="37">
        <f t="shared" si="3"/>
        <v>27.987</v>
      </c>
      <c r="FY7" s="37">
        <f t="shared" si="3"/>
        <v>30.673</v>
      </c>
      <c r="FZ7" s="37">
        <f t="shared" si="3"/>
        <v>29.431</v>
      </c>
      <c r="GA7" s="37">
        <f t="shared" si="3"/>
        <v>30.828</v>
      </c>
      <c r="GB7" s="37">
        <f t="shared" si="3"/>
        <v>25.365</v>
      </c>
      <c r="GC7" s="37">
        <f t="shared" si="3"/>
        <v>32.068</v>
      </c>
      <c r="GD7" s="37">
        <f t="shared" si="3"/>
        <v>30.234</v>
      </c>
      <c r="GE7" s="37">
        <f t="shared" si="3"/>
        <v>29.912</v>
      </c>
      <c r="GF7" s="37">
        <f t="shared" si="3"/>
        <v>26.761</v>
      </c>
      <c r="GG7" s="37">
        <f t="shared" si="3"/>
        <v>26.747</v>
      </c>
      <c r="GH7" s="37">
        <f t="shared" si="3"/>
        <v>28.366</v>
      </c>
      <c r="GI7" s="37">
        <f t="shared" si="3"/>
        <v>24.084</v>
      </c>
      <c r="GJ7" s="37">
        <f t="shared" si="3"/>
        <v>27.47</v>
      </c>
      <c r="GK7" s="38"/>
    </row>
    <row r="8" ht="12.75" customHeight="1">
      <c r="A8" s="27">
        <f t="shared" si="2"/>
        <v>4</v>
      </c>
      <c r="B8" s="39" t="s">
        <v>11</v>
      </c>
      <c r="C8" s="40">
        <v>12.991</v>
      </c>
      <c r="D8" s="40">
        <v>13.931</v>
      </c>
      <c r="E8" s="40">
        <v>16.642</v>
      </c>
      <c r="F8" s="40">
        <v>14.968</v>
      </c>
      <c r="G8" s="40">
        <v>18.212</v>
      </c>
      <c r="H8" s="40">
        <v>17.09</v>
      </c>
      <c r="I8" s="40">
        <v>18.616</v>
      </c>
      <c r="J8" s="40">
        <v>21.763</v>
      </c>
      <c r="K8" s="40">
        <v>18.55</v>
      </c>
      <c r="L8" s="40">
        <v>17.934</v>
      </c>
      <c r="M8" s="40">
        <v>16.831</v>
      </c>
      <c r="N8" s="40">
        <v>19.316</v>
      </c>
      <c r="O8" s="40">
        <v>16.641</v>
      </c>
      <c r="P8" s="40">
        <v>14.893</v>
      </c>
      <c r="Q8" s="40">
        <v>18.2</v>
      </c>
      <c r="R8" s="40">
        <v>17.806</v>
      </c>
      <c r="S8" s="40">
        <v>21.105</v>
      </c>
      <c r="T8" s="40">
        <v>18.402</v>
      </c>
      <c r="U8" s="40">
        <v>23.278</v>
      </c>
      <c r="V8" s="40">
        <v>19.506</v>
      </c>
      <c r="W8" s="40">
        <v>16.084</v>
      </c>
      <c r="X8" s="40">
        <v>20.906</v>
      </c>
      <c r="Y8" s="40">
        <v>17.323</v>
      </c>
      <c r="Z8" s="40">
        <v>18.274</v>
      </c>
      <c r="AA8" s="40">
        <v>15.438</v>
      </c>
      <c r="AB8" s="40">
        <v>15.353</v>
      </c>
      <c r="AC8" s="40">
        <v>17.096</v>
      </c>
      <c r="AD8" s="40">
        <v>15.044</v>
      </c>
      <c r="AE8" s="40">
        <v>17.463</v>
      </c>
      <c r="AF8" s="40">
        <v>19.988999999999997</v>
      </c>
      <c r="AG8" s="40">
        <v>17.62</v>
      </c>
      <c r="AH8" s="40">
        <v>20.328</v>
      </c>
      <c r="AI8" s="40">
        <v>20.088</v>
      </c>
      <c r="AJ8" s="40">
        <v>20.515</v>
      </c>
      <c r="AK8" s="40">
        <v>18.298</v>
      </c>
      <c r="AL8" s="40">
        <v>18.362</v>
      </c>
      <c r="AM8" s="40">
        <v>14.385</v>
      </c>
      <c r="AN8" s="40">
        <v>14.36</v>
      </c>
      <c r="AO8" s="40">
        <v>18.545</v>
      </c>
      <c r="AP8" s="40">
        <v>18.201</v>
      </c>
      <c r="AQ8" s="40">
        <v>20.465</v>
      </c>
      <c r="AR8" s="40">
        <v>23.121</v>
      </c>
      <c r="AS8" s="40">
        <v>21.956</v>
      </c>
      <c r="AT8" s="40">
        <v>21.553</v>
      </c>
      <c r="AU8" s="40">
        <v>19.686</v>
      </c>
      <c r="AV8" s="40">
        <v>22.88</v>
      </c>
      <c r="AW8" s="40">
        <v>15.677</v>
      </c>
      <c r="AX8" s="40">
        <v>18.201999999999998</v>
      </c>
      <c r="AY8" s="40">
        <v>14.651</v>
      </c>
      <c r="AZ8" s="40">
        <v>13.268</v>
      </c>
      <c r="BA8" s="40">
        <v>16.842</v>
      </c>
      <c r="BB8" s="40">
        <v>14.717</v>
      </c>
      <c r="BC8" s="40">
        <v>16.393</v>
      </c>
      <c r="BD8" s="40">
        <v>19.139</v>
      </c>
      <c r="BE8" s="40">
        <v>18.131</v>
      </c>
      <c r="BF8" s="40">
        <v>20.305</v>
      </c>
      <c r="BG8" s="40">
        <v>17.148</v>
      </c>
      <c r="BH8" s="40">
        <v>16.962</v>
      </c>
      <c r="BI8" s="40">
        <v>17.671</v>
      </c>
      <c r="BJ8" s="40">
        <v>16.951</v>
      </c>
      <c r="BK8" s="40">
        <v>13.763</v>
      </c>
      <c r="BL8" s="40">
        <v>14.873000000000001</v>
      </c>
      <c r="BM8" s="40">
        <v>16.095</v>
      </c>
      <c r="BN8" s="40">
        <v>17.372999999999998</v>
      </c>
      <c r="BO8" s="40">
        <v>17.611</v>
      </c>
      <c r="BP8" s="40">
        <v>18.076999999999998</v>
      </c>
      <c r="BQ8" s="40">
        <v>21.93</v>
      </c>
      <c r="BR8" s="40">
        <v>18.191</v>
      </c>
      <c r="BS8" s="40">
        <v>21.116</v>
      </c>
      <c r="BT8" s="40">
        <v>21.051</v>
      </c>
      <c r="BU8" s="40">
        <v>16.647</v>
      </c>
      <c r="BV8" s="40">
        <v>17.793</v>
      </c>
      <c r="BW8" s="40">
        <v>15.794</v>
      </c>
      <c r="BX8" s="40">
        <v>17.085</v>
      </c>
      <c r="BY8" s="40">
        <v>17.619</v>
      </c>
      <c r="BZ8" s="40">
        <v>16.446</v>
      </c>
      <c r="CA8" s="40">
        <v>16.9</v>
      </c>
      <c r="CB8" s="40">
        <v>17.575</v>
      </c>
      <c r="CC8" s="40">
        <v>19.767</v>
      </c>
      <c r="CD8" s="40">
        <v>20.479</v>
      </c>
      <c r="CE8" s="40">
        <v>18.343</v>
      </c>
      <c r="CF8" s="40">
        <v>22.429</v>
      </c>
      <c r="CG8" s="40">
        <v>16.331</v>
      </c>
      <c r="CH8" s="40">
        <v>16.429000000000002</v>
      </c>
      <c r="CI8" s="40">
        <v>12.97</v>
      </c>
      <c r="CJ8" s="40">
        <v>15.2</v>
      </c>
      <c r="CK8" s="40">
        <v>16.32</v>
      </c>
      <c r="CL8" s="40">
        <v>15.734</v>
      </c>
      <c r="CM8" s="40">
        <v>19.22</v>
      </c>
      <c r="CN8" s="40">
        <v>18.691</v>
      </c>
      <c r="CO8" s="40">
        <v>17.342</v>
      </c>
      <c r="CP8" s="40">
        <v>19.742</v>
      </c>
      <c r="CQ8" s="40">
        <v>20.093</v>
      </c>
      <c r="CR8" s="40">
        <v>22.021</v>
      </c>
      <c r="CS8" s="40">
        <v>17.468</v>
      </c>
      <c r="CT8" s="40">
        <v>20.229</v>
      </c>
      <c r="CU8" s="40">
        <v>13.752</v>
      </c>
      <c r="CV8" s="40">
        <v>15.019</v>
      </c>
      <c r="CW8" s="40">
        <v>14.684</v>
      </c>
      <c r="CX8" s="40">
        <v>16.052</v>
      </c>
      <c r="CY8" s="40">
        <v>14.376</v>
      </c>
      <c r="CZ8" s="40">
        <v>14.436</v>
      </c>
      <c r="DA8" s="40">
        <v>18.357</v>
      </c>
      <c r="DB8" s="40">
        <v>17.202</v>
      </c>
      <c r="DC8" s="40">
        <v>22.077</v>
      </c>
      <c r="DD8" s="40">
        <v>20.592</v>
      </c>
      <c r="DE8" s="40">
        <v>15.756</v>
      </c>
      <c r="DF8" s="40">
        <v>16.913</v>
      </c>
      <c r="DG8" s="40">
        <v>11.883</v>
      </c>
      <c r="DH8" s="40">
        <v>12.9</v>
      </c>
      <c r="DI8" s="40">
        <v>17.278</v>
      </c>
      <c r="DJ8" s="40">
        <v>15.681</v>
      </c>
      <c r="DK8" s="40">
        <v>18.193</v>
      </c>
      <c r="DL8" s="40">
        <v>19.691</v>
      </c>
      <c r="DM8" s="40">
        <v>17.188</v>
      </c>
      <c r="DN8" s="40">
        <v>23.743</v>
      </c>
      <c r="DO8" s="40">
        <v>20.574</v>
      </c>
      <c r="DP8" s="40">
        <v>22.472</v>
      </c>
      <c r="DQ8" s="40">
        <v>19.304</v>
      </c>
      <c r="DR8" s="40">
        <v>20.935</v>
      </c>
      <c r="DS8" s="40">
        <v>17.56</v>
      </c>
      <c r="DT8" s="40">
        <v>16.667</v>
      </c>
      <c r="DU8" s="40">
        <v>20.325</v>
      </c>
      <c r="DV8" s="40">
        <v>20.338</v>
      </c>
      <c r="DW8" s="40">
        <v>20.07</v>
      </c>
      <c r="DX8" s="40">
        <v>20.779</v>
      </c>
      <c r="DY8" s="40">
        <v>20.308</v>
      </c>
      <c r="DZ8" s="40">
        <v>22.416</v>
      </c>
      <c r="EA8" s="40">
        <v>19.316</v>
      </c>
      <c r="EB8" s="40">
        <v>18.445</v>
      </c>
      <c r="EC8" s="40">
        <v>17.152</v>
      </c>
      <c r="ED8" s="40">
        <v>21.162</v>
      </c>
      <c r="EE8" s="40">
        <v>16.793</v>
      </c>
      <c r="EF8" s="40">
        <v>16.522</v>
      </c>
      <c r="EG8" s="40">
        <v>19.361</v>
      </c>
      <c r="EH8" s="40">
        <v>17.006</v>
      </c>
      <c r="EI8" s="40">
        <v>19.767</v>
      </c>
      <c r="EJ8" s="40">
        <v>19.689</v>
      </c>
      <c r="EK8" s="40">
        <v>21.893</v>
      </c>
      <c r="EL8" s="40">
        <v>20.669</v>
      </c>
      <c r="EM8" s="40">
        <v>20.047</v>
      </c>
      <c r="EN8" s="40">
        <v>20.246</v>
      </c>
      <c r="EO8" s="40">
        <v>20.48</v>
      </c>
      <c r="EP8" s="40">
        <v>19.427</v>
      </c>
      <c r="EQ8" s="40">
        <v>19.594</v>
      </c>
      <c r="ER8" s="40">
        <v>17.428</v>
      </c>
      <c r="ES8" s="40">
        <v>17.802</v>
      </c>
      <c r="ET8" s="40">
        <v>16.544</v>
      </c>
      <c r="EU8" s="40">
        <v>15.743</v>
      </c>
      <c r="EV8" s="40">
        <v>16.288</v>
      </c>
      <c r="EW8" s="40">
        <v>21.943</v>
      </c>
      <c r="EX8" s="40">
        <v>21.383</v>
      </c>
      <c r="EY8" s="40">
        <v>18.126</v>
      </c>
      <c r="EZ8" s="40">
        <v>22.661</v>
      </c>
      <c r="FA8" s="40">
        <v>19.842</v>
      </c>
      <c r="FB8" s="40">
        <v>22.61</v>
      </c>
      <c r="FC8" s="40">
        <v>18.381</v>
      </c>
      <c r="FD8" s="40">
        <v>19.505</v>
      </c>
      <c r="FE8" s="40">
        <v>20.191</v>
      </c>
      <c r="FF8" s="40">
        <v>18.392</v>
      </c>
      <c r="FG8" s="40">
        <v>18.147</v>
      </c>
      <c r="FH8" s="40">
        <v>18.57</v>
      </c>
      <c r="FI8" s="40">
        <v>20.827</v>
      </c>
      <c r="FJ8" s="40">
        <v>21.562</v>
      </c>
      <c r="FK8" s="40">
        <v>21.721</v>
      </c>
      <c r="FL8" s="40">
        <v>20.509</v>
      </c>
      <c r="FM8" s="41">
        <v>17.641</v>
      </c>
      <c r="FN8" s="40">
        <v>20.176</v>
      </c>
      <c r="FO8" s="40">
        <v>16.401</v>
      </c>
      <c r="FP8" s="40">
        <v>18.265</v>
      </c>
      <c r="FQ8" s="40">
        <v>18.729</v>
      </c>
      <c r="FR8" s="40">
        <v>16.267</v>
      </c>
      <c r="FS8" s="40">
        <v>18.636</v>
      </c>
      <c r="FT8" s="40">
        <v>19.297</v>
      </c>
      <c r="FU8" s="40">
        <v>22.12</v>
      </c>
      <c r="FV8" s="40">
        <v>20.844</v>
      </c>
      <c r="FW8" s="41">
        <v>20.544</v>
      </c>
      <c r="FX8" s="41">
        <v>19.04</v>
      </c>
      <c r="FY8" s="41">
        <v>20.02</v>
      </c>
      <c r="FZ8" s="41">
        <v>20.532</v>
      </c>
      <c r="GA8" s="41">
        <v>19.525</v>
      </c>
      <c r="GB8" s="41">
        <v>15.762</v>
      </c>
      <c r="GC8" s="41">
        <v>19.932</v>
      </c>
      <c r="GD8" s="41">
        <v>19.564</v>
      </c>
      <c r="GE8" s="41">
        <v>19.649</v>
      </c>
      <c r="GF8" s="41">
        <v>16.97</v>
      </c>
      <c r="GG8" s="41">
        <v>18.004</v>
      </c>
      <c r="GH8" s="41">
        <v>18.187</v>
      </c>
      <c r="GI8" s="41">
        <v>15.711</v>
      </c>
      <c r="GJ8" s="41">
        <v>18.231</v>
      </c>
      <c r="GK8" s="42"/>
    </row>
    <row r="9" ht="12.75" customHeight="1">
      <c r="A9" s="27">
        <f t="shared" si="2"/>
        <v>5</v>
      </c>
      <c r="B9" s="39" t="s">
        <v>12</v>
      </c>
      <c r="C9" s="40">
        <v>3.341</v>
      </c>
      <c r="D9" s="40">
        <v>3.048</v>
      </c>
      <c r="E9" s="40">
        <v>3.16</v>
      </c>
      <c r="F9" s="40">
        <v>3.087</v>
      </c>
      <c r="G9" s="40">
        <v>3.104</v>
      </c>
      <c r="H9" s="40">
        <v>2.755</v>
      </c>
      <c r="I9" s="40">
        <v>2.316</v>
      </c>
      <c r="J9" s="40">
        <v>4.334</v>
      </c>
      <c r="K9" s="40">
        <v>3.332</v>
      </c>
      <c r="L9" s="40">
        <v>3.391</v>
      </c>
      <c r="M9" s="40">
        <v>3.201</v>
      </c>
      <c r="N9" s="40">
        <v>3.064</v>
      </c>
      <c r="O9" s="40">
        <v>3.697</v>
      </c>
      <c r="P9" s="40">
        <v>2.988</v>
      </c>
      <c r="Q9" s="40">
        <v>3.678</v>
      </c>
      <c r="R9" s="40">
        <v>3.277</v>
      </c>
      <c r="S9" s="40">
        <v>3.553</v>
      </c>
      <c r="T9" s="40">
        <v>3.63</v>
      </c>
      <c r="U9" s="40">
        <v>4.211</v>
      </c>
      <c r="V9" s="40">
        <v>4.375</v>
      </c>
      <c r="W9" s="40">
        <v>3.885</v>
      </c>
      <c r="X9" s="40">
        <v>4.798</v>
      </c>
      <c r="Y9" s="40">
        <v>5.195</v>
      </c>
      <c r="Z9" s="40">
        <v>4.996</v>
      </c>
      <c r="AA9" s="40">
        <v>4.36</v>
      </c>
      <c r="AB9" s="40">
        <v>5.885</v>
      </c>
      <c r="AC9" s="40">
        <v>5.246</v>
      </c>
      <c r="AD9" s="40">
        <v>4.557</v>
      </c>
      <c r="AE9" s="40">
        <v>4.335</v>
      </c>
      <c r="AF9" s="40">
        <v>4.834</v>
      </c>
      <c r="AG9" s="40">
        <v>4.425000000000001</v>
      </c>
      <c r="AH9" s="40">
        <v>5.625</v>
      </c>
      <c r="AI9" s="40">
        <v>5.597</v>
      </c>
      <c r="AJ9" s="40">
        <v>7.32</v>
      </c>
      <c r="AK9" s="40">
        <v>5.896</v>
      </c>
      <c r="AL9" s="40">
        <v>5.135</v>
      </c>
      <c r="AM9" s="40">
        <v>4.954000000000001</v>
      </c>
      <c r="AN9" s="40">
        <v>3.832</v>
      </c>
      <c r="AO9" s="40">
        <v>3.374</v>
      </c>
      <c r="AP9" s="40">
        <v>2.7990000000000004</v>
      </c>
      <c r="AQ9" s="40">
        <v>2.8120000000000003</v>
      </c>
      <c r="AR9" s="40">
        <v>3.17</v>
      </c>
      <c r="AS9" s="40">
        <v>3.4749999999999996</v>
      </c>
      <c r="AT9" s="40">
        <v>3.724</v>
      </c>
      <c r="AU9" s="40">
        <v>4.159</v>
      </c>
      <c r="AV9" s="40">
        <v>4.712</v>
      </c>
      <c r="AW9" s="40">
        <v>4.263</v>
      </c>
      <c r="AX9" s="40">
        <v>4.784000000000001</v>
      </c>
      <c r="AY9" s="40">
        <v>5.086</v>
      </c>
      <c r="AZ9" s="40">
        <v>4.482</v>
      </c>
      <c r="BA9" s="40">
        <v>5.474</v>
      </c>
      <c r="BB9" s="40">
        <v>4.618</v>
      </c>
      <c r="BC9" s="40">
        <v>5.718</v>
      </c>
      <c r="BD9" s="40">
        <v>5.893</v>
      </c>
      <c r="BE9" s="40">
        <v>6.305</v>
      </c>
      <c r="BF9" s="40">
        <v>6.222999999999999</v>
      </c>
      <c r="BG9" s="40">
        <v>7.493</v>
      </c>
      <c r="BH9" s="40">
        <v>7.005000000000001</v>
      </c>
      <c r="BI9" s="40">
        <v>7.471</v>
      </c>
      <c r="BJ9" s="40">
        <v>5.491</v>
      </c>
      <c r="BK9" s="40">
        <v>6.024</v>
      </c>
      <c r="BL9" s="40">
        <v>5.554</v>
      </c>
      <c r="BM9" s="40">
        <v>5.7940000000000005</v>
      </c>
      <c r="BN9" s="40">
        <v>6.03</v>
      </c>
      <c r="BO9" s="40">
        <v>5.8759999999999994</v>
      </c>
      <c r="BP9" s="40">
        <v>6.489000000000001</v>
      </c>
      <c r="BQ9" s="40">
        <v>7.646</v>
      </c>
      <c r="BR9" s="40">
        <v>6.247</v>
      </c>
      <c r="BS9" s="40">
        <v>7.606</v>
      </c>
      <c r="BT9" s="40">
        <v>6.472</v>
      </c>
      <c r="BU9" s="40">
        <v>5.5440000000000005</v>
      </c>
      <c r="BV9" s="40">
        <v>7.183999999999999</v>
      </c>
      <c r="BW9" s="40">
        <v>7.244</v>
      </c>
      <c r="BX9" s="40">
        <v>7.011</v>
      </c>
      <c r="BY9" s="40">
        <v>5.727</v>
      </c>
      <c r="BZ9" s="40">
        <v>6.135</v>
      </c>
      <c r="CA9" s="40">
        <v>5.829000000000001</v>
      </c>
      <c r="CB9" s="40">
        <v>6.731999999999999</v>
      </c>
      <c r="CC9" s="40">
        <v>6.971</v>
      </c>
      <c r="CD9" s="40">
        <v>7.542</v>
      </c>
      <c r="CE9" s="40">
        <v>6.686999999999999</v>
      </c>
      <c r="CF9" s="40">
        <v>7.708</v>
      </c>
      <c r="CG9" s="40">
        <v>6.846</v>
      </c>
      <c r="CH9" s="40">
        <v>6.753</v>
      </c>
      <c r="CI9" s="40">
        <v>7.748</v>
      </c>
      <c r="CJ9" s="40">
        <v>6.555</v>
      </c>
      <c r="CK9" s="40">
        <v>6.698</v>
      </c>
      <c r="CL9" s="40">
        <v>7.166</v>
      </c>
      <c r="CM9" s="40">
        <v>8.198</v>
      </c>
      <c r="CN9" s="40">
        <v>7.696</v>
      </c>
      <c r="CO9" s="40">
        <v>7.718</v>
      </c>
      <c r="CP9" s="40">
        <v>8.551</v>
      </c>
      <c r="CQ9" s="40">
        <v>7.872</v>
      </c>
      <c r="CR9" s="40">
        <v>8.666</v>
      </c>
      <c r="CS9" s="40">
        <v>7.428</v>
      </c>
      <c r="CT9" s="40">
        <v>8.261</v>
      </c>
      <c r="CU9" s="40">
        <v>8.273</v>
      </c>
      <c r="CV9" s="40">
        <v>6.212</v>
      </c>
      <c r="CW9" s="40">
        <v>8.127</v>
      </c>
      <c r="CX9" s="40">
        <v>8.152</v>
      </c>
      <c r="CY9" s="40">
        <v>6.996</v>
      </c>
      <c r="CZ9" s="40">
        <v>7.399</v>
      </c>
      <c r="DA9" s="40">
        <v>8.282</v>
      </c>
      <c r="DB9" s="40">
        <v>6.894</v>
      </c>
      <c r="DC9" s="40">
        <v>9.012</v>
      </c>
      <c r="DD9" s="40">
        <v>8.016</v>
      </c>
      <c r="DE9" s="40">
        <v>6.686</v>
      </c>
      <c r="DF9" s="40">
        <v>8.176</v>
      </c>
      <c r="DG9" s="40">
        <v>7.765</v>
      </c>
      <c r="DH9" s="40">
        <v>6.781</v>
      </c>
      <c r="DI9" s="40">
        <v>7.755</v>
      </c>
      <c r="DJ9" s="40">
        <v>6.456</v>
      </c>
      <c r="DK9" s="40">
        <v>6.013</v>
      </c>
      <c r="DL9" s="40">
        <v>6.344</v>
      </c>
      <c r="DM9" s="40">
        <v>6.245</v>
      </c>
      <c r="DN9" s="40">
        <v>6.976</v>
      </c>
      <c r="DO9" s="40">
        <v>6.017</v>
      </c>
      <c r="DP9" s="40">
        <v>5.928</v>
      </c>
      <c r="DQ9" s="40">
        <v>4.651</v>
      </c>
      <c r="DR9" s="40">
        <v>4.941</v>
      </c>
      <c r="DS9" s="40">
        <v>5.985</v>
      </c>
      <c r="DT9" s="40">
        <v>4.158</v>
      </c>
      <c r="DU9" s="40">
        <v>5.254</v>
      </c>
      <c r="DV9" s="40">
        <v>5.28</v>
      </c>
      <c r="DW9" s="40">
        <v>4.483</v>
      </c>
      <c r="DX9" s="40">
        <v>5.246</v>
      </c>
      <c r="DY9" s="40">
        <v>4.972</v>
      </c>
      <c r="DZ9" s="40">
        <v>6.988</v>
      </c>
      <c r="EA9" s="40">
        <v>5.715</v>
      </c>
      <c r="EB9" s="40">
        <v>6.045</v>
      </c>
      <c r="EC9" s="40">
        <v>5.538</v>
      </c>
      <c r="ED9" s="40">
        <v>6.099</v>
      </c>
      <c r="EE9" s="40">
        <v>5.666</v>
      </c>
      <c r="EF9" s="40">
        <v>4.965</v>
      </c>
      <c r="EG9" s="40">
        <v>6.169</v>
      </c>
      <c r="EH9" s="40">
        <v>6.095</v>
      </c>
      <c r="EI9" s="40">
        <v>5.883</v>
      </c>
      <c r="EJ9" s="40">
        <v>5.671</v>
      </c>
      <c r="EK9" s="40">
        <v>5.732</v>
      </c>
      <c r="EL9" s="40">
        <v>7.268</v>
      </c>
      <c r="EM9" s="40">
        <v>7.108</v>
      </c>
      <c r="EN9" s="40">
        <v>6.778</v>
      </c>
      <c r="EO9" s="40">
        <v>6.028</v>
      </c>
      <c r="EP9" s="40">
        <v>5.379</v>
      </c>
      <c r="EQ9" s="40">
        <v>7.932</v>
      </c>
      <c r="ER9" s="40">
        <v>6.097</v>
      </c>
      <c r="ES9" s="40">
        <v>6.975</v>
      </c>
      <c r="ET9" s="40">
        <v>5.818</v>
      </c>
      <c r="EU9" s="40">
        <v>6.285</v>
      </c>
      <c r="EV9" s="40">
        <v>6.052</v>
      </c>
      <c r="EW9" s="40">
        <v>7.286</v>
      </c>
      <c r="EX9" s="40">
        <v>8.164</v>
      </c>
      <c r="EY9" s="40">
        <v>6.131</v>
      </c>
      <c r="EZ9" s="40">
        <v>6.881</v>
      </c>
      <c r="FA9" s="40">
        <v>6.623</v>
      </c>
      <c r="FB9" s="40">
        <v>5.636</v>
      </c>
      <c r="FC9" s="40">
        <v>6.464</v>
      </c>
      <c r="FD9" s="40">
        <v>5.602</v>
      </c>
      <c r="FE9" s="40">
        <v>6.619</v>
      </c>
      <c r="FF9" s="40">
        <v>6.168</v>
      </c>
      <c r="FG9" s="40">
        <v>6.196</v>
      </c>
      <c r="FH9" s="40">
        <v>7.018</v>
      </c>
      <c r="FI9" s="40">
        <v>6.621</v>
      </c>
      <c r="FJ9" s="40">
        <v>7.573</v>
      </c>
      <c r="FK9" s="40">
        <v>6.034</v>
      </c>
      <c r="FL9" s="40">
        <v>7.377</v>
      </c>
      <c r="FM9" s="40">
        <v>6.491</v>
      </c>
      <c r="FN9" s="40">
        <v>6.001</v>
      </c>
      <c r="FO9" s="40">
        <v>7.486</v>
      </c>
      <c r="FP9" s="40">
        <v>5.856</v>
      </c>
      <c r="FQ9" s="40">
        <v>6.231</v>
      </c>
      <c r="FR9" s="40">
        <v>5.372</v>
      </c>
      <c r="FS9" s="40">
        <v>5.265</v>
      </c>
      <c r="FT9" s="40">
        <v>3.517</v>
      </c>
      <c r="FU9" s="40">
        <v>4.834</v>
      </c>
      <c r="FV9" s="41">
        <v>4.013</v>
      </c>
      <c r="FW9" s="41">
        <v>5.573</v>
      </c>
      <c r="FX9" s="41">
        <v>5.6</v>
      </c>
      <c r="FY9" s="41">
        <v>7.447</v>
      </c>
      <c r="FZ9" s="41">
        <v>6.425</v>
      </c>
      <c r="GA9" s="41">
        <v>8.231</v>
      </c>
      <c r="GB9" s="41">
        <v>6.401</v>
      </c>
      <c r="GC9" s="41">
        <v>7.828</v>
      </c>
      <c r="GD9" s="43">
        <v>6.341</v>
      </c>
      <c r="GE9" s="43">
        <v>5.883</v>
      </c>
      <c r="GF9" s="43">
        <v>6.451</v>
      </c>
      <c r="GG9" s="43">
        <v>5.148</v>
      </c>
      <c r="GH9" s="43">
        <v>5.193</v>
      </c>
      <c r="GI9" s="43">
        <v>5.021</v>
      </c>
      <c r="GJ9" s="43">
        <v>5.77</v>
      </c>
      <c r="GK9" s="42"/>
    </row>
    <row r="10" ht="12.75" customHeight="1">
      <c r="A10" s="27">
        <f t="shared" si="2"/>
        <v>6</v>
      </c>
      <c r="B10" s="39" t="s">
        <v>13</v>
      </c>
      <c r="C10" s="40">
        <v>1.567</v>
      </c>
      <c r="D10" s="40">
        <v>1.369</v>
      </c>
      <c r="E10" s="40">
        <v>1.591</v>
      </c>
      <c r="F10" s="40">
        <v>1.988</v>
      </c>
      <c r="G10" s="40">
        <v>1.808</v>
      </c>
      <c r="H10" s="40">
        <v>1.843</v>
      </c>
      <c r="I10" s="40">
        <v>2.013</v>
      </c>
      <c r="J10" s="40">
        <v>2.034</v>
      </c>
      <c r="K10" s="40">
        <v>1.756</v>
      </c>
      <c r="L10" s="40">
        <v>1.836</v>
      </c>
      <c r="M10" s="40">
        <v>1.804</v>
      </c>
      <c r="N10" s="40">
        <v>1.604</v>
      </c>
      <c r="O10" s="40">
        <v>1.705</v>
      </c>
      <c r="P10" s="40">
        <v>1.454</v>
      </c>
      <c r="Q10" s="40">
        <v>1.772</v>
      </c>
      <c r="R10" s="40">
        <v>2.193</v>
      </c>
      <c r="S10" s="40">
        <v>2.009</v>
      </c>
      <c r="T10" s="40">
        <v>2.106</v>
      </c>
      <c r="U10" s="40">
        <v>1.605</v>
      </c>
      <c r="V10" s="40">
        <v>2.183</v>
      </c>
      <c r="W10" s="40">
        <v>2.78</v>
      </c>
      <c r="X10" s="40">
        <v>2.856</v>
      </c>
      <c r="Y10" s="40">
        <v>3.158</v>
      </c>
      <c r="Z10" s="40">
        <v>2.444</v>
      </c>
      <c r="AA10" s="40">
        <v>2.109</v>
      </c>
      <c r="AB10" s="40">
        <v>2.2270000000000003</v>
      </c>
      <c r="AC10" s="40">
        <v>2.379</v>
      </c>
      <c r="AD10" s="40">
        <v>3.0219999999999994</v>
      </c>
      <c r="AE10" s="40">
        <v>2.335</v>
      </c>
      <c r="AF10" s="40">
        <v>2.8770000000000002</v>
      </c>
      <c r="AG10" s="40">
        <v>3.2649999999999997</v>
      </c>
      <c r="AH10" s="40">
        <v>2.221</v>
      </c>
      <c r="AI10" s="40">
        <v>3.5829999999999997</v>
      </c>
      <c r="AJ10" s="40">
        <v>3.604</v>
      </c>
      <c r="AK10" s="40">
        <v>2.151</v>
      </c>
      <c r="AL10" s="40">
        <v>2.7729999999999997</v>
      </c>
      <c r="AM10" s="40">
        <v>1.6830000000000003</v>
      </c>
      <c r="AN10" s="40">
        <v>2.2359999999999998</v>
      </c>
      <c r="AO10" s="40">
        <v>2.2259999999999995</v>
      </c>
      <c r="AP10" s="40">
        <v>2.8130000000000006</v>
      </c>
      <c r="AQ10" s="40">
        <v>2.239</v>
      </c>
      <c r="AR10" s="40">
        <v>2.495</v>
      </c>
      <c r="AS10" s="40">
        <v>2.638</v>
      </c>
      <c r="AT10" s="40">
        <v>2.558</v>
      </c>
      <c r="AU10" s="40">
        <v>2.2819999999999996</v>
      </c>
      <c r="AV10" s="40">
        <v>1.8710000000000002</v>
      </c>
      <c r="AW10" s="40">
        <v>2.847</v>
      </c>
      <c r="AX10" s="40">
        <v>2.109</v>
      </c>
      <c r="AY10" s="40">
        <v>1.805</v>
      </c>
      <c r="AZ10" s="40">
        <v>1.951</v>
      </c>
      <c r="BA10" s="40">
        <v>2.7569999999999997</v>
      </c>
      <c r="BB10" s="40">
        <v>2.268</v>
      </c>
      <c r="BC10" s="40">
        <v>2.188</v>
      </c>
      <c r="BD10" s="40">
        <v>2.3640000000000003</v>
      </c>
      <c r="BE10" s="40">
        <v>1.973</v>
      </c>
      <c r="BF10" s="40">
        <v>2.536</v>
      </c>
      <c r="BG10" s="40">
        <v>2.7830000000000004</v>
      </c>
      <c r="BH10" s="40">
        <v>2.3860000000000006</v>
      </c>
      <c r="BI10" s="40">
        <v>2.775</v>
      </c>
      <c r="BJ10" s="40">
        <v>2.9139999999999997</v>
      </c>
      <c r="BK10" s="40">
        <v>1.99</v>
      </c>
      <c r="BL10" s="40">
        <v>2.6879999999999997</v>
      </c>
      <c r="BM10" s="40">
        <v>3.2609999999999997</v>
      </c>
      <c r="BN10" s="40">
        <v>3.1039999999999996</v>
      </c>
      <c r="BO10" s="40">
        <v>3.8390000000000004</v>
      </c>
      <c r="BP10" s="40">
        <v>3.324</v>
      </c>
      <c r="BQ10" s="40">
        <v>3.088</v>
      </c>
      <c r="BR10" s="40">
        <v>2.677</v>
      </c>
      <c r="BS10" s="40">
        <v>3.012</v>
      </c>
      <c r="BT10" s="40">
        <v>2.799</v>
      </c>
      <c r="BU10" s="40">
        <v>2.473</v>
      </c>
      <c r="BV10" s="40">
        <v>3.309</v>
      </c>
      <c r="BW10" s="40">
        <v>2.185</v>
      </c>
      <c r="BX10" s="40">
        <v>1.709</v>
      </c>
      <c r="BY10" s="40">
        <v>2.6879999999999997</v>
      </c>
      <c r="BZ10" s="40">
        <v>2.476</v>
      </c>
      <c r="CA10" s="40">
        <v>2.903</v>
      </c>
      <c r="CB10" s="40">
        <v>3.0420000000000003</v>
      </c>
      <c r="CC10" s="40">
        <v>2.8939999999999997</v>
      </c>
      <c r="CD10" s="40">
        <v>3.3419999999999996</v>
      </c>
      <c r="CE10" s="40">
        <v>2.7369999999999997</v>
      </c>
      <c r="CF10" s="40">
        <v>3.884</v>
      </c>
      <c r="CG10" s="40">
        <v>2.645</v>
      </c>
      <c r="CH10" s="40">
        <v>2.715</v>
      </c>
      <c r="CI10" s="40">
        <v>2.022</v>
      </c>
      <c r="CJ10" s="40">
        <v>2.297</v>
      </c>
      <c r="CK10" s="40">
        <v>3.456</v>
      </c>
      <c r="CL10" s="40">
        <v>3.63</v>
      </c>
      <c r="CM10" s="40">
        <v>3.101</v>
      </c>
      <c r="CN10" s="40">
        <v>3.301</v>
      </c>
      <c r="CO10" s="40">
        <v>3.006</v>
      </c>
      <c r="CP10" s="40">
        <v>2.705</v>
      </c>
      <c r="CQ10" s="40">
        <v>2.829</v>
      </c>
      <c r="CR10" s="40">
        <v>3.42</v>
      </c>
      <c r="CS10" s="40">
        <v>3.36</v>
      </c>
      <c r="CT10" s="40">
        <v>3.144</v>
      </c>
      <c r="CU10" s="40">
        <v>2.617</v>
      </c>
      <c r="CV10" s="40">
        <v>2.639</v>
      </c>
      <c r="CW10" s="40">
        <v>3.137</v>
      </c>
      <c r="CX10" s="40">
        <v>3.528</v>
      </c>
      <c r="CY10" s="40">
        <v>3.934</v>
      </c>
      <c r="CZ10" s="40">
        <v>2.477</v>
      </c>
      <c r="DA10" s="40">
        <v>2.71</v>
      </c>
      <c r="DB10" s="40">
        <v>2.932</v>
      </c>
      <c r="DC10" s="40">
        <v>3.604</v>
      </c>
      <c r="DD10" s="40">
        <v>3.625</v>
      </c>
      <c r="DE10" s="40">
        <v>3.297</v>
      </c>
      <c r="DF10" s="40">
        <v>3.1</v>
      </c>
      <c r="DG10" s="40">
        <v>2.968</v>
      </c>
      <c r="DH10" s="40">
        <v>2.827</v>
      </c>
      <c r="DI10" s="40">
        <v>3.553</v>
      </c>
      <c r="DJ10" s="40">
        <v>3.829</v>
      </c>
      <c r="DK10" s="40">
        <v>3.26</v>
      </c>
      <c r="DL10" s="40">
        <v>3.727</v>
      </c>
      <c r="DM10" s="40">
        <v>3.542</v>
      </c>
      <c r="DN10" s="40">
        <v>3.962</v>
      </c>
      <c r="DO10" s="40">
        <v>3.388</v>
      </c>
      <c r="DP10" s="40">
        <v>3.836</v>
      </c>
      <c r="DQ10" s="40">
        <v>3.639</v>
      </c>
      <c r="DR10" s="40">
        <v>3.806</v>
      </c>
      <c r="DS10" s="40">
        <v>2.989</v>
      </c>
      <c r="DT10" s="40">
        <v>3.943</v>
      </c>
      <c r="DU10" s="40">
        <v>3.604</v>
      </c>
      <c r="DV10" s="40">
        <v>3.877</v>
      </c>
      <c r="DW10" s="40">
        <v>4.297</v>
      </c>
      <c r="DX10" s="40">
        <v>3.789</v>
      </c>
      <c r="DY10" s="40">
        <v>4.333</v>
      </c>
      <c r="DZ10" s="40">
        <v>4.7</v>
      </c>
      <c r="EA10" s="40">
        <v>3.938</v>
      </c>
      <c r="EB10" s="40">
        <v>3.484</v>
      </c>
      <c r="EC10" s="40">
        <v>3.974</v>
      </c>
      <c r="ED10" s="40">
        <v>3.512</v>
      </c>
      <c r="EE10" s="40">
        <v>4.436</v>
      </c>
      <c r="EF10" s="40">
        <v>3.49</v>
      </c>
      <c r="EG10" s="40">
        <v>4.19</v>
      </c>
      <c r="EH10" s="40">
        <v>3.918</v>
      </c>
      <c r="EI10" s="40">
        <v>4.98</v>
      </c>
      <c r="EJ10" s="40">
        <v>4.41</v>
      </c>
      <c r="EK10" s="40">
        <v>5.021</v>
      </c>
      <c r="EL10" s="40">
        <v>4.669</v>
      </c>
      <c r="EM10" s="40">
        <v>4.036</v>
      </c>
      <c r="EN10" s="40">
        <v>5.238</v>
      </c>
      <c r="EO10" s="40">
        <v>4.22</v>
      </c>
      <c r="EP10" s="40">
        <v>3.997</v>
      </c>
      <c r="EQ10" s="40">
        <v>3.404</v>
      </c>
      <c r="ER10" s="40">
        <v>2.801</v>
      </c>
      <c r="ES10" s="40">
        <v>5.398</v>
      </c>
      <c r="ET10" s="40">
        <v>4.078</v>
      </c>
      <c r="EU10" s="40">
        <v>3.127</v>
      </c>
      <c r="EV10" s="40">
        <v>3.906</v>
      </c>
      <c r="EW10" s="40">
        <v>5.115</v>
      </c>
      <c r="EX10" s="40">
        <v>4.876</v>
      </c>
      <c r="EY10" s="40">
        <v>4.037</v>
      </c>
      <c r="EZ10" s="40">
        <v>4.708</v>
      </c>
      <c r="FA10" s="40">
        <v>3.821</v>
      </c>
      <c r="FB10" s="40">
        <v>3.568</v>
      </c>
      <c r="FC10" s="40">
        <v>3.964</v>
      </c>
      <c r="FD10" s="40">
        <v>3.893</v>
      </c>
      <c r="FE10" s="40">
        <v>4.029</v>
      </c>
      <c r="FF10" s="40">
        <v>4.748</v>
      </c>
      <c r="FG10" s="40">
        <v>4.572</v>
      </c>
      <c r="FH10" s="40">
        <v>4.388</v>
      </c>
      <c r="FI10" s="40">
        <v>3.575</v>
      </c>
      <c r="FJ10" s="40">
        <v>4.619</v>
      </c>
      <c r="FK10" s="40">
        <v>4.22</v>
      </c>
      <c r="FL10" s="40">
        <v>4.93</v>
      </c>
      <c r="FM10" s="40">
        <v>4.957</v>
      </c>
      <c r="FN10" s="40">
        <v>3.172</v>
      </c>
      <c r="FO10" s="40">
        <v>3.655</v>
      </c>
      <c r="FP10" s="40">
        <v>3.546</v>
      </c>
      <c r="FQ10" s="40">
        <v>4.252</v>
      </c>
      <c r="FR10" s="40">
        <v>3.445</v>
      </c>
      <c r="FS10" s="40">
        <v>4.446</v>
      </c>
      <c r="FT10" s="40">
        <v>4.549</v>
      </c>
      <c r="FU10" s="40">
        <v>5.128</v>
      </c>
      <c r="FV10" s="40">
        <v>4.856</v>
      </c>
      <c r="FW10" s="41">
        <v>4.661</v>
      </c>
      <c r="FX10" s="41">
        <v>3.347</v>
      </c>
      <c r="FY10" s="41">
        <v>3.206</v>
      </c>
      <c r="FZ10" s="41">
        <v>2.474</v>
      </c>
      <c r="GA10" s="41">
        <v>3.072</v>
      </c>
      <c r="GB10" s="41">
        <v>3.202</v>
      </c>
      <c r="GC10" s="41">
        <v>4.308</v>
      </c>
      <c r="GD10" s="41">
        <v>4.329</v>
      </c>
      <c r="GE10" s="41">
        <v>4.38</v>
      </c>
      <c r="GF10" s="41">
        <v>3.34</v>
      </c>
      <c r="GG10" s="41">
        <v>3.595</v>
      </c>
      <c r="GH10" s="41">
        <v>4.986</v>
      </c>
      <c r="GI10" s="41">
        <v>3.352</v>
      </c>
      <c r="GJ10" s="41">
        <v>3.469</v>
      </c>
      <c r="GK10" s="42"/>
    </row>
    <row r="11" ht="13.5" customHeight="1">
      <c r="A11" s="27">
        <f t="shared" si="2"/>
        <v>7</v>
      </c>
      <c r="B11" s="36" t="s">
        <v>14</v>
      </c>
      <c r="C11" s="37">
        <v>0.846</v>
      </c>
      <c r="D11" s="37">
        <v>1.023</v>
      </c>
      <c r="E11" s="37">
        <v>0.936</v>
      </c>
      <c r="F11" s="37">
        <v>0.806</v>
      </c>
      <c r="G11" s="37">
        <v>1.081</v>
      </c>
      <c r="H11" s="37">
        <v>0.739</v>
      </c>
      <c r="I11" s="37">
        <v>0.979</v>
      </c>
      <c r="J11" s="37">
        <v>0.819</v>
      </c>
      <c r="K11" s="37">
        <v>0.918</v>
      </c>
      <c r="L11" s="37">
        <v>0.917</v>
      </c>
      <c r="M11" s="37">
        <v>0.704</v>
      </c>
      <c r="N11" s="37">
        <v>0.889</v>
      </c>
      <c r="O11" s="37">
        <v>0.982</v>
      </c>
      <c r="P11" s="37">
        <v>0.711</v>
      </c>
      <c r="Q11" s="37">
        <v>1.013</v>
      </c>
      <c r="R11" s="37">
        <v>0.608</v>
      </c>
      <c r="S11" s="37">
        <v>0.732</v>
      </c>
      <c r="T11" s="37">
        <v>0.698</v>
      </c>
      <c r="U11" s="37">
        <v>0.733</v>
      </c>
      <c r="V11" s="37">
        <v>0.583</v>
      </c>
      <c r="W11" s="37">
        <v>0.649</v>
      </c>
      <c r="X11" s="37">
        <v>0.621</v>
      </c>
      <c r="Y11" s="37">
        <v>0.531</v>
      </c>
      <c r="Z11" s="37">
        <v>0.422</v>
      </c>
      <c r="AA11" s="37">
        <v>0.265</v>
      </c>
      <c r="AB11" s="37">
        <v>0.443</v>
      </c>
      <c r="AC11" s="37">
        <v>0.458</v>
      </c>
      <c r="AD11" s="37">
        <v>0.484</v>
      </c>
      <c r="AE11" s="37">
        <v>0.479</v>
      </c>
      <c r="AF11" s="37">
        <v>0.387</v>
      </c>
      <c r="AG11" s="37">
        <v>0.707</v>
      </c>
      <c r="AH11" s="37">
        <v>0.414</v>
      </c>
      <c r="AI11" s="37">
        <v>0.381</v>
      </c>
      <c r="AJ11" s="37">
        <v>0.497</v>
      </c>
      <c r="AK11" s="37">
        <v>0.527</v>
      </c>
      <c r="AL11" s="37">
        <v>0.51</v>
      </c>
      <c r="AM11" s="37">
        <v>0.644</v>
      </c>
      <c r="AN11" s="37">
        <v>0.0</v>
      </c>
      <c r="AO11" s="37">
        <v>0.0</v>
      </c>
      <c r="AP11" s="37">
        <v>0.0</v>
      </c>
      <c r="AQ11" s="37">
        <v>0.0</v>
      </c>
      <c r="AR11" s="37">
        <v>0.0</v>
      </c>
      <c r="AS11" s="37">
        <v>0.0</v>
      </c>
      <c r="AT11" s="37">
        <v>0.0</v>
      </c>
      <c r="AU11" s="37">
        <v>0.0</v>
      </c>
      <c r="AV11" s="37">
        <v>0.0</v>
      </c>
      <c r="AW11" s="37">
        <v>0.0</v>
      </c>
      <c r="AX11" s="37">
        <v>0.0</v>
      </c>
      <c r="AY11" s="37">
        <v>0.0</v>
      </c>
      <c r="AZ11" s="37">
        <v>0.0</v>
      </c>
      <c r="BA11" s="37">
        <v>0.0</v>
      </c>
      <c r="BB11" s="37">
        <v>0.0</v>
      </c>
      <c r="BC11" s="37">
        <v>0.0</v>
      </c>
      <c r="BD11" s="37">
        <v>0.0</v>
      </c>
      <c r="BE11" s="37">
        <v>0.0</v>
      </c>
      <c r="BF11" s="37">
        <v>0.0</v>
      </c>
      <c r="BG11" s="37">
        <v>0.0</v>
      </c>
      <c r="BH11" s="37">
        <v>0.0</v>
      </c>
      <c r="BI11" s="37">
        <v>0.0</v>
      </c>
      <c r="BJ11" s="37">
        <v>0.0</v>
      </c>
      <c r="BK11" s="37">
        <v>0.0</v>
      </c>
      <c r="BL11" s="37">
        <v>0.0</v>
      </c>
      <c r="BM11" s="37">
        <v>0.0</v>
      </c>
      <c r="BN11" s="37">
        <v>0.0</v>
      </c>
      <c r="BO11" s="37">
        <v>0.0</v>
      </c>
      <c r="BP11" s="37">
        <v>0.0</v>
      </c>
      <c r="BQ11" s="37">
        <v>0.0</v>
      </c>
      <c r="BR11" s="37">
        <v>0.0</v>
      </c>
      <c r="BS11" s="37">
        <v>0.0</v>
      </c>
      <c r="BT11" s="37">
        <v>0.0</v>
      </c>
      <c r="BU11" s="37">
        <v>0.0</v>
      </c>
      <c r="BV11" s="37">
        <v>0.0</v>
      </c>
      <c r="BW11" s="37">
        <v>0.0</v>
      </c>
      <c r="BX11" s="37">
        <v>0.0</v>
      </c>
      <c r="BY11" s="37">
        <v>0.0</v>
      </c>
      <c r="BZ11" s="37">
        <v>0.0</v>
      </c>
      <c r="CA11" s="37">
        <v>0.0</v>
      </c>
      <c r="CB11" s="37">
        <v>0.0</v>
      </c>
      <c r="CC11" s="37">
        <v>0.0</v>
      </c>
      <c r="CD11" s="37">
        <v>0.0</v>
      </c>
      <c r="CE11" s="37">
        <v>0.0</v>
      </c>
      <c r="CF11" s="37">
        <v>0.0</v>
      </c>
      <c r="CG11" s="37">
        <v>0.0</v>
      </c>
      <c r="CH11" s="37">
        <v>0.0</v>
      </c>
      <c r="CI11" s="37">
        <v>0.0</v>
      </c>
      <c r="CJ11" s="37">
        <v>0.0</v>
      </c>
      <c r="CK11" s="37">
        <v>0.0</v>
      </c>
      <c r="CL11" s="37">
        <v>0.0</v>
      </c>
      <c r="CM11" s="37">
        <v>0.0</v>
      </c>
      <c r="CN11" s="37">
        <v>0.0</v>
      </c>
      <c r="CO11" s="37">
        <v>0.0</v>
      </c>
      <c r="CP11" s="37">
        <v>0.0</v>
      </c>
      <c r="CQ11" s="37">
        <v>0.0</v>
      </c>
      <c r="CR11" s="37">
        <v>0.0</v>
      </c>
      <c r="CS11" s="37">
        <v>0.0</v>
      </c>
      <c r="CT11" s="37">
        <v>0.0</v>
      </c>
      <c r="CU11" s="37">
        <v>0.0</v>
      </c>
      <c r="CV11" s="37">
        <v>0.0</v>
      </c>
      <c r="CW11" s="37">
        <v>0.0</v>
      </c>
      <c r="CX11" s="37">
        <v>0.0</v>
      </c>
      <c r="CY11" s="37">
        <v>0.0</v>
      </c>
      <c r="CZ11" s="37">
        <v>0.0</v>
      </c>
      <c r="DA11" s="37">
        <v>0.0</v>
      </c>
      <c r="DB11" s="37">
        <v>0.0</v>
      </c>
      <c r="DC11" s="37">
        <v>0.0</v>
      </c>
      <c r="DD11" s="37">
        <v>0.0</v>
      </c>
      <c r="DE11" s="37">
        <v>0.0</v>
      </c>
      <c r="DF11" s="37">
        <v>0.0</v>
      </c>
      <c r="DG11" s="37">
        <v>0.0</v>
      </c>
      <c r="DH11" s="37">
        <v>0.0</v>
      </c>
      <c r="DI11" s="37">
        <v>0.0</v>
      </c>
      <c r="DJ11" s="37">
        <v>0.0</v>
      </c>
      <c r="DK11" s="37">
        <v>0.0</v>
      </c>
      <c r="DL11" s="37">
        <v>0.0</v>
      </c>
      <c r="DM11" s="37">
        <v>0.0</v>
      </c>
      <c r="DN11" s="37">
        <v>0.0</v>
      </c>
      <c r="DO11" s="37">
        <v>0.0</v>
      </c>
      <c r="DP11" s="37">
        <v>0.0</v>
      </c>
      <c r="DQ11" s="37">
        <v>0.0</v>
      </c>
      <c r="DR11" s="37">
        <v>0.0</v>
      </c>
      <c r="DS11" s="37">
        <v>0.0</v>
      </c>
      <c r="DT11" s="37">
        <v>0.0</v>
      </c>
      <c r="DU11" s="37">
        <v>0.0</v>
      </c>
      <c r="DV11" s="37">
        <v>0.0</v>
      </c>
      <c r="DW11" s="37">
        <v>0.0</v>
      </c>
      <c r="DX11" s="37">
        <v>0.0</v>
      </c>
      <c r="DY11" s="37">
        <v>0.0</v>
      </c>
      <c r="DZ11" s="37">
        <v>0.0</v>
      </c>
      <c r="EA11" s="37">
        <v>0.0</v>
      </c>
      <c r="EB11" s="37">
        <v>0.0</v>
      </c>
      <c r="EC11" s="37">
        <v>0.256</v>
      </c>
      <c r="ED11" s="37">
        <v>0.518</v>
      </c>
      <c r="EE11" s="37">
        <v>0.358</v>
      </c>
      <c r="EF11" s="37">
        <v>0.372</v>
      </c>
      <c r="EG11" s="37">
        <v>0.494</v>
      </c>
      <c r="EH11" s="37">
        <v>0.708</v>
      </c>
      <c r="EI11" s="37">
        <v>0.908</v>
      </c>
      <c r="EJ11" s="37">
        <v>1.004</v>
      </c>
      <c r="EK11" s="37">
        <v>1.343</v>
      </c>
      <c r="EL11" s="37">
        <v>1.276</v>
      </c>
      <c r="EM11" s="37">
        <v>1.098</v>
      </c>
      <c r="EN11" s="37">
        <v>1.038</v>
      </c>
      <c r="EO11" s="37">
        <v>1.181</v>
      </c>
      <c r="EP11" s="37">
        <v>1.292</v>
      </c>
      <c r="EQ11" s="37">
        <v>1.173</v>
      </c>
      <c r="ER11" s="37">
        <v>1.625</v>
      </c>
      <c r="ES11" s="37">
        <v>1.955</v>
      </c>
      <c r="ET11" s="37">
        <v>1.718</v>
      </c>
      <c r="EU11" s="37">
        <v>2.089</v>
      </c>
      <c r="EV11" s="37">
        <v>2.22</v>
      </c>
      <c r="EW11" s="37">
        <v>2.249</v>
      </c>
      <c r="EX11" s="37">
        <v>2.121</v>
      </c>
      <c r="EY11" s="37">
        <v>2.055</v>
      </c>
      <c r="EZ11" s="37">
        <v>2.192</v>
      </c>
      <c r="FA11" s="37">
        <v>2.392</v>
      </c>
      <c r="FB11" s="37">
        <v>1.911</v>
      </c>
      <c r="FC11" s="37">
        <v>1.506</v>
      </c>
      <c r="FD11" s="37">
        <v>1.704</v>
      </c>
      <c r="FE11" s="37">
        <v>2.119</v>
      </c>
      <c r="FF11" s="37">
        <v>1.685</v>
      </c>
      <c r="FG11" s="37">
        <v>2.228</v>
      </c>
      <c r="FH11" s="37">
        <v>2.301</v>
      </c>
      <c r="FI11" s="37">
        <v>1.998</v>
      </c>
      <c r="FJ11" s="37">
        <v>2.303</v>
      </c>
      <c r="FK11" s="37">
        <v>2.215</v>
      </c>
      <c r="FL11" s="37">
        <v>2.322</v>
      </c>
      <c r="FM11" s="37">
        <v>2.337</v>
      </c>
      <c r="FN11" s="37">
        <v>2.402</v>
      </c>
      <c r="FO11" s="37">
        <v>1.573</v>
      </c>
      <c r="FP11" s="37">
        <v>2.239</v>
      </c>
      <c r="FQ11" s="37">
        <v>2.449</v>
      </c>
      <c r="FR11" s="37">
        <v>2.563</v>
      </c>
      <c r="FS11" s="37">
        <v>2.507</v>
      </c>
      <c r="FT11" s="37">
        <v>2.072</v>
      </c>
      <c r="FU11" s="37">
        <v>2.163</v>
      </c>
      <c r="FV11" s="37">
        <v>2.462</v>
      </c>
      <c r="FW11" s="44">
        <v>2.164</v>
      </c>
      <c r="FX11" s="44">
        <v>2.023</v>
      </c>
      <c r="FY11" s="44">
        <v>2.174</v>
      </c>
      <c r="FZ11" s="44">
        <v>1.677</v>
      </c>
      <c r="GA11" s="44">
        <v>1.675</v>
      </c>
      <c r="GB11" s="44">
        <v>2.035</v>
      </c>
      <c r="GC11" s="44">
        <v>1.991</v>
      </c>
      <c r="GD11" s="44">
        <v>2.136</v>
      </c>
      <c r="GE11" s="44">
        <v>2.154</v>
      </c>
      <c r="GF11" s="44">
        <v>1.991</v>
      </c>
      <c r="GG11" s="44">
        <v>1.907</v>
      </c>
      <c r="GH11" s="44">
        <v>1.921</v>
      </c>
      <c r="GI11" s="44">
        <v>1.574</v>
      </c>
      <c r="GJ11" s="44">
        <v>1.682</v>
      </c>
      <c r="GK11" s="42"/>
    </row>
    <row r="12" ht="13.5" customHeight="1">
      <c r="A12" s="27">
        <f t="shared" si="2"/>
        <v>8</v>
      </c>
      <c r="B12" s="36" t="s">
        <v>15</v>
      </c>
      <c r="C12" s="37">
        <v>8.83</v>
      </c>
      <c r="D12" s="37">
        <v>7.454</v>
      </c>
      <c r="E12" s="37">
        <v>11.85</v>
      </c>
      <c r="F12" s="37">
        <v>11.502</v>
      </c>
      <c r="G12" s="37">
        <v>10.006</v>
      </c>
      <c r="H12" s="37">
        <v>11.602</v>
      </c>
      <c r="I12" s="37">
        <v>11.987</v>
      </c>
      <c r="J12" s="37">
        <v>7.568</v>
      </c>
      <c r="K12" s="37">
        <v>9.862</v>
      </c>
      <c r="L12" s="37">
        <v>6.89</v>
      </c>
      <c r="M12" s="37">
        <v>6.11</v>
      </c>
      <c r="N12" s="37">
        <v>7.047</v>
      </c>
      <c r="O12" s="37">
        <v>6.242</v>
      </c>
      <c r="P12" s="37">
        <v>5.789</v>
      </c>
      <c r="Q12" s="37">
        <v>6.169</v>
      </c>
      <c r="R12" s="37">
        <v>4.933</v>
      </c>
      <c r="S12" s="37">
        <v>6.333</v>
      </c>
      <c r="T12" s="37">
        <v>9.03</v>
      </c>
      <c r="U12" s="37">
        <v>9.637</v>
      </c>
      <c r="V12" s="37">
        <v>7.709</v>
      </c>
      <c r="W12" s="37">
        <v>9.895</v>
      </c>
      <c r="X12" s="37">
        <v>9.075</v>
      </c>
      <c r="Y12" s="37">
        <v>8.938</v>
      </c>
      <c r="Z12" s="37">
        <v>9.213</v>
      </c>
      <c r="AA12" s="37">
        <v>5.908</v>
      </c>
      <c r="AB12" s="37">
        <v>6.359</v>
      </c>
      <c r="AC12" s="37">
        <v>8.376</v>
      </c>
      <c r="AD12" s="37">
        <v>5.359</v>
      </c>
      <c r="AE12" s="37">
        <v>7.942</v>
      </c>
      <c r="AF12" s="37">
        <v>7.075</v>
      </c>
      <c r="AG12" s="37">
        <v>6.598</v>
      </c>
      <c r="AH12" s="37">
        <v>6.668</v>
      </c>
      <c r="AI12" s="37">
        <v>8.373</v>
      </c>
      <c r="AJ12" s="37">
        <v>5.984</v>
      </c>
      <c r="AK12" s="37">
        <v>7.599</v>
      </c>
      <c r="AL12" s="37">
        <v>6.701</v>
      </c>
      <c r="AM12" s="37">
        <v>4.596</v>
      </c>
      <c r="AN12" s="37">
        <v>6.793</v>
      </c>
      <c r="AO12" s="37">
        <v>8.37</v>
      </c>
      <c r="AP12" s="37">
        <v>9.333</v>
      </c>
      <c r="AQ12" s="37">
        <v>10.292</v>
      </c>
      <c r="AR12" s="37">
        <v>10.55</v>
      </c>
      <c r="AS12" s="37">
        <v>12.531</v>
      </c>
      <c r="AT12" s="37">
        <v>10.819</v>
      </c>
      <c r="AU12" s="37">
        <v>11.552</v>
      </c>
      <c r="AV12" s="37">
        <v>13.765</v>
      </c>
      <c r="AW12" s="37">
        <v>10.997</v>
      </c>
      <c r="AX12" s="37">
        <v>10.75</v>
      </c>
      <c r="AY12" s="37">
        <v>13.726</v>
      </c>
      <c r="AZ12" s="37">
        <v>10.259</v>
      </c>
      <c r="BA12" s="37">
        <v>12.313</v>
      </c>
      <c r="BB12" s="37">
        <v>15.338</v>
      </c>
      <c r="BC12" s="37">
        <v>17.824</v>
      </c>
      <c r="BD12" s="37">
        <v>16.165</v>
      </c>
      <c r="BE12" s="37">
        <v>13.348</v>
      </c>
      <c r="BF12" s="37">
        <v>12.703</v>
      </c>
      <c r="BG12" s="37">
        <v>14.997</v>
      </c>
      <c r="BH12" s="37">
        <v>12.229</v>
      </c>
      <c r="BI12" s="37">
        <v>9.612</v>
      </c>
      <c r="BJ12" s="37">
        <v>11.107</v>
      </c>
      <c r="BK12" s="37">
        <v>8.713</v>
      </c>
      <c r="BL12" s="37">
        <v>7.254</v>
      </c>
      <c r="BM12" s="37">
        <v>8.918</v>
      </c>
      <c r="BN12" s="37">
        <v>8.872</v>
      </c>
      <c r="BO12" s="37">
        <v>11.27</v>
      </c>
      <c r="BP12" s="37">
        <v>9.357</v>
      </c>
      <c r="BQ12" s="37">
        <v>7.317</v>
      </c>
      <c r="BR12" s="37">
        <v>8.252</v>
      </c>
      <c r="BS12" s="37">
        <v>8.682</v>
      </c>
      <c r="BT12" s="37">
        <v>7.053</v>
      </c>
      <c r="BU12" s="37">
        <v>6.342</v>
      </c>
      <c r="BV12" s="37">
        <v>5.617</v>
      </c>
      <c r="BW12" s="37">
        <v>6.858</v>
      </c>
      <c r="BX12" s="37">
        <v>5.88</v>
      </c>
      <c r="BY12" s="37">
        <v>7.192</v>
      </c>
      <c r="BZ12" s="37">
        <v>7.564</v>
      </c>
      <c r="CA12" s="37">
        <v>5.807</v>
      </c>
      <c r="CB12" s="37">
        <v>15.429</v>
      </c>
      <c r="CC12" s="37">
        <v>12.199</v>
      </c>
      <c r="CD12" s="37">
        <v>8.777</v>
      </c>
      <c r="CE12" s="37">
        <v>5.381</v>
      </c>
      <c r="CF12" s="37">
        <v>7.27</v>
      </c>
      <c r="CG12" s="37">
        <v>5.33</v>
      </c>
      <c r="CH12" s="37">
        <v>4.972</v>
      </c>
      <c r="CI12" s="37">
        <v>4.447</v>
      </c>
      <c r="CJ12" s="37">
        <v>6.519</v>
      </c>
      <c r="CK12" s="37">
        <v>5.387</v>
      </c>
      <c r="CL12" s="37">
        <v>5.11</v>
      </c>
      <c r="CM12" s="37">
        <v>5.784</v>
      </c>
      <c r="CN12" s="37">
        <v>10.943</v>
      </c>
      <c r="CO12" s="37">
        <v>10.495</v>
      </c>
      <c r="CP12" s="37">
        <v>8.242</v>
      </c>
      <c r="CQ12" s="37">
        <v>5.711</v>
      </c>
      <c r="CR12" s="37">
        <v>9.22</v>
      </c>
      <c r="CS12" s="37">
        <v>8.77</v>
      </c>
      <c r="CT12" s="37">
        <v>9.468</v>
      </c>
      <c r="CU12" s="37">
        <v>10.955</v>
      </c>
      <c r="CV12" s="37">
        <v>17.061</v>
      </c>
      <c r="CW12" s="37">
        <v>26.099</v>
      </c>
      <c r="CX12" s="37">
        <v>22.234</v>
      </c>
      <c r="CY12" s="37">
        <v>19.241</v>
      </c>
      <c r="CZ12" s="37">
        <v>14.007</v>
      </c>
      <c r="DA12" s="37">
        <v>12.703</v>
      </c>
      <c r="DB12" s="37">
        <v>7.217</v>
      </c>
      <c r="DC12" s="37">
        <v>7.717</v>
      </c>
      <c r="DD12" s="37">
        <v>11.704</v>
      </c>
      <c r="DE12" s="37">
        <v>9.412</v>
      </c>
      <c r="DF12" s="37">
        <v>7.08</v>
      </c>
      <c r="DG12" s="37">
        <v>8.761</v>
      </c>
      <c r="DH12" s="37">
        <v>19.089</v>
      </c>
      <c r="DI12" s="37">
        <v>18.725</v>
      </c>
      <c r="DJ12" s="37">
        <v>17.43</v>
      </c>
      <c r="DK12" s="37">
        <v>15.175</v>
      </c>
      <c r="DL12" s="37">
        <v>14.516</v>
      </c>
      <c r="DM12" s="37">
        <v>17.12</v>
      </c>
      <c r="DN12" s="37">
        <v>13.036</v>
      </c>
      <c r="DO12" s="37">
        <v>12.936</v>
      </c>
      <c r="DP12" s="37">
        <v>11.954</v>
      </c>
      <c r="DQ12" s="37">
        <v>12.855</v>
      </c>
      <c r="DR12" s="37">
        <v>11.017</v>
      </c>
      <c r="DS12" s="37">
        <v>11.809</v>
      </c>
      <c r="DT12" s="37">
        <v>8.163</v>
      </c>
      <c r="DU12" s="37">
        <v>9.555</v>
      </c>
      <c r="DV12" s="37">
        <v>9.595</v>
      </c>
      <c r="DW12" s="37">
        <v>10.948</v>
      </c>
      <c r="DX12" s="37">
        <v>13.588</v>
      </c>
      <c r="DY12" s="37">
        <v>11.959</v>
      </c>
      <c r="DZ12" s="37">
        <v>13.863</v>
      </c>
      <c r="EA12" s="37">
        <v>10.015</v>
      </c>
      <c r="EB12" s="37">
        <v>13.999</v>
      </c>
      <c r="EC12" s="37">
        <v>10.854</v>
      </c>
      <c r="ED12" s="37">
        <v>8.839</v>
      </c>
      <c r="EE12" s="37">
        <v>8.779</v>
      </c>
      <c r="EF12" s="37">
        <v>10.252</v>
      </c>
      <c r="EG12" s="37">
        <v>12.032</v>
      </c>
      <c r="EH12" s="37">
        <v>10.81</v>
      </c>
      <c r="EI12" s="37">
        <v>12.247</v>
      </c>
      <c r="EJ12" s="37">
        <v>14.982</v>
      </c>
      <c r="EK12" s="37">
        <v>12.618</v>
      </c>
      <c r="EL12" s="37">
        <v>14.49</v>
      </c>
      <c r="EM12" s="37">
        <v>16.242</v>
      </c>
      <c r="EN12" s="37">
        <v>14.604</v>
      </c>
      <c r="EO12" s="37">
        <v>10.492</v>
      </c>
      <c r="EP12" s="37">
        <v>9.112</v>
      </c>
      <c r="EQ12" s="37">
        <v>8.56</v>
      </c>
      <c r="ER12" s="37">
        <v>12.308</v>
      </c>
      <c r="ES12" s="37">
        <v>10.643</v>
      </c>
      <c r="ET12" s="37">
        <v>7.745</v>
      </c>
      <c r="EU12" s="37">
        <v>8.982</v>
      </c>
      <c r="EV12" s="37">
        <v>10.715</v>
      </c>
      <c r="EW12" s="37">
        <v>9.952</v>
      </c>
      <c r="EX12" s="37">
        <v>19.962</v>
      </c>
      <c r="EY12" s="37">
        <v>14.826</v>
      </c>
      <c r="EZ12" s="37">
        <v>13.485</v>
      </c>
      <c r="FA12" s="37">
        <v>7.882</v>
      </c>
      <c r="FB12" s="37">
        <v>4.852</v>
      </c>
      <c r="FC12" s="37">
        <v>5.531</v>
      </c>
      <c r="FD12" s="37">
        <v>2.348</v>
      </c>
      <c r="FE12" s="37">
        <v>4.83</v>
      </c>
      <c r="FF12" s="37">
        <v>5.894</v>
      </c>
      <c r="FG12" s="37">
        <v>2.991</v>
      </c>
      <c r="FH12" s="37">
        <v>4.055</v>
      </c>
      <c r="FI12" s="37">
        <v>5.924</v>
      </c>
      <c r="FJ12" s="37">
        <v>4.988</v>
      </c>
      <c r="FK12" s="37">
        <v>4.89</v>
      </c>
      <c r="FL12" s="37">
        <v>7.952</v>
      </c>
      <c r="FM12" s="37">
        <v>7.082</v>
      </c>
      <c r="FN12" s="37">
        <v>4.539</v>
      </c>
      <c r="FO12" s="37">
        <v>6.119</v>
      </c>
      <c r="FP12" s="37">
        <v>3.003</v>
      </c>
      <c r="FQ12" s="37">
        <v>4.625</v>
      </c>
      <c r="FR12" s="37">
        <v>4.296</v>
      </c>
      <c r="FS12" s="37">
        <v>5.463</v>
      </c>
      <c r="FT12" s="37">
        <v>6.86</v>
      </c>
      <c r="FU12" s="37">
        <v>7.786</v>
      </c>
      <c r="FV12" s="37">
        <v>7.01</v>
      </c>
      <c r="FW12" s="44">
        <v>5.3</v>
      </c>
      <c r="FX12" s="44">
        <v>4.815</v>
      </c>
      <c r="FY12" s="44">
        <v>4.298</v>
      </c>
      <c r="FZ12" s="44">
        <v>4.902</v>
      </c>
      <c r="GA12" s="44">
        <v>8.335</v>
      </c>
      <c r="GB12" s="44">
        <v>4.86</v>
      </c>
      <c r="GC12" s="44">
        <v>5.479</v>
      </c>
      <c r="GD12" s="44">
        <v>6.073</v>
      </c>
      <c r="GE12" s="44">
        <v>20.584</v>
      </c>
      <c r="GF12" s="44">
        <v>7.082</v>
      </c>
      <c r="GG12" s="44">
        <v>7.444</v>
      </c>
      <c r="GH12" s="44">
        <v>6.578</v>
      </c>
      <c r="GI12" s="44">
        <v>6.836</v>
      </c>
      <c r="GJ12" s="44">
        <v>4.586</v>
      </c>
      <c r="GK12" s="42"/>
    </row>
    <row r="13" ht="13.5" customHeight="1">
      <c r="A13" s="27">
        <f t="shared" si="2"/>
        <v>9</v>
      </c>
      <c r="B13" s="36" t="s">
        <v>16</v>
      </c>
      <c r="C13" s="37">
        <v>18.898</v>
      </c>
      <c r="D13" s="37">
        <v>12.831</v>
      </c>
      <c r="E13" s="37">
        <v>19.545</v>
      </c>
      <c r="F13" s="37">
        <v>16.268</v>
      </c>
      <c r="G13" s="37">
        <v>19.305</v>
      </c>
      <c r="H13" s="37">
        <v>21.161</v>
      </c>
      <c r="I13" s="37">
        <v>20.454</v>
      </c>
      <c r="J13" s="37">
        <v>20.714</v>
      </c>
      <c r="K13" s="37">
        <v>18.161</v>
      </c>
      <c r="L13" s="37">
        <v>18.417</v>
      </c>
      <c r="M13" s="37">
        <v>18.071</v>
      </c>
      <c r="N13" s="37">
        <v>23.352</v>
      </c>
      <c r="O13" s="37">
        <v>19.028</v>
      </c>
      <c r="P13" s="37">
        <v>17.837</v>
      </c>
      <c r="Q13" s="37">
        <v>14.364</v>
      </c>
      <c r="R13" s="37">
        <v>18.908</v>
      </c>
      <c r="S13" s="37">
        <v>22.017</v>
      </c>
      <c r="T13" s="37">
        <v>18.357</v>
      </c>
      <c r="U13" s="37">
        <v>20.052</v>
      </c>
      <c r="V13" s="37">
        <v>21.71</v>
      </c>
      <c r="W13" s="37">
        <v>19.188</v>
      </c>
      <c r="X13" s="37">
        <v>18.316</v>
      </c>
      <c r="Y13" s="37">
        <v>18.346</v>
      </c>
      <c r="Z13" s="37">
        <v>16.071</v>
      </c>
      <c r="AA13" s="37">
        <v>14.637</v>
      </c>
      <c r="AB13" s="37">
        <v>16.664</v>
      </c>
      <c r="AC13" s="37">
        <v>18.215</v>
      </c>
      <c r="AD13" s="37">
        <v>15.409</v>
      </c>
      <c r="AE13" s="37">
        <v>14.12</v>
      </c>
      <c r="AF13" s="37">
        <v>16.634</v>
      </c>
      <c r="AG13" s="37">
        <v>17.135</v>
      </c>
      <c r="AH13" s="37">
        <v>18.692</v>
      </c>
      <c r="AI13" s="37">
        <v>17.985</v>
      </c>
      <c r="AJ13" s="37">
        <v>24.626</v>
      </c>
      <c r="AK13" s="37">
        <v>28.625</v>
      </c>
      <c r="AL13" s="37">
        <v>23.817</v>
      </c>
      <c r="AM13" s="37">
        <v>18.63</v>
      </c>
      <c r="AN13" s="37">
        <v>14.835</v>
      </c>
      <c r="AO13" s="37">
        <v>12.731</v>
      </c>
      <c r="AP13" s="37">
        <v>18.888</v>
      </c>
      <c r="AQ13" s="37">
        <v>21.644</v>
      </c>
      <c r="AR13" s="37">
        <v>26.683</v>
      </c>
      <c r="AS13" s="37">
        <v>24.684</v>
      </c>
      <c r="AT13" s="37">
        <v>21.594</v>
      </c>
      <c r="AU13" s="37">
        <v>21.845</v>
      </c>
      <c r="AV13" s="37">
        <v>18.094</v>
      </c>
      <c r="AW13" s="37">
        <v>15.866</v>
      </c>
      <c r="AX13" s="37">
        <v>16.786</v>
      </c>
      <c r="AY13" s="37">
        <v>20.067</v>
      </c>
      <c r="AZ13" s="37">
        <v>16.256</v>
      </c>
      <c r="BA13" s="37">
        <v>15.103</v>
      </c>
      <c r="BB13" s="37">
        <v>12.04</v>
      </c>
      <c r="BC13" s="37">
        <v>18.247</v>
      </c>
      <c r="BD13" s="37">
        <v>17.608</v>
      </c>
      <c r="BE13" s="37">
        <v>18.782</v>
      </c>
      <c r="BF13" s="37">
        <v>17.894</v>
      </c>
      <c r="BG13" s="37">
        <v>16.485</v>
      </c>
      <c r="BH13" s="37">
        <v>14.11</v>
      </c>
      <c r="BI13" s="37">
        <v>21.11</v>
      </c>
      <c r="BJ13" s="37">
        <v>16.782</v>
      </c>
      <c r="BK13" s="37">
        <v>18.029</v>
      </c>
      <c r="BL13" s="37">
        <v>13.122</v>
      </c>
      <c r="BM13" s="37">
        <v>14.623</v>
      </c>
      <c r="BN13" s="37">
        <v>20.694</v>
      </c>
      <c r="BO13" s="37">
        <v>21.028</v>
      </c>
      <c r="BP13" s="37">
        <v>21.766</v>
      </c>
      <c r="BQ13" s="37">
        <v>22.682</v>
      </c>
      <c r="BR13" s="37">
        <v>18.023</v>
      </c>
      <c r="BS13" s="37">
        <v>18.156</v>
      </c>
      <c r="BT13" s="37">
        <v>16.437</v>
      </c>
      <c r="BU13" s="37">
        <v>12.484</v>
      </c>
      <c r="BV13" s="37">
        <v>17.885</v>
      </c>
      <c r="BW13" s="37">
        <v>16.991</v>
      </c>
      <c r="BX13" s="37">
        <v>16.223</v>
      </c>
      <c r="BY13" s="37">
        <v>16.364</v>
      </c>
      <c r="BZ13" s="37">
        <v>14.946</v>
      </c>
      <c r="CA13" s="37">
        <v>15.657</v>
      </c>
      <c r="CB13" s="37">
        <v>16.136</v>
      </c>
      <c r="CC13" s="37">
        <v>19.07</v>
      </c>
      <c r="CD13" s="37">
        <v>25.118</v>
      </c>
      <c r="CE13" s="37">
        <v>21.451</v>
      </c>
      <c r="CF13" s="37">
        <v>23.51</v>
      </c>
      <c r="CG13" s="37">
        <v>15.61</v>
      </c>
      <c r="CH13" s="37">
        <v>12.63</v>
      </c>
      <c r="CI13" s="37">
        <v>14.77</v>
      </c>
      <c r="CJ13" s="37">
        <v>12.224</v>
      </c>
      <c r="CK13" s="37">
        <v>17.416</v>
      </c>
      <c r="CL13" s="37">
        <v>17.606</v>
      </c>
      <c r="CM13" s="37">
        <v>17.302</v>
      </c>
      <c r="CN13" s="37">
        <v>16.058</v>
      </c>
      <c r="CO13" s="37">
        <v>18.274</v>
      </c>
      <c r="CP13" s="37">
        <v>18.944</v>
      </c>
      <c r="CQ13" s="37">
        <v>19.386</v>
      </c>
      <c r="CR13" s="37">
        <v>24.041</v>
      </c>
      <c r="CS13" s="37">
        <v>16.366</v>
      </c>
      <c r="CT13" s="37">
        <v>21.57</v>
      </c>
      <c r="CU13" s="37">
        <v>15.527</v>
      </c>
      <c r="CV13" s="37">
        <v>14.51</v>
      </c>
      <c r="CW13" s="37">
        <v>14.742</v>
      </c>
      <c r="CX13" s="37">
        <v>19.154</v>
      </c>
      <c r="CY13" s="37">
        <v>14.898</v>
      </c>
      <c r="CZ13" s="37">
        <v>15.049</v>
      </c>
      <c r="DA13" s="37">
        <v>13.674</v>
      </c>
      <c r="DB13" s="37">
        <v>17.186</v>
      </c>
      <c r="DC13" s="37">
        <v>21.97</v>
      </c>
      <c r="DD13" s="37">
        <v>17.578</v>
      </c>
      <c r="DE13" s="37">
        <v>12.953</v>
      </c>
      <c r="DF13" s="37">
        <v>15.435</v>
      </c>
      <c r="DG13" s="37">
        <v>11.576</v>
      </c>
      <c r="DH13" s="37">
        <v>14.893</v>
      </c>
      <c r="DI13" s="37">
        <v>15.701</v>
      </c>
      <c r="DJ13" s="37">
        <v>17.629</v>
      </c>
      <c r="DK13" s="37">
        <v>18.47</v>
      </c>
      <c r="DL13" s="37">
        <v>20.815</v>
      </c>
      <c r="DM13" s="37">
        <v>22.153</v>
      </c>
      <c r="DN13" s="37">
        <v>23.399</v>
      </c>
      <c r="DO13" s="37">
        <v>22.658</v>
      </c>
      <c r="DP13" s="37">
        <v>22.233</v>
      </c>
      <c r="DQ13" s="37">
        <v>23.307</v>
      </c>
      <c r="DR13" s="37">
        <v>19.462</v>
      </c>
      <c r="DS13" s="37">
        <v>17.605</v>
      </c>
      <c r="DT13" s="37">
        <v>21.824</v>
      </c>
      <c r="DU13" s="37">
        <v>18.541</v>
      </c>
      <c r="DV13" s="37">
        <v>19.365</v>
      </c>
      <c r="DW13" s="37">
        <v>22.457</v>
      </c>
      <c r="DX13" s="37">
        <v>24.035</v>
      </c>
      <c r="DY13" s="37">
        <v>22.068</v>
      </c>
      <c r="DZ13" s="37">
        <v>22.447</v>
      </c>
      <c r="EA13" s="37">
        <v>17.015</v>
      </c>
      <c r="EB13" s="37">
        <v>19.707</v>
      </c>
      <c r="EC13" s="37">
        <v>15.047</v>
      </c>
      <c r="ED13" s="37">
        <v>18.814</v>
      </c>
      <c r="EE13" s="37">
        <v>19.023</v>
      </c>
      <c r="EF13" s="37">
        <v>19.685</v>
      </c>
      <c r="EG13" s="37">
        <v>19.808</v>
      </c>
      <c r="EH13" s="37">
        <v>15.268</v>
      </c>
      <c r="EI13" s="37">
        <v>20.25</v>
      </c>
      <c r="EJ13" s="37">
        <v>21.49</v>
      </c>
      <c r="EK13" s="37">
        <v>24.635</v>
      </c>
      <c r="EL13" s="37">
        <v>25.749</v>
      </c>
      <c r="EM13" s="37">
        <v>22.392</v>
      </c>
      <c r="EN13" s="37">
        <v>21.635</v>
      </c>
      <c r="EO13" s="37">
        <v>16.819</v>
      </c>
      <c r="EP13" s="37">
        <v>19.242</v>
      </c>
      <c r="EQ13" s="37">
        <v>19.938</v>
      </c>
      <c r="ER13" s="37">
        <v>17.291</v>
      </c>
      <c r="ES13" s="37">
        <v>18.161</v>
      </c>
      <c r="ET13" s="37">
        <v>20.809</v>
      </c>
      <c r="EU13" s="37">
        <v>16.275</v>
      </c>
      <c r="EV13" s="37">
        <v>18.43</v>
      </c>
      <c r="EW13" s="37">
        <v>23.504</v>
      </c>
      <c r="EX13" s="37">
        <v>23.174</v>
      </c>
      <c r="EY13" s="37">
        <v>21.34</v>
      </c>
      <c r="EZ13" s="37">
        <v>24.658</v>
      </c>
      <c r="FA13" s="37">
        <v>17.156</v>
      </c>
      <c r="FB13" s="37">
        <v>17.017</v>
      </c>
      <c r="FC13" s="37">
        <v>20.039</v>
      </c>
      <c r="FD13" s="37">
        <v>19.482</v>
      </c>
      <c r="FE13" s="37">
        <v>20.311</v>
      </c>
      <c r="FF13" s="37">
        <v>17.443</v>
      </c>
      <c r="FG13" s="37">
        <v>20.75</v>
      </c>
      <c r="FH13" s="37">
        <v>18.799</v>
      </c>
      <c r="FI13" s="37">
        <v>21.099</v>
      </c>
      <c r="FJ13" s="37">
        <v>25.15</v>
      </c>
      <c r="FK13" s="37">
        <v>20.6</v>
      </c>
      <c r="FL13" s="37">
        <v>27.105</v>
      </c>
      <c r="FM13" s="37">
        <v>16.226</v>
      </c>
      <c r="FN13" s="37">
        <v>15.137</v>
      </c>
      <c r="FO13" s="37">
        <v>14.751</v>
      </c>
      <c r="FP13" s="37">
        <v>16.958</v>
      </c>
      <c r="FQ13" s="37">
        <v>20.499</v>
      </c>
      <c r="FR13" s="37">
        <v>17.938</v>
      </c>
      <c r="FS13" s="37">
        <v>22.091</v>
      </c>
      <c r="FT13" s="37">
        <v>23.309</v>
      </c>
      <c r="FU13" s="37">
        <v>28.84</v>
      </c>
      <c r="FV13" s="37">
        <v>22.393</v>
      </c>
      <c r="FW13" s="44">
        <v>17.244</v>
      </c>
      <c r="FX13" s="44">
        <v>22.639</v>
      </c>
      <c r="FY13" s="44">
        <v>16.787</v>
      </c>
      <c r="FZ13" s="44">
        <v>15.356</v>
      </c>
      <c r="GA13" s="44">
        <v>19.555</v>
      </c>
      <c r="GB13" s="44">
        <v>16.86</v>
      </c>
      <c r="GC13" s="44">
        <v>19.073</v>
      </c>
      <c r="GD13" s="44">
        <v>20.04</v>
      </c>
      <c r="GE13" s="44">
        <v>20.857</v>
      </c>
      <c r="GF13" s="44">
        <v>18.15</v>
      </c>
      <c r="GG13" s="44">
        <v>19.602</v>
      </c>
      <c r="GH13" s="44">
        <v>20.417</v>
      </c>
      <c r="GI13" s="44">
        <v>19.288</v>
      </c>
      <c r="GJ13" s="44">
        <v>16.428</v>
      </c>
      <c r="GK13" s="42"/>
    </row>
    <row r="14" ht="13.5" customHeight="1">
      <c r="A14" s="27">
        <f t="shared" si="2"/>
        <v>10</v>
      </c>
      <c r="B14" s="45" t="s">
        <v>17</v>
      </c>
      <c r="C14" s="46">
        <f t="shared" ref="C14:GJ14" si="4">C7+C11+C12+C13</f>
        <v>46.473</v>
      </c>
      <c r="D14" s="46">
        <f t="shared" si="4"/>
        <v>39.656</v>
      </c>
      <c r="E14" s="46">
        <f t="shared" si="4"/>
        <v>53.724</v>
      </c>
      <c r="F14" s="46">
        <f t="shared" si="4"/>
        <v>48.619</v>
      </c>
      <c r="G14" s="46">
        <f t="shared" si="4"/>
        <v>53.516</v>
      </c>
      <c r="H14" s="46">
        <f t="shared" si="4"/>
        <v>55.19</v>
      </c>
      <c r="I14" s="46">
        <f t="shared" si="4"/>
        <v>56.365</v>
      </c>
      <c r="J14" s="46">
        <f t="shared" si="4"/>
        <v>57.232</v>
      </c>
      <c r="K14" s="46">
        <f t="shared" si="4"/>
        <v>52.579</v>
      </c>
      <c r="L14" s="46">
        <f t="shared" si="4"/>
        <v>49.385</v>
      </c>
      <c r="M14" s="46">
        <f t="shared" si="4"/>
        <v>46.721</v>
      </c>
      <c r="N14" s="46">
        <f t="shared" si="4"/>
        <v>55.272</v>
      </c>
      <c r="O14" s="46">
        <f t="shared" si="4"/>
        <v>48.295</v>
      </c>
      <c r="P14" s="46">
        <f t="shared" si="4"/>
        <v>43.672</v>
      </c>
      <c r="Q14" s="46">
        <f t="shared" si="4"/>
        <v>45.196</v>
      </c>
      <c r="R14" s="46">
        <f t="shared" si="4"/>
        <v>47.725</v>
      </c>
      <c r="S14" s="46">
        <f t="shared" si="4"/>
        <v>55.749</v>
      </c>
      <c r="T14" s="46">
        <f t="shared" si="4"/>
        <v>52.223</v>
      </c>
      <c r="U14" s="46">
        <f t="shared" si="4"/>
        <v>59.516</v>
      </c>
      <c r="V14" s="46">
        <f t="shared" si="4"/>
        <v>56.066</v>
      </c>
      <c r="W14" s="46">
        <f t="shared" si="4"/>
        <v>52.481</v>
      </c>
      <c r="X14" s="46">
        <f t="shared" si="4"/>
        <v>56.572</v>
      </c>
      <c r="Y14" s="46">
        <f t="shared" si="4"/>
        <v>53.491</v>
      </c>
      <c r="Z14" s="46">
        <f t="shared" si="4"/>
        <v>51.42</v>
      </c>
      <c r="AA14" s="46">
        <f t="shared" si="4"/>
        <v>42.717</v>
      </c>
      <c r="AB14" s="46">
        <f t="shared" si="4"/>
        <v>46.931</v>
      </c>
      <c r="AC14" s="46">
        <f t="shared" si="4"/>
        <v>51.77</v>
      </c>
      <c r="AD14" s="46">
        <f t="shared" si="4"/>
        <v>43.875</v>
      </c>
      <c r="AE14" s="46">
        <f t="shared" si="4"/>
        <v>46.674</v>
      </c>
      <c r="AF14" s="46">
        <f t="shared" si="4"/>
        <v>51.796</v>
      </c>
      <c r="AG14" s="46">
        <f t="shared" si="4"/>
        <v>49.75</v>
      </c>
      <c r="AH14" s="46">
        <f t="shared" si="4"/>
        <v>53.948</v>
      </c>
      <c r="AI14" s="46">
        <f t="shared" si="4"/>
        <v>56.007</v>
      </c>
      <c r="AJ14" s="46">
        <f t="shared" si="4"/>
        <v>62.546</v>
      </c>
      <c r="AK14" s="46">
        <f t="shared" si="4"/>
        <v>63.096</v>
      </c>
      <c r="AL14" s="46">
        <f t="shared" si="4"/>
        <v>57.298</v>
      </c>
      <c r="AM14" s="46">
        <f t="shared" si="4"/>
        <v>44.892</v>
      </c>
      <c r="AN14" s="46">
        <f t="shared" si="4"/>
        <v>42.056</v>
      </c>
      <c r="AO14" s="46">
        <f t="shared" si="4"/>
        <v>45.246</v>
      </c>
      <c r="AP14" s="46">
        <f t="shared" si="4"/>
        <v>52.034</v>
      </c>
      <c r="AQ14" s="46">
        <f t="shared" si="4"/>
        <v>57.452</v>
      </c>
      <c r="AR14" s="46">
        <f t="shared" si="4"/>
        <v>66.019</v>
      </c>
      <c r="AS14" s="46">
        <f t="shared" si="4"/>
        <v>65.284</v>
      </c>
      <c r="AT14" s="46">
        <f t="shared" si="4"/>
        <v>60.248</v>
      </c>
      <c r="AU14" s="46">
        <f t="shared" si="4"/>
        <v>59.524</v>
      </c>
      <c r="AV14" s="46">
        <f t="shared" si="4"/>
        <v>61.322</v>
      </c>
      <c r="AW14" s="46">
        <f t="shared" si="4"/>
        <v>49.65</v>
      </c>
      <c r="AX14" s="46">
        <f t="shared" si="4"/>
        <v>52.631</v>
      </c>
      <c r="AY14" s="46">
        <f t="shared" si="4"/>
        <v>55.335</v>
      </c>
      <c r="AZ14" s="46">
        <f t="shared" si="4"/>
        <v>46.216</v>
      </c>
      <c r="BA14" s="46">
        <f t="shared" si="4"/>
        <v>52.489</v>
      </c>
      <c r="BB14" s="46">
        <f t="shared" si="4"/>
        <v>48.981</v>
      </c>
      <c r="BC14" s="46">
        <f t="shared" si="4"/>
        <v>60.37</v>
      </c>
      <c r="BD14" s="46">
        <f t="shared" si="4"/>
        <v>61.169</v>
      </c>
      <c r="BE14" s="46">
        <f t="shared" si="4"/>
        <v>58.539</v>
      </c>
      <c r="BF14" s="46">
        <f t="shared" si="4"/>
        <v>59.661</v>
      </c>
      <c r="BG14" s="46">
        <f t="shared" si="4"/>
        <v>58.906</v>
      </c>
      <c r="BH14" s="46">
        <f t="shared" si="4"/>
        <v>52.692</v>
      </c>
      <c r="BI14" s="46">
        <f t="shared" si="4"/>
        <v>58.639</v>
      </c>
      <c r="BJ14" s="46">
        <f t="shared" si="4"/>
        <v>53.245</v>
      </c>
      <c r="BK14" s="46">
        <f t="shared" si="4"/>
        <v>48.519</v>
      </c>
      <c r="BL14" s="46">
        <f t="shared" si="4"/>
        <v>43.491</v>
      </c>
      <c r="BM14" s="46">
        <f t="shared" si="4"/>
        <v>48.691</v>
      </c>
      <c r="BN14" s="46">
        <f t="shared" si="4"/>
        <v>56.073</v>
      </c>
      <c r="BO14" s="46">
        <f t="shared" si="4"/>
        <v>59.624</v>
      </c>
      <c r="BP14" s="46">
        <f t="shared" si="4"/>
        <v>59.013</v>
      </c>
      <c r="BQ14" s="46">
        <f t="shared" si="4"/>
        <v>62.663</v>
      </c>
      <c r="BR14" s="46">
        <f t="shared" si="4"/>
        <v>53.39</v>
      </c>
      <c r="BS14" s="46">
        <f t="shared" si="4"/>
        <v>58.572</v>
      </c>
      <c r="BT14" s="46">
        <f t="shared" si="4"/>
        <v>53.812</v>
      </c>
      <c r="BU14" s="46">
        <f t="shared" si="4"/>
        <v>43.49</v>
      </c>
      <c r="BV14" s="46">
        <f t="shared" si="4"/>
        <v>51.788</v>
      </c>
      <c r="BW14" s="46">
        <f t="shared" si="4"/>
        <v>49.072</v>
      </c>
      <c r="BX14" s="46">
        <f t="shared" si="4"/>
        <v>47.908</v>
      </c>
      <c r="BY14" s="46">
        <f t="shared" si="4"/>
        <v>49.59</v>
      </c>
      <c r="BZ14" s="46">
        <f t="shared" si="4"/>
        <v>47.567</v>
      </c>
      <c r="CA14" s="46">
        <f t="shared" si="4"/>
        <v>47.096</v>
      </c>
      <c r="CB14" s="46">
        <f t="shared" si="4"/>
        <v>58.914</v>
      </c>
      <c r="CC14" s="46">
        <f t="shared" si="4"/>
        <v>60.901</v>
      </c>
      <c r="CD14" s="46">
        <f t="shared" si="4"/>
        <v>65.258</v>
      </c>
      <c r="CE14" s="46">
        <f t="shared" si="4"/>
        <v>54.599</v>
      </c>
      <c r="CF14" s="46">
        <f t="shared" si="4"/>
        <v>64.801</v>
      </c>
      <c r="CG14" s="46">
        <f t="shared" si="4"/>
        <v>46.762</v>
      </c>
      <c r="CH14" s="46">
        <f t="shared" si="4"/>
        <v>43.499</v>
      </c>
      <c r="CI14" s="46">
        <f t="shared" si="4"/>
        <v>41.957</v>
      </c>
      <c r="CJ14" s="46">
        <f t="shared" si="4"/>
        <v>42.795</v>
      </c>
      <c r="CK14" s="46">
        <f t="shared" si="4"/>
        <v>49.277</v>
      </c>
      <c r="CL14" s="46">
        <f t="shared" si="4"/>
        <v>49.246</v>
      </c>
      <c r="CM14" s="46">
        <f t="shared" si="4"/>
        <v>53.605</v>
      </c>
      <c r="CN14" s="46">
        <f t="shared" si="4"/>
        <v>56.689</v>
      </c>
      <c r="CO14" s="46">
        <f t="shared" si="4"/>
        <v>56.835</v>
      </c>
      <c r="CP14" s="46">
        <f t="shared" si="4"/>
        <v>58.184</v>
      </c>
      <c r="CQ14" s="46">
        <f t="shared" si="4"/>
        <v>55.891</v>
      </c>
      <c r="CR14" s="46">
        <f t="shared" si="4"/>
        <v>67.368</v>
      </c>
      <c r="CS14" s="46">
        <f t="shared" si="4"/>
        <v>53.392</v>
      </c>
      <c r="CT14" s="46">
        <f t="shared" si="4"/>
        <v>62.672</v>
      </c>
      <c r="CU14" s="46">
        <f t="shared" si="4"/>
        <v>51.124</v>
      </c>
      <c r="CV14" s="46">
        <f t="shared" si="4"/>
        <v>55.441</v>
      </c>
      <c r="CW14" s="46">
        <f t="shared" si="4"/>
        <v>66.789</v>
      </c>
      <c r="CX14" s="46">
        <f t="shared" si="4"/>
        <v>69.12</v>
      </c>
      <c r="CY14" s="46">
        <f t="shared" si="4"/>
        <v>59.445</v>
      </c>
      <c r="CZ14" s="46">
        <f t="shared" si="4"/>
        <v>53.368</v>
      </c>
      <c r="DA14" s="46">
        <f t="shared" si="4"/>
        <v>55.726</v>
      </c>
      <c r="DB14" s="46">
        <f t="shared" si="4"/>
        <v>51.431</v>
      </c>
      <c r="DC14" s="46">
        <f t="shared" si="4"/>
        <v>64.38</v>
      </c>
      <c r="DD14" s="46">
        <f t="shared" si="4"/>
        <v>61.515</v>
      </c>
      <c r="DE14" s="46">
        <f t="shared" si="4"/>
        <v>48.104</v>
      </c>
      <c r="DF14" s="46">
        <f t="shared" si="4"/>
        <v>50.704</v>
      </c>
      <c r="DG14" s="46">
        <f t="shared" si="4"/>
        <v>42.953</v>
      </c>
      <c r="DH14" s="46">
        <f t="shared" si="4"/>
        <v>56.49</v>
      </c>
      <c r="DI14" s="46">
        <f t="shared" si="4"/>
        <v>63.012</v>
      </c>
      <c r="DJ14" s="46">
        <f t="shared" si="4"/>
        <v>61.025</v>
      </c>
      <c r="DK14" s="46">
        <f t="shared" si="4"/>
        <v>61.111</v>
      </c>
      <c r="DL14" s="46">
        <f t="shared" si="4"/>
        <v>65.093</v>
      </c>
      <c r="DM14" s="46">
        <f t="shared" si="4"/>
        <v>66.248</v>
      </c>
      <c r="DN14" s="46">
        <f t="shared" si="4"/>
        <v>71.116</v>
      </c>
      <c r="DO14" s="46">
        <f t="shared" si="4"/>
        <v>65.573</v>
      </c>
      <c r="DP14" s="46">
        <f t="shared" si="4"/>
        <v>66.423</v>
      </c>
      <c r="DQ14" s="46">
        <f t="shared" si="4"/>
        <v>63.756</v>
      </c>
      <c r="DR14" s="46">
        <f t="shared" si="4"/>
        <v>60.161</v>
      </c>
      <c r="DS14" s="46">
        <f t="shared" si="4"/>
        <v>55.948</v>
      </c>
      <c r="DT14" s="46">
        <f t="shared" si="4"/>
        <v>54.755</v>
      </c>
      <c r="DU14" s="46">
        <f t="shared" si="4"/>
        <v>57.279</v>
      </c>
      <c r="DV14" s="46">
        <f t="shared" si="4"/>
        <v>58.455</v>
      </c>
      <c r="DW14" s="46">
        <f t="shared" si="4"/>
        <v>62.255</v>
      </c>
      <c r="DX14" s="46">
        <f t="shared" si="4"/>
        <v>67.437</v>
      </c>
      <c r="DY14" s="46">
        <f t="shared" si="4"/>
        <v>63.64</v>
      </c>
      <c r="DZ14" s="46">
        <f t="shared" si="4"/>
        <v>70.414</v>
      </c>
      <c r="EA14" s="46">
        <f t="shared" si="4"/>
        <v>55.999</v>
      </c>
      <c r="EB14" s="46">
        <f t="shared" si="4"/>
        <v>61.68</v>
      </c>
      <c r="EC14" s="46">
        <f t="shared" si="4"/>
        <v>52.821</v>
      </c>
      <c r="ED14" s="46">
        <f t="shared" si="4"/>
        <v>58.944</v>
      </c>
      <c r="EE14" s="46">
        <f t="shared" si="4"/>
        <v>55.055</v>
      </c>
      <c r="EF14" s="46">
        <f t="shared" si="4"/>
        <v>55.286</v>
      </c>
      <c r="EG14" s="46">
        <f t="shared" si="4"/>
        <v>62.054</v>
      </c>
      <c r="EH14" s="46">
        <f t="shared" si="4"/>
        <v>53.805</v>
      </c>
      <c r="EI14" s="46">
        <f t="shared" si="4"/>
        <v>64.035</v>
      </c>
      <c r="EJ14" s="46">
        <f t="shared" si="4"/>
        <v>67.246</v>
      </c>
      <c r="EK14" s="46">
        <f t="shared" si="4"/>
        <v>71.242</v>
      </c>
      <c r="EL14" s="46">
        <f t="shared" si="4"/>
        <v>74.121</v>
      </c>
      <c r="EM14" s="46">
        <f t="shared" si="4"/>
        <v>70.923</v>
      </c>
      <c r="EN14" s="46">
        <f t="shared" si="4"/>
        <v>69.539</v>
      </c>
      <c r="EO14" s="46">
        <f t="shared" si="4"/>
        <v>59.22</v>
      </c>
      <c r="EP14" s="46">
        <f t="shared" si="4"/>
        <v>58.449</v>
      </c>
      <c r="EQ14" s="46">
        <f t="shared" si="4"/>
        <v>60.601</v>
      </c>
      <c r="ER14" s="46">
        <f t="shared" si="4"/>
        <v>57.55</v>
      </c>
      <c r="ES14" s="46">
        <f t="shared" si="4"/>
        <v>60.934</v>
      </c>
      <c r="ET14" s="46">
        <f t="shared" si="4"/>
        <v>56.712</v>
      </c>
      <c r="EU14" s="46">
        <f t="shared" si="4"/>
        <v>52.501</v>
      </c>
      <c r="EV14" s="46">
        <f t="shared" si="4"/>
        <v>57.611</v>
      </c>
      <c r="EW14" s="46">
        <f t="shared" si="4"/>
        <v>70.049</v>
      </c>
      <c r="EX14" s="46">
        <f t="shared" si="4"/>
        <v>79.68</v>
      </c>
      <c r="EY14" s="46">
        <f t="shared" si="4"/>
        <v>66.515</v>
      </c>
      <c r="EZ14" s="46">
        <f t="shared" si="4"/>
        <v>74.585</v>
      </c>
      <c r="FA14" s="46">
        <f t="shared" si="4"/>
        <v>57.716</v>
      </c>
      <c r="FB14" s="46">
        <f t="shared" si="4"/>
        <v>55.594</v>
      </c>
      <c r="FC14" s="46">
        <f t="shared" si="4"/>
        <v>55.885</v>
      </c>
      <c r="FD14" s="46">
        <f t="shared" si="4"/>
        <v>52.534</v>
      </c>
      <c r="FE14" s="46">
        <f t="shared" si="4"/>
        <v>58.099</v>
      </c>
      <c r="FF14" s="46">
        <f t="shared" si="4"/>
        <v>54.33</v>
      </c>
      <c r="FG14" s="46">
        <f t="shared" si="4"/>
        <v>54.884</v>
      </c>
      <c r="FH14" s="46">
        <f t="shared" si="4"/>
        <v>55.131</v>
      </c>
      <c r="FI14" s="46">
        <f t="shared" si="4"/>
        <v>60.044</v>
      </c>
      <c r="FJ14" s="46">
        <f t="shared" si="4"/>
        <v>66.195</v>
      </c>
      <c r="FK14" s="46">
        <f t="shared" si="4"/>
        <v>59.68</v>
      </c>
      <c r="FL14" s="46">
        <f t="shared" si="4"/>
        <v>70.195</v>
      </c>
      <c r="FM14" s="46">
        <f t="shared" si="4"/>
        <v>54.734</v>
      </c>
      <c r="FN14" s="46">
        <f t="shared" si="4"/>
        <v>51.427</v>
      </c>
      <c r="FO14" s="46">
        <f t="shared" si="4"/>
        <v>49.985</v>
      </c>
      <c r="FP14" s="46">
        <f t="shared" si="4"/>
        <v>49.867</v>
      </c>
      <c r="FQ14" s="46">
        <f t="shared" si="4"/>
        <v>56.785</v>
      </c>
      <c r="FR14" s="46">
        <f t="shared" si="4"/>
        <v>49.881</v>
      </c>
      <c r="FS14" s="46">
        <f t="shared" si="4"/>
        <v>58.408</v>
      </c>
      <c r="FT14" s="46">
        <f t="shared" si="4"/>
        <v>59.604</v>
      </c>
      <c r="FU14" s="46">
        <f t="shared" si="4"/>
        <v>70.871</v>
      </c>
      <c r="FV14" s="46">
        <f t="shared" si="4"/>
        <v>61.578</v>
      </c>
      <c r="FW14" s="46">
        <f t="shared" si="4"/>
        <v>55.486</v>
      </c>
      <c r="FX14" s="46">
        <f t="shared" si="4"/>
        <v>57.464</v>
      </c>
      <c r="FY14" s="46">
        <f t="shared" si="4"/>
        <v>53.932</v>
      </c>
      <c r="FZ14" s="46">
        <f t="shared" si="4"/>
        <v>51.366</v>
      </c>
      <c r="GA14" s="46">
        <f t="shared" si="4"/>
        <v>60.393</v>
      </c>
      <c r="GB14" s="46">
        <f t="shared" si="4"/>
        <v>49.12</v>
      </c>
      <c r="GC14" s="46">
        <f t="shared" si="4"/>
        <v>58.611</v>
      </c>
      <c r="GD14" s="46">
        <f t="shared" si="4"/>
        <v>58.483</v>
      </c>
      <c r="GE14" s="46">
        <f t="shared" si="4"/>
        <v>73.507</v>
      </c>
      <c r="GF14" s="46">
        <f t="shared" si="4"/>
        <v>53.984</v>
      </c>
      <c r="GG14" s="46">
        <f t="shared" si="4"/>
        <v>55.7</v>
      </c>
      <c r="GH14" s="46">
        <f t="shared" si="4"/>
        <v>57.282</v>
      </c>
      <c r="GI14" s="46">
        <f t="shared" si="4"/>
        <v>51.782</v>
      </c>
      <c r="GJ14" s="46">
        <f t="shared" si="4"/>
        <v>50.166</v>
      </c>
      <c r="GK14" s="47"/>
    </row>
    <row r="15" ht="4.5" customHeight="1">
      <c r="A15" s="27">
        <f t="shared" si="2"/>
        <v>11</v>
      </c>
      <c r="B15" s="48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49"/>
      <c r="GF15" s="49"/>
      <c r="GG15" s="49"/>
      <c r="GH15" s="49"/>
      <c r="GI15" s="49"/>
      <c r="GJ15" s="49"/>
      <c r="GK15" s="47"/>
    </row>
    <row r="16" ht="13.5" customHeight="1">
      <c r="A16" s="27">
        <f t="shared" si="2"/>
        <v>12</v>
      </c>
      <c r="B16" s="50" t="s">
        <v>18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2"/>
      <c r="GD16" s="52"/>
      <c r="GE16" s="52"/>
      <c r="GF16" s="52"/>
      <c r="GG16" s="52"/>
      <c r="GH16" s="52"/>
      <c r="GI16" s="52"/>
      <c r="GJ16" s="52"/>
      <c r="GK16" s="47"/>
    </row>
    <row r="17" ht="13.5" customHeight="1">
      <c r="A17" s="27">
        <f t="shared" si="2"/>
        <v>13</v>
      </c>
      <c r="B17" s="36" t="s">
        <v>10</v>
      </c>
      <c r="C17" s="37">
        <f t="shared" ref="C17:GJ17" si="5">SUM(C18:C20)</f>
        <v>10.879</v>
      </c>
      <c r="D17" s="37">
        <f t="shared" si="5"/>
        <v>9.196</v>
      </c>
      <c r="E17" s="37">
        <f t="shared" si="5"/>
        <v>10.51</v>
      </c>
      <c r="F17" s="37">
        <f t="shared" si="5"/>
        <v>10.546</v>
      </c>
      <c r="G17" s="37">
        <f t="shared" si="5"/>
        <v>12.011</v>
      </c>
      <c r="H17" s="37">
        <f t="shared" si="5"/>
        <v>11.99</v>
      </c>
      <c r="I17" s="37">
        <f t="shared" si="5"/>
        <v>12.611</v>
      </c>
      <c r="J17" s="37">
        <f t="shared" si="5"/>
        <v>12.738</v>
      </c>
      <c r="K17" s="37">
        <f t="shared" si="5"/>
        <v>12.448</v>
      </c>
      <c r="L17" s="37">
        <f t="shared" si="5"/>
        <v>14.417</v>
      </c>
      <c r="M17" s="37">
        <f t="shared" si="5"/>
        <v>12.332</v>
      </c>
      <c r="N17" s="37">
        <f t="shared" si="5"/>
        <v>13.282</v>
      </c>
      <c r="O17" s="37">
        <f t="shared" si="5"/>
        <v>10.842</v>
      </c>
      <c r="P17" s="37">
        <f t="shared" si="5"/>
        <v>11.106</v>
      </c>
      <c r="Q17" s="37">
        <f t="shared" si="5"/>
        <v>10.986</v>
      </c>
      <c r="R17" s="37">
        <f t="shared" si="5"/>
        <v>12.303</v>
      </c>
      <c r="S17" s="37">
        <f t="shared" si="5"/>
        <v>12.465</v>
      </c>
      <c r="T17" s="37">
        <f t="shared" si="5"/>
        <v>12.262</v>
      </c>
      <c r="U17" s="37">
        <f t="shared" si="5"/>
        <v>11.532</v>
      </c>
      <c r="V17" s="37">
        <f t="shared" si="5"/>
        <v>13.501</v>
      </c>
      <c r="W17" s="37">
        <f t="shared" si="5"/>
        <v>13.504</v>
      </c>
      <c r="X17" s="37">
        <f t="shared" si="5"/>
        <v>16.605</v>
      </c>
      <c r="Y17" s="37">
        <f t="shared" si="5"/>
        <v>13.591</v>
      </c>
      <c r="Z17" s="37">
        <f t="shared" si="5"/>
        <v>12.067</v>
      </c>
      <c r="AA17" s="37">
        <f t="shared" si="5"/>
        <v>11.718</v>
      </c>
      <c r="AB17" s="37">
        <f t="shared" si="5"/>
        <v>11.414</v>
      </c>
      <c r="AC17" s="37">
        <f t="shared" si="5"/>
        <v>11.962</v>
      </c>
      <c r="AD17" s="37">
        <f t="shared" si="5"/>
        <v>11.48</v>
      </c>
      <c r="AE17" s="37">
        <f t="shared" si="5"/>
        <v>12.202</v>
      </c>
      <c r="AF17" s="37">
        <f t="shared" si="5"/>
        <v>11.174</v>
      </c>
      <c r="AG17" s="37">
        <f t="shared" si="5"/>
        <v>10.895</v>
      </c>
      <c r="AH17" s="37">
        <f t="shared" si="5"/>
        <v>13.188</v>
      </c>
      <c r="AI17" s="37">
        <f t="shared" si="5"/>
        <v>12.973</v>
      </c>
      <c r="AJ17" s="37">
        <f t="shared" si="5"/>
        <v>15.989</v>
      </c>
      <c r="AK17" s="37">
        <f t="shared" si="5"/>
        <v>13.331</v>
      </c>
      <c r="AL17" s="37">
        <f t="shared" si="5"/>
        <v>9.244</v>
      </c>
      <c r="AM17" s="37">
        <f t="shared" si="5"/>
        <v>7.51</v>
      </c>
      <c r="AN17" s="37">
        <f t="shared" si="5"/>
        <v>10.71</v>
      </c>
      <c r="AO17" s="37">
        <f t="shared" si="5"/>
        <v>13.988</v>
      </c>
      <c r="AP17" s="37">
        <f t="shared" si="5"/>
        <v>11.898</v>
      </c>
      <c r="AQ17" s="37">
        <f t="shared" si="5"/>
        <v>12.394</v>
      </c>
      <c r="AR17" s="37">
        <f t="shared" si="5"/>
        <v>12.409</v>
      </c>
      <c r="AS17" s="37">
        <f t="shared" si="5"/>
        <v>11.535</v>
      </c>
      <c r="AT17" s="37">
        <f t="shared" si="5"/>
        <v>13.69</v>
      </c>
      <c r="AU17" s="37">
        <f t="shared" si="5"/>
        <v>12.46</v>
      </c>
      <c r="AV17" s="37">
        <f t="shared" si="5"/>
        <v>15.211</v>
      </c>
      <c r="AW17" s="37">
        <f t="shared" si="5"/>
        <v>13.691</v>
      </c>
      <c r="AX17" s="37">
        <f t="shared" si="5"/>
        <v>13.412</v>
      </c>
      <c r="AY17" s="37">
        <f t="shared" si="5"/>
        <v>11.159</v>
      </c>
      <c r="AZ17" s="37">
        <f t="shared" si="5"/>
        <v>11.517</v>
      </c>
      <c r="BA17" s="37">
        <f t="shared" si="5"/>
        <v>15.031</v>
      </c>
      <c r="BB17" s="37">
        <f t="shared" si="5"/>
        <v>13.67</v>
      </c>
      <c r="BC17" s="37">
        <f t="shared" si="5"/>
        <v>12.89</v>
      </c>
      <c r="BD17" s="37">
        <f t="shared" si="5"/>
        <v>14.898</v>
      </c>
      <c r="BE17" s="37">
        <f t="shared" si="5"/>
        <v>13.874</v>
      </c>
      <c r="BF17" s="37">
        <f t="shared" si="5"/>
        <v>15.182</v>
      </c>
      <c r="BG17" s="37">
        <f t="shared" si="5"/>
        <v>14.47</v>
      </c>
      <c r="BH17" s="37">
        <f t="shared" si="5"/>
        <v>16.549</v>
      </c>
      <c r="BI17" s="37">
        <f t="shared" si="5"/>
        <v>15.757</v>
      </c>
      <c r="BJ17" s="37">
        <f t="shared" si="5"/>
        <v>14.682</v>
      </c>
      <c r="BK17" s="37">
        <f t="shared" si="5"/>
        <v>14.006</v>
      </c>
      <c r="BL17" s="37">
        <f t="shared" si="5"/>
        <v>12.563</v>
      </c>
      <c r="BM17" s="37">
        <f t="shared" si="5"/>
        <v>14.096</v>
      </c>
      <c r="BN17" s="37">
        <f t="shared" si="5"/>
        <v>14.548</v>
      </c>
      <c r="BO17" s="37">
        <f t="shared" si="5"/>
        <v>13.878</v>
      </c>
      <c r="BP17" s="37">
        <f t="shared" si="5"/>
        <v>13.256</v>
      </c>
      <c r="BQ17" s="37">
        <f t="shared" si="5"/>
        <v>15.316</v>
      </c>
      <c r="BR17" s="37">
        <f t="shared" si="5"/>
        <v>16.044</v>
      </c>
      <c r="BS17" s="37">
        <f t="shared" si="5"/>
        <v>15.075</v>
      </c>
      <c r="BT17" s="37">
        <f t="shared" si="5"/>
        <v>17.266</v>
      </c>
      <c r="BU17" s="37">
        <f t="shared" si="5"/>
        <v>16.206</v>
      </c>
      <c r="BV17" s="37">
        <f t="shared" si="5"/>
        <v>12.895</v>
      </c>
      <c r="BW17" s="37">
        <f t="shared" si="5"/>
        <v>12.835</v>
      </c>
      <c r="BX17" s="37">
        <f t="shared" si="5"/>
        <v>14.336</v>
      </c>
      <c r="BY17" s="37">
        <f t="shared" si="5"/>
        <v>14.963</v>
      </c>
      <c r="BZ17" s="37">
        <f t="shared" si="5"/>
        <v>13.651</v>
      </c>
      <c r="CA17" s="37">
        <f t="shared" si="5"/>
        <v>14.719</v>
      </c>
      <c r="CB17" s="37">
        <f t="shared" si="5"/>
        <v>13.94</v>
      </c>
      <c r="CC17" s="37">
        <f t="shared" si="5"/>
        <v>13.413</v>
      </c>
      <c r="CD17" s="37">
        <f t="shared" si="5"/>
        <v>16.658</v>
      </c>
      <c r="CE17" s="37">
        <f t="shared" si="5"/>
        <v>16.282</v>
      </c>
      <c r="CF17" s="37">
        <f t="shared" si="5"/>
        <v>19.433</v>
      </c>
      <c r="CG17" s="37">
        <f t="shared" si="5"/>
        <v>15.726</v>
      </c>
      <c r="CH17" s="37">
        <f t="shared" si="5"/>
        <v>14.611</v>
      </c>
      <c r="CI17" s="37">
        <f t="shared" si="5"/>
        <v>12.729</v>
      </c>
      <c r="CJ17" s="37">
        <f t="shared" si="5"/>
        <v>14.546</v>
      </c>
      <c r="CK17" s="37">
        <f t="shared" si="5"/>
        <v>14.99</v>
      </c>
      <c r="CL17" s="37">
        <f t="shared" si="5"/>
        <v>15.533</v>
      </c>
      <c r="CM17" s="37">
        <f t="shared" si="5"/>
        <v>15.362</v>
      </c>
      <c r="CN17" s="37">
        <f t="shared" si="5"/>
        <v>14.634</v>
      </c>
      <c r="CO17" s="37">
        <f t="shared" si="5"/>
        <v>16.276</v>
      </c>
      <c r="CP17" s="37">
        <f t="shared" si="5"/>
        <v>16.087</v>
      </c>
      <c r="CQ17" s="37">
        <f t="shared" si="5"/>
        <v>15.048</v>
      </c>
      <c r="CR17" s="37">
        <f t="shared" si="5"/>
        <v>20.246</v>
      </c>
      <c r="CS17" s="37">
        <f t="shared" si="5"/>
        <v>18.161</v>
      </c>
      <c r="CT17" s="37">
        <f t="shared" si="5"/>
        <v>17.435</v>
      </c>
      <c r="CU17" s="37">
        <f t="shared" si="5"/>
        <v>14.799</v>
      </c>
      <c r="CV17" s="37">
        <f t="shared" si="5"/>
        <v>13.647</v>
      </c>
      <c r="CW17" s="37">
        <f t="shared" si="5"/>
        <v>16.638</v>
      </c>
      <c r="CX17" s="37">
        <f t="shared" si="5"/>
        <v>13.523</v>
      </c>
      <c r="CY17" s="37">
        <f t="shared" si="5"/>
        <v>16.455</v>
      </c>
      <c r="CZ17" s="37">
        <f t="shared" si="5"/>
        <v>14.512</v>
      </c>
      <c r="DA17" s="37">
        <f t="shared" si="5"/>
        <v>15.822</v>
      </c>
      <c r="DB17" s="37">
        <f t="shared" si="5"/>
        <v>18.67</v>
      </c>
      <c r="DC17" s="37">
        <f t="shared" si="5"/>
        <v>19.229</v>
      </c>
      <c r="DD17" s="37">
        <f t="shared" si="5"/>
        <v>18.846</v>
      </c>
      <c r="DE17" s="37">
        <f t="shared" si="5"/>
        <v>17.738</v>
      </c>
      <c r="DF17" s="37">
        <f t="shared" si="5"/>
        <v>15.534</v>
      </c>
      <c r="DG17" s="37">
        <f t="shared" si="5"/>
        <v>15.854</v>
      </c>
      <c r="DH17" s="37">
        <f t="shared" si="5"/>
        <v>15.033</v>
      </c>
      <c r="DI17" s="37">
        <f t="shared" si="5"/>
        <v>16.077</v>
      </c>
      <c r="DJ17" s="37">
        <f t="shared" si="5"/>
        <v>16.527</v>
      </c>
      <c r="DK17" s="37">
        <f t="shared" si="5"/>
        <v>15.609</v>
      </c>
      <c r="DL17" s="37">
        <f t="shared" si="5"/>
        <v>16.056</v>
      </c>
      <c r="DM17" s="37">
        <f t="shared" si="5"/>
        <v>18.212</v>
      </c>
      <c r="DN17" s="37">
        <f t="shared" si="5"/>
        <v>19.53</v>
      </c>
      <c r="DO17" s="37">
        <f t="shared" si="5"/>
        <v>20.151</v>
      </c>
      <c r="DP17" s="37">
        <f t="shared" si="5"/>
        <v>20.066</v>
      </c>
      <c r="DQ17" s="37">
        <f t="shared" si="5"/>
        <v>17.44</v>
      </c>
      <c r="DR17" s="37">
        <f t="shared" si="5"/>
        <v>15.895</v>
      </c>
      <c r="DS17" s="37">
        <f t="shared" si="5"/>
        <v>16.25</v>
      </c>
      <c r="DT17" s="37">
        <f t="shared" si="5"/>
        <v>14.518</v>
      </c>
      <c r="DU17" s="37">
        <f t="shared" si="5"/>
        <v>17.886</v>
      </c>
      <c r="DV17" s="37">
        <f t="shared" si="5"/>
        <v>19.261</v>
      </c>
      <c r="DW17" s="37">
        <f t="shared" si="5"/>
        <v>17.638</v>
      </c>
      <c r="DX17" s="37">
        <f t="shared" si="5"/>
        <v>18.21</v>
      </c>
      <c r="DY17" s="37">
        <f t="shared" si="5"/>
        <v>18.345</v>
      </c>
      <c r="DZ17" s="37">
        <f t="shared" si="5"/>
        <v>19.225</v>
      </c>
      <c r="EA17" s="37">
        <f t="shared" si="5"/>
        <v>21.244</v>
      </c>
      <c r="EB17" s="37">
        <f t="shared" si="5"/>
        <v>20.411</v>
      </c>
      <c r="EC17" s="37">
        <f t="shared" si="5"/>
        <v>17.745</v>
      </c>
      <c r="ED17" s="37">
        <f t="shared" si="5"/>
        <v>18.57</v>
      </c>
      <c r="EE17" s="37">
        <f t="shared" si="5"/>
        <v>18.151</v>
      </c>
      <c r="EF17" s="37">
        <f t="shared" si="5"/>
        <v>16.206</v>
      </c>
      <c r="EG17" s="37">
        <f t="shared" si="5"/>
        <v>18.948</v>
      </c>
      <c r="EH17" s="37">
        <f t="shared" si="5"/>
        <v>17.992</v>
      </c>
      <c r="EI17" s="37">
        <f t="shared" si="5"/>
        <v>16.607</v>
      </c>
      <c r="EJ17" s="37">
        <f t="shared" si="5"/>
        <v>15.986</v>
      </c>
      <c r="EK17" s="37">
        <f t="shared" si="5"/>
        <v>18.471</v>
      </c>
      <c r="EL17" s="37">
        <f t="shared" si="5"/>
        <v>17.752</v>
      </c>
      <c r="EM17" s="37">
        <f t="shared" si="5"/>
        <v>21.428</v>
      </c>
      <c r="EN17" s="37">
        <f t="shared" si="5"/>
        <v>22.997</v>
      </c>
      <c r="EO17" s="37">
        <f t="shared" si="5"/>
        <v>20.523</v>
      </c>
      <c r="EP17" s="37">
        <f t="shared" si="5"/>
        <v>17.494</v>
      </c>
      <c r="EQ17" s="37">
        <f t="shared" si="5"/>
        <v>19.408</v>
      </c>
      <c r="ER17" s="37">
        <f t="shared" si="5"/>
        <v>16.427</v>
      </c>
      <c r="ES17" s="37">
        <f t="shared" si="5"/>
        <v>18.101</v>
      </c>
      <c r="ET17" s="37">
        <f t="shared" si="5"/>
        <v>18.767</v>
      </c>
      <c r="EU17" s="37">
        <f t="shared" si="5"/>
        <v>14.055</v>
      </c>
      <c r="EV17" s="37">
        <f t="shared" si="5"/>
        <v>17.033</v>
      </c>
      <c r="EW17" s="37">
        <f t="shared" si="5"/>
        <v>21.234</v>
      </c>
      <c r="EX17" s="37">
        <f t="shared" si="5"/>
        <v>21.617</v>
      </c>
      <c r="EY17" s="37">
        <f t="shared" si="5"/>
        <v>23.937</v>
      </c>
      <c r="EZ17" s="37">
        <f t="shared" si="5"/>
        <v>24.64</v>
      </c>
      <c r="FA17" s="37">
        <f t="shared" si="5"/>
        <v>21.379</v>
      </c>
      <c r="FB17" s="37">
        <f t="shared" si="5"/>
        <v>20</v>
      </c>
      <c r="FC17" s="37">
        <f t="shared" si="5"/>
        <v>19.268</v>
      </c>
      <c r="FD17" s="37">
        <f t="shared" si="5"/>
        <v>18.39</v>
      </c>
      <c r="FE17" s="37">
        <f t="shared" si="5"/>
        <v>20.247</v>
      </c>
      <c r="FF17" s="37">
        <f t="shared" si="5"/>
        <v>19.053</v>
      </c>
      <c r="FG17" s="37">
        <f t="shared" si="5"/>
        <v>20.538</v>
      </c>
      <c r="FH17" s="37">
        <f t="shared" si="5"/>
        <v>20.713</v>
      </c>
      <c r="FI17" s="37">
        <f t="shared" si="5"/>
        <v>19.494</v>
      </c>
      <c r="FJ17" s="37">
        <f t="shared" si="5"/>
        <v>22.373</v>
      </c>
      <c r="FK17" s="37">
        <f t="shared" si="5"/>
        <v>21.692</v>
      </c>
      <c r="FL17" s="37">
        <f t="shared" si="5"/>
        <v>24.231</v>
      </c>
      <c r="FM17" s="37">
        <f t="shared" si="5"/>
        <v>22.493</v>
      </c>
      <c r="FN17" s="37">
        <f t="shared" si="5"/>
        <v>17.735</v>
      </c>
      <c r="FO17" s="37">
        <f t="shared" si="5"/>
        <v>18.093</v>
      </c>
      <c r="FP17" s="37">
        <f t="shared" si="5"/>
        <v>18.609</v>
      </c>
      <c r="FQ17" s="37">
        <f t="shared" si="5"/>
        <v>22.214</v>
      </c>
      <c r="FR17" s="37">
        <f t="shared" si="5"/>
        <v>16.479</v>
      </c>
      <c r="FS17" s="37">
        <f t="shared" si="5"/>
        <v>17.803</v>
      </c>
      <c r="FT17" s="37">
        <f t="shared" si="5"/>
        <v>16.121</v>
      </c>
      <c r="FU17" s="37">
        <f t="shared" si="5"/>
        <v>19.758</v>
      </c>
      <c r="FV17" s="37">
        <f t="shared" si="5"/>
        <v>20.313</v>
      </c>
      <c r="FW17" s="37">
        <f t="shared" si="5"/>
        <v>20.432</v>
      </c>
      <c r="FX17" s="37">
        <f t="shared" si="5"/>
        <v>23.956</v>
      </c>
      <c r="FY17" s="37">
        <f t="shared" si="5"/>
        <v>20.392</v>
      </c>
      <c r="FZ17" s="37">
        <f t="shared" si="5"/>
        <v>21.729</v>
      </c>
      <c r="GA17" s="37">
        <f t="shared" si="5"/>
        <v>19.698</v>
      </c>
      <c r="GB17" s="37">
        <f t="shared" si="5"/>
        <v>19.834</v>
      </c>
      <c r="GC17" s="37">
        <f t="shared" si="5"/>
        <v>22.247</v>
      </c>
      <c r="GD17" s="37">
        <f t="shared" si="5"/>
        <v>21.243</v>
      </c>
      <c r="GE17" s="37">
        <f t="shared" si="5"/>
        <v>21.654</v>
      </c>
      <c r="GF17" s="37">
        <f t="shared" si="5"/>
        <v>18.204</v>
      </c>
      <c r="GG17" s="37">
        <f t="shared" si="5"/>
        <v>17.439</v>
      </c>
      <c r="GH17" s="37">
        <f t="shared" si="5"/>
        <v>20.091</v>
      </c>
      <c r="GI17" s="37">
        <f t="shared" si="5"/>
        <v>19.984</v>
      </c>
      <c r="GJ17" s="37">
        <f t="shared" si="5"/>
        <v>24.895</v>
      </c>
      <c r="GK17" s="38"/>
    </row>
    <row r="18" ht="12.75" customHeight="1">
      <c r="A18" s="27">
        <f t="shared" si="2"/>
        <v>14</v>
      </c>
      <c r="B18" s="39" t="s">
        <v>11</v>
      </c>
      <c r="C18" s="40">
        <v>6.689</v>
      </c>
      <c r="D18" s="40">
        <v>5.941</v>
      </c>
      <c r="E18" s="40">
        <v>6.272</v>
      </c>
      <c r="F18" s="40">
        <v>6.716</v>
      </c>
      <c r="G18" s="40">
        <v>8.271</v>
      </c>
      <c r="H18" s="40">
        <v>7.59</v>
      </c>
      <c r="I18" s="40">
        <v>8.027</v>
      </c>
      <c r="J18" s="40">
        <v>8.338</v>
      </c>
      <c r="K18" s="40">
        <v>8.121</v>
      </c>
      <c r="L18" s="40">
        <v>9.852</v>
      </c>
      <c r="M18" s="40">
        <v>8.035</v>
      </c>
      <c r="N18" s="40">
        <v>8.522</v>
      </c>
      <c r="O18" s="40">
        <v>6.448</v>
      </c>
      <c r="P18" s="40">
        <v>6.997</v>
      </c>
      <c r="Q18" s="40">
        <v>7.214</v>
      </c>
      <c r="R18" s="40">
        <v>7.535</v>
      </c>
      <c r="S18" s="40">
        <v>7.813</v>
      </c>
      <c r="T18" s="40">
        <v>8.179</v>
      </c>
      <c r="U18" s="40">
        <v>6.641</v>
      </c>
      <c r="V18" s="40">
        <v>8.334</v>
      </c>
      <c r="W18" s="40">
        <v>8.691</v>
      </c>
      <c r="X18" s="40">
        <v>11.246</v>
      </c>
      <c r="Y18" s="40">
        <v>8.749</v>
      </c>
      <c r="Z18" s="40">
        <v>7.402</v>
      </c>
      <c r="AA18" s="40">
        <v>6.763</v>
      </c>
      <c r="AB18" s="40">
        <v>7.555</v>
      </c>
      <c r="AC18" s="40">
        <v>7.364</v>
      </c>
      <c r="AD18" s="40">
        <v>6.609</v>
      </c>
      <c r="AE18" s="40">
        <v>7.241</v>
      </c>
      <c r="AF18" s="40">
        <v>6.663</v>
      </c>
      <c r="AG18" s="40">
        <v>6.555</v>
      </c>
      <c r="AH18" s="40">
        <v>7.646</v>
      </c>
      <c r="AI18" s="40">
        <v>6.867</v>
      </c>
      <c r="AJ18" s="40">
        <v>10.049</v>
      </c>
      <c r="AK18" s="40">
        <v>7.742</v>
      </c>
      <c r="AL18" s="40">
        <v>4.923</v>
      </c>
      <c r="AM18" s="40">
        <v>3.917</v>
      </c>
      <c r="AN18" s="40">
        <v>7.019</v>
      </c>
      <c r="AO18" s="40">
        <v>9.924</v>
      </c>
      <c r="AP18" s="40">
        <v>7.615</v>
      </c>
      <c r="AQ18" s="40">
        <v>8.86</v>
      </c>
      <c r="AR18" s="40">
        <v>8.608</v>
      </c>
      <c r="AS18" s="40">
        <v>6.783</v>
      </c>
      <c r="AT18" s="40">
        <v>7.676</v>
      </c>
      <c r="AU18" s="40">
        <v>7.514</v>
      </c>
      <c r="AV18" s="40">
        <v>8.665</v>
      </c>
      <c r="AW18" s="40">
        <v>8.214</v>
      </c>
      <c r="AX18" s="40">
        <v>7.529</v>
      </c>
      <c r="AY18" s="40">
        <v>5.638</v>
      </c>
      <c r="AZ18" s="40">
        <v>5.842</v>
      </c>
      <c r="BA18" s="40">
        <v>7.942</v>
      </c>
      <c r="BB18" s="40">
        <v>6.714</v>
      </c>
      <c r="BC18" s="40">
        <v>6.234</v>
      </c>
      <c r="BD18" s="40">
        <v>7.529</v>
      </c>
      <c r="BE18" s="40">
        <v>6.673</v>
      </c>
      <c r="BF18" s="40">
        <v>7.492</v>
      </c>
      <c r="BG18" s="40">
        <v>8.027</v>
      </c>
      <c r="BH18" s="40">
        <v>9.722</v>
      </c>
      <c r="BI18" s="40">
        <v>8.723</v>
      </c>
      <c r="BJ18" s="40">
        <v>7.932</v>
      </c>
      <c r="BK18" s="40">
        <v>6.555</v>
      </c>
      <c r="BL18" s="40">
        <v>6.12</v>
      </c>
      <c r="BM18" s="40">
        <v>7.381</v>
      </c>
      <c r="BN18" s="40">
        <v>6.809</v>
      </c>
      <c r="BO18" s="40">
        <v>6.691</v>
      </c>
      <c r="BP18" s="40">
        <v>7.264</v>
      </c>
      <c r="BQ18" s="40">
        <v>7.934</v>
      </c>
      <c r="BR18" s="40">
        <v>8.306</v>
      </c>
      <c r="BS18" s="40">
        <v>7.801</v>
      </c>
      <c r="BT18" s="40">
        <v>9.167</v>
      </c>
      <c r="BU18" s="40">
        <v>8.4</v>
      </c>
      <c r="BV18" s="40">
        <v>6.998</v>
      </c>
      <c r="BW18" s="40">
        <v>6.14</v>
      </c>
      <c r="BX18" s="40">
        <v>7.059</v>
      </c>
      <c r="BY18" s="40">
        <v>7.717</v>
      </c>
      <c r="BZ18" s="40">
        <v>6.591</v>
      </c>
      <c r="CA18" s="40">
        <v>7.337</v>
      </c>
      <c r="CB18" s="40">
        <v>6.455</v>
      </c>
      <c r="CC18" s="40">
        <v>6.277</v>
      </c>
      <c r="CD18" s="40">
        <v>8.313</v>
      </c>
      <c r="CE18" s="40">
        <v>7.957</v>
      </c>
      <c r="CF18" s="40">
        <v>11.288</v>
      </c>
      <c r="CG18" s="40">
        <v>7.647</v>
      </c>
      <c r="CH18" s="40">
        <v>6.935</v>
      </c>
      <c r="CI18" s="40">
        <v>5.648</v>
      </c>
      <c r="CJ18" s="40">
        <v>6.788</v>
      </c>
      <c r="CK18" s="40">
        <v>6.81</v>
      </c>
      <c r="CL18" s="40">
        <v>6.211</v>
      </c>
      <c r="CM18" s="40">
        <v>6.151</v>
      </c>
      <c r="CN18" s="40">
        <v>5.889</v>
      </c>
      <c r="CO18" s="40">
        <v>6.773</v>
      </c>
      <c r="CP18" s="40">
        <v>6.925</v>
      </c>
      <c r="CQ18" s="40">
        <v>7.337</v>
      </c>
      <c r="CR18" s="40">
        <v>9.907</v>
      </c>
      <c r="CS18" s="40">
        <v>9.427</v>
      </c>
      <c r="CT18" s="40">
        <v>7.933</v>
      </c>
      <c r="CU18" s="40">
        <v>6.443</v>
      </c>
      <c r="CV18" s="40">
        <v>7.335</v>
      </c>
      <c r="CW18" s="40">
        <v>8.087</v>
      </c>
      <c r="CX18" s="40">
        <v>6.231</v>
      </c>
      <c r="CY18" s="40">
        <v>7.086</v>
      </c>
      <c r="CZ18" s="40">
        <v>6.586</v>
      </c>
      <c r="DA18" s="40">
        <v>6.783</v>
      </c>
      <c r="DB18" s="40">
        <v>7.363</v>
      </c>
      <c r="DC18" s="40">
        <v>9.501</v>
      </c>
      <c r="DD18" s="40">
        <v>9.272</v>
      </c>
      <c r="DE18" s="40">
        <v>8.253</v>
      </c>
      <c r="DF18" s="40">
        <v>6.649</v>
      </c>
      <c r="DG18" s="40">
        <v>6.294</v>
      </c>
      <c r="DH18" s="40">
        <v>6.701</v>
      </c>
      <c r="DI18" s="40">
        <v>7.87</v>
      </c>
      <c r="DJ18" s="40">
        <v>7.165</v>
      </c>
      <c r="DK18" s="40">
        <v>6.5</v>
      </c>
      <c r="DL18" s="40">
        <v>7.552</v>
      </c>
      <c r="DM18" s="40">
        <v>7.452</v>
      </c>
      <c r="DN18" s="40">
        <v>8.669</v>
      </c>
      <c r="DO18" s="40">
        <v>11.234</v>
      </c>
      <c r="DP18" s="40">
        <v>10.026</v>
      </c>
      <c r="DQ18" s="40">
        <v>9.259</v>
      </c>
      <c r="DR18" s="40">
        <v>7.971</v>
      </c>
      <c r="DS18" s="40">
        <v>8.031</v>
      </c>
      <c r="DT18" s="40">
        <v>7.834</v>
      </c>
      <c r="DU18" s="40">
        <v>10.129</v>
      </c>
      <c r="DV18" s="40">
        <v>8.794</v>
      </c>
      <c r="DW18" s="40">
        <v>9.365</v>
      </c>
      <c r="DX18" s="40">
        <v>9.234</v>
      </c>
      <c r="DY18" s="40">
        <v>8.198</v>
      </c>
      <c r="DZ18" s="40">
        <v>8.416</v>
      </c>
      <c r="EA18" s="40">
        <v>9.824</v>
      </c>
      <c r="EB18" s="40">
        <v>10.161</v>
      </c>
      <c r="EC18" s="40">
        <v>8.706</v>
      </c>
      <c r="ED18" s="40">
        <v>8.399</v>
      </c>
      <c r="EE18" s="40">
        <v>7.287</v>
      </c>
      <c r="EF18" s="40">
        <v>7.324</v>
      </c>
      <c r="EG18" s="40">
        <v>8.93</v>
      </c>
      <c r="EH18" s="40">
        <v>6.859</v>
      </c>
      <c r="EI18" s="40">
        <v>7.18</v>
      </c>
      <c r="EJ18" s="40">
        <v>7.278</v>
      </c>
      <c r="EK18" s="40">
        <v>8.342</v>
      </c>
      <c r="EL18" s="40">
        <v>8.386</v>
      </c>
      <c r="EM18" s="40">
        <v>9.872</v>
      </c>
      <c r="EN18" s="40">
        <v>10.498</v>
      </c>
      <c r="EO18" s="40">
        <v>9.945</v>
      </c>
      <c r="EP18" s="40">
        <v>6.32</v>
      </c>
      <c r="EQ18" s="40">
        <v>8.679</v>
      </c>
      <c r="ER18" s="40">
        <v>6.923</v>
      </c>
      <c r="ES18" s="40">
        <v>7.871</v>
      </c>
      <c r="ET18" s="40">
        <v>6.672</v>
      </c>
      <c r="EU18" s="40">
        <v>4.781</v>
      </c>
      <c r="EV18" s="40">
        <v>7.03</v>
      </c>
      <c r="EW18" s="40">
        <v>9.346</v>
      </c>
      <c r="EX18" s="40">
        <v>8.469</v>
      </c>
      <c r="EY18" s="40">
        <v>10.149</v>
      </c>
      <c r="EZ18" s="40">
        <v>12.793</v>
      </c>
      <c r="FA18" s="40">
        <v>8.961</v>
      </c>
      <c r="FB18" s="40">
        <v>8.872</v>
      </c>
      <c r="FC18" s="40">
        <v>8.239</v>
      </c>
      <c r="FD18" s="40">
        <v>7.336</v>
      </c>
      <c r="FE18" s="40">
        <v>7.169</v>
      </c>
      <c r="FF18" s="40">
        <v>7.343</v>
      </c>
      <c r="FG18" s="40">
        <v>7.664</v>
      </c>
      <c r="FH18" s="40">
        <v>7.853</v>
      </c>
      <c r="FI18" s="40">
        <v>7.119</v>
      </c>
      <c r="FJ18" s="40">
        <v>8.276</v>
      </c>
      <c r="FK18" s="40">
        <v>8.527</v>
      </c>
      <c r="FL18" s="40">
        <v>11.371</v>
      </c>
      <c r="FM18" s="40">
        <v>8.372</v>
      </c>
      <c r="FN18" s="40">
        <v>7.28</v>
      </c>
      <c r="FO18" s="40">
        <v>7.502</v>
      </c>
      <c r="FP18" s="40">
        <v>7.063</v>
      </c>
      <c r="FQ18" s="40">
        <v>9.959</v>
      </c>
      <c r="FR18" s="40">
        <v>6.511</v>
      </c>
      <c r="FS18" s="40">
        <v>6.836</v>
      </c>
      <c r="FT18" s="40">
        <v>7.351</v>
      </c>
      <c r="FU18" s="40">
        <v>8.726</v>
      </c>
      <c r="FV18" s="40">
        <v>7.847</v>
      </c>
      <c r="FW18" s="41">
        <v>8.434</v>
      </c>
      <c r="FX18" s="41">
        <v>9.408</v>
      </c>
      <c r="FY18" s="41">
        <v>7.898</v>
      </c>
      <c r="FZ18" s="41">
        <v>7.691</v>
      </c>
      <c r="GA18" s="41">
        <v>6.697</v>
      </c>
      <c r="GB18" s="41">
        <v>6.387</v>
      </c>
      <c r="GC18" s="41">
        <v>6.825</v>
      </c>
      <c r="GD18" s="41">
        <v>8.616</v>
      </c>
      <c r="GE18" s="41">
        <v>7.215</v>
      </c>
      <c r="GF18" s="41">
        <v>6.248</v>
      </c>
      <c r="GG18" s="41">
        <v>6.242</v>
      </c>
      <c r="GH18" s="41">
        <v>7.393</v>
      </c>
      <c r="GI18" s="41">
        <v>7.85</v>
      </c>
      <c r="GJ18" s="41">
        <v>11.098</v>
      </c>
      <c r="GK18" s="42"/>
    </row>
    <row r="19" ht="12.75" customHeight="1">
      <c r="A19" s="27">
        <f t="shared" si="2"/>
        <v>15</v>
      </c>
      <c r="B19" s="39" t="s">
        <v>12</v>
      </c>
      <c r="C19" s="40">
        <v>2.114</v>
      </c>
      <c r="D19" s="40">
        <v>1.798</v>
      </c>
      <c r="E19" s="40">
        <v>2.066</v>
      </c>
      <c r="F19" s="40">
        <v>2.194</v>
      </c>
      <c r="G19" s="40">
        <v>1.988</v>
      </c>
      <c r="H19" s="40">
        <v>2.317</v>
      </c>
      <c r="I19" s="40">
        <v>2.088</v>
      </c>
      <c r="J19" s="40">
        <v>1.967</v>
      </c>
      <c r="K19" s="40">
        <v>2.502</v>
      </c>
      <c r="L19" s="40">
        <v>2.244</v>
      </c>
      <c r="M19" s="40">
        <v>2.458</v>
      </c>
      <c r="N19" s="40">
        <v>2.142</v>
      </c>
      <c r="O19" s="40">
        <v>2.496</v>
      </c>
      <c r="P19" s="40">
        <v>2.489</v>
      </c>
      <c r="Q19" s="40">
        <v>2.32</v>
      </c>
      <c r="R19" s="40">
        <v>2.858</v>
      </c>
      <c r="S19" s="40">
        <v>2.578</v>
      </c>
      <c r="T19" s="40">
        <v>2.115</v>
      </c>
      <c r="U19" s="40">
        <v>2.52</v>
      </c>
      <c r="V19" s="40">
        <v>3.473</v>
      </c>
      <c r="W19" s="40">
        <v>2.646</v>
      </c>
      <c r="X19" s="40">
        <v>3.296</v>
      </c>
      <c r="Y19" s="40">
        <v>2.633</v>
      </c>
      <c r="Z19" s="40">
        <v>2.868</v>
      </c>
      <c r="AA19" s="40">
        <v>3.336</v>
      </c>
      <c r="AB19" s="40">
        <v>2.708</v>
      </c>
      <c r="AC19" s="40">
        <v>2.565</v>
      </c>
      <c r="AD19" s="40">
        <v>2.778</v>
      </c>
      <c r="AE19" s="40">
        <v>2.751</v>
      </c>
      <c r="AF19" s="40">
        <v>2.849</v>
      </c>
      <c r="AG19" s="40">
        <v>2.58</v>
      </c>
      <c r="AH19" s="40">
        <v>3.532</v>
      </c>
      <c r="AI19" s="40">
        <v>3.883</v>
      </c>
      <c r="AJ19" s="40">
        <v>3.512</v>
      </c>
      <c r="AK19" s="40">
        <v>3.701</v>
      </c>
      <c r="AL19" s="40">
        <v>2.399</v>
      </c>
      <c r="AM19" s="40">
        <v>2.017</v>
      </c>
      <c r="AN19" s="40">
        <v>2.045</v>
      </c>
      <c r="AO19" s="40">
        <v>2.131</v>
      </c>
      <c r="AP19" s="40">
        <v>2.072</v>
      </c>
      <c r="AQ19" s="40">
        <v>1.888</v>
      </c>
      <c r="AR19" s="40">
        <v>1.977</v>
      </c>
      <c r="AS19" s="40">
        <v>2.397</v>
      </c>
      <c r="AT19" s="40">
        <v>3.885</v>
      </c>
      <c r="AU19" s="40">
        <v>2.864</v>
      </c>
      <c r="AV19" s="40">
        <v>3.234</v>
      </c>
      <c r="AW19" s="40">
        <v>3.111</v>
      </c>
      <c r="AX19" s="40">
        <v>3.22</v>
      </c>
      <c r="AY19" s="40">
        <v>3.196</v>
      </c>
      <c r="AZ19" s="40">
        <v>2.604</v>
      </c>
      <c r="BA19" s="40">
        <v>3.997</v>
      </c>
      <c r="BB19" s="40">
        <v>2.983</v>
      </c>
      <c r="BC19" s="40">
        <v>3.815</v>
      </c>
      <c r="BD19" s="40">
        <v>3.523</v>
      </c>
      <c r="BE19" s="40">
        <v>3.562</v>
      </c>
      <c r="BF19" s="40">
        <v>4.105</v>
      </c>
      <c r="BG19" s="40">
        <v>3.964</v>
      </c>
      <c r="BH19" s="40">
        <v>3.836</v>
      </c>
      <c r="BI19" s="40">
        <v>4.633</v>
      </c>
      <c r="BJ19" s="40">
        <v>3.116</v>
      </c>
      <c r="BK19" s="40">
        <v>4.339</v>
      </c>
      <c r="BL19" s="40">
        <v>3.513</v>
      </c>
      <c r="BM19" s="40">
        <v>4.04</v>
      </c>
      <c r="BN19" s="40">
        <v>4.359</v>
      </c>
      <c r="BO19" s="40">
        <v>3.452</v>
      </c>
      <c r="BP19" s="40">
        <v>3.675</v>
      </c>
      <c r="BQ19" s="40">
        <v>3.808</v>
      </c>
      <c r="BR19" s="40">
        <v>5.055</v>
      </c>
      <c r="BS19" s="40">
        <v>4.141</v>
      </c>
      <c r="BT19" s="40">
        <v>5.033</v>
      </c>
      <c r="BU19" s="40">
        <v>4.274</v>
      </c>
      <c r="BV19" s="40">
        <v>3.558</v>
      </c>
      <c r="BW19" s="40">
        <v>4.028</v>
      </c>
      <c r="BX19" s="40">
        <v>4.328</v>
      </c>
      <c r="BY19" s="40">
        <v>4.164</v>
      </c>
      <c r="BZ19" s="40">
        <v>3.986</v>
      </c>
      <c r="CA19" s="40">
        <v>4.075</v>
      </c>
      <c r="CB19" s="40">
        <v>4.168</v>
      </c>
      <c r="CC19" s="40">
        <v>3.914</v>
      </c>
      <c r="CD19" s="40">
        <v>5.23</v>
      </c>
      <c r="CE19" s="40">
        <v>5.144</v>
      </c>
      <c r="CF19" s="40">
        <v>4.61</v>
      </c>
      <c r="CG19" s="40">
        <v>4.759</v>
      </c>
      <c r="CH19" s="40">
        <v>4.063</v>
      </c>
      <c r="CI19" s="40">
        <v>3.917</v>
      </c>
      <c r="CJ19" s="40">
        <v>4.695</v>
      </c>
      <c r="CK19" s="40">
        <v>4.201</v>
      </c>
      <c r="CL19" s="40">
        <v>5.231</v>
      </c>
      <c r="CM19" s="40">
        <v>5.367</v>
      </c>
      <c r="CN19" s="40">
        <v>4.466</v>
      </c>
      <c r="CO19" s="40">
        <v>5.397</v>
      </c>
      <c r="CP19" s="40">
        <v>6.226</v>
      </c>
      <c r="CQ19" s="40">
        <v>4.678</v>
      </c>
      <c r="CR19" s="40">
        <v>6.384</v>
      </c>
      <c r="CS19" s="40">
        <v>4.891</v>
      </c>
      <c r="CT19" s="40">
        <v>5.238</v>
      </c>
      <c r="CU19" s="40">
        <v>4.993</v>
      </c>
      <c r="CV19" s="40">
        <v>3.852</v>
      </c>
      <c r="CW19" s="40">
        <v>4.148</v>
      </c>
      <c r="CX19" s="40">
        <v>3.986</v>
      </c>
      <c r="CY19" s="40">
        <v>4.722</v>
      </c>
      <c r="CZ19" s="40">
        <v>4.682</v>
      </c>
      <c r="DA19" s="40">
        <v>5.325</v>
      </c>
      <c r="DB19" s="40">
        <v>5.274</v>
      </c>
      <c r="DC19" s="40">
        <v>4.869</v>
      </c>
      <c r="DD19" s="40">
        <v>5.139</v>
      </c>
      <c r="DE19" s="40">
        <v>5.396</v>
      </c>
      <c r="DF19" s="40">
        <v>4.267</v>
      </c>
      <c r="DG19" s="40">
        <v>5.276</v>
      </c>
      <c r="DH19" s="40">
        <v>4.66</v>
      </c>
      <c r="DI19" s="40">
        <v>4.469</v>
      </c>
      <c r="DJ19" s="40">
        <v>5.012</v>
      </c>
      <c r="DK19" s="40">
        <v>4.852</v>
      </c>
      <c r="DL19" s="40">
        <v>4.777</v>
      </c>
      <c r="DM19" s="40">
        <v>5.809</v>
      </c>
      <c r="DN19" s="40">
        <v>5.618</v>
      </c>
      <c r="DO19" s="40">
        <v>4.531</v>
      </c>
      <c r="DP19" s="40">
        <v>5.099</v>
      </c>
      <c r="DQ19" s="40">
        <v>3.676</v>
      </c>
      <c r="DR19" s="40">
        <v>3.142</v>
      </c>
      <c r="DS19" s="40">
        <v>3.952</v>
      </c>
      <c r="DT19" s="40">
        <v>2.839</v>
      </c>
      <c r="DU19" s="40">
        <v>3.788</v>
      </c>
      <c r="DV19" s="40">
        <v>4.809</v>
      </c>
      <c r="DW19" s="40">
        <v>4.562</v>
      </c>
      <c r="DX19" s="40">
        <v>4.612</v>
      </c>
      <c r="DY19" s="40">
        <v>4.791</v>
      </c>
      <c r="DZ19" s="40">
        <v>5.661</v>
      </c>
      <c r="EA19" s="40">
        <v>6.877</v>
      </c>
      <c r="EB19" s="40">
        <v>5.629</v>
      </c>
      <c r="EC19" s="40">
        <v>4.92</v>
      </c>
      <c r="ED19" s="40">
        <v>4.994</v>
      </c>
      <c r="EE19" s="40">
        <v>6.005</v>
      </c>
      <c r="EF19" s="40">
        <v>4.463</v>
      </c>
      <c r="EG19" s="40">
        <v>5.154</v>
      </c>
      <c r="EH19" s="40">
        <v>5.083</v>
      </c>
      <c r="EI19" s="40">
        <v>4.781</v>
      </c>
      <c r="EJ19" s="40">
        <v>3.37</v>
      </c>
      <c r="EK19" s="40">
        <v>4.498</v>
      </c>
      <c r="EL19" s="40">
        <v>4.963</v>
      </c>
      <c r="EM19" s="40">
        <v>5.773</v>
      </c>
      <c r="EN19" s="40">
        <v>6.08</v>
      </c>
      <c r="EO19" s="40">
        <v>4.708</v>
      </c>
      <c r="EP19" s="40">
        <v>4.843</v>
      </c>
      <c r="EQ19" s="40">
        <v>5.253</v>
      </c>
      <c r="ER19" s="40">
        <v>4.816</v>
      </c>
      <c r="ES19" s="40">
        <v>4.819</v>
      </c>
      <c r="ET19" s="40">
        <v>5.253</v>
      </c>
      <c r="EU19" s="40">
        <v>4.72</v>
      </c>
      <c r="EV19" s="40">
        <v>5.083</v>
      </c>
      <c r="EW19" s="40">
        <v>5.863</v>
      </c>
      <c r="EX19" s="40">
        <v>5.462</v>
      </c>
      <c r="EY19" s="40">
        <v>6.178</v>
      </c>
      <c r="EZ19" s="40">
        <v>5.017</v>
      </c>
      <c r="FA19" s="40">
        <v>4.931</v>
      </c>
      <c r="FB19" s="40">
        <v>4.425</v>
      </c>
      <c r="FC19" s="40">
        <v>5.586</v>
      </c>
      <c r="FD19" s="40">
        <v>4.954</v>
      </c>
      <c r="FE19" s="40">
        <v>4.72</v>
      </c>
      <c r="FF19" s="40">
        <v>5.46</v>
      </c>
      <c r="FG19" s="40">
        <v>4.819</v>
      </c>
      <c r="FH19" s="40">
        <v>6.287</v>
      </c>
      <c r="FI19" s="40">
        <v>7.265</v>
      </c>
      <c r="FJ19" s="40">
        <v>6.739</v>
      </c>
      <c r="FK19" s="40">
        <v>7.063</v>
      </c>
      <c r="FL19" s="40">
        <v>6.36</v>
      </c>
      <c r="FM19" s="40">
        <v>7.018</v>
      </c>
      <c r="FN19" s="40">
        <v>4.867</v>
      </c>
      <c r="FO19" s="40">
        <v>5.756</v>
      </c>
      <c r="FP19" s="40">
        <v>6.061</v>
      </c>
      <c r="FQ19" s="40">
        <v>5.97</v>
      </c>
      <c r="FR19" s="40">
        <v>5.412</v>
      </c>
      <c r="FS19" s="40">
        <v>5.268</v>
      </c>
      <c r="FT19" s="40">
        <v>3.551</v>
      </c>
      <c r="FU19" s="40">
        <v>4.503</v>
      </c>
      <c r="FV19" s="40">
        <v>5.59</v>
      </c>
      <c r="FW19" s="41">
        <v>6.102</v>
      </c>
      <c r="FX19" s="41">
        <v>6.238</v>
      </c>
      <c r="FY19" s="41">
        <v>5.905</v>
      </c>
      <c r="FZ19" s="41">
        <v>7.383</v>
      </c>
      <c r="GA19" s="41">
        <v>6.421</v>
      </c>
      <c r="GB19" s="41">
        <v>6.417</v>
      </c>
      <c r="GC19" s="41">
        <v>9.362</v>
      </c>
      <c r="GD19" s="41">
        <v>6.128</v>
      </c>
      <c r="GE19" s="41">
        <v>7.741</v>
      </c>
      <c r="GF19" s="41">
        <v>6.285</v>
      </c>
      <c r="GG19" s="41">
        <v>4.942</v>
      </c>
      <c r="GH19" s="41">
        <v>5.398</v>
      </c>
      <c r="GI19" s="41">
        <v>6.764</v>
      </c>
      <c r="GJ19" s="41">
        <v>7.747</v>
      </c>
      <c r="GK19" s="42"/>
    </row>
    <row r="20" ht="12.75" customHeight="1">
      <c r="A20" s="27">
        <f t="shared" si="2"/>
        <v>16</v>
      </c>
      <c r="B20" s="39" t="s">
        <v>13</v>
      </c>
      <c r="C20" s="40">
        <v>2.076</v>
      </c>
      <c r="D20" s="40">
        <v>1.457</v>
      </c>
      <c r="E20" s="40">
        <v>2.172</v>
      </c>
      <c r="F20" s="40">
        <v>1.636</v>
      </c>
      <c r="G20" s="40">
        <v>1.752</v>
      </c>
      <c r="H20" s="40">
        <v>2.083</v>
      </c>
      <c r="I20" s="40">
        <v>2.496</v>
      </c>
      <c r="J20" s="40">
        <v>2.433</v>
      </c>
      <c r="K20" s="40">
        <v>1.825</v>
      </c>
      <c r="L20" s="40">
        <v>2.321</v>
      </c>
      <c r="M20" s="40">
        <v>1.839</v>
      </c>
      <c r="N20" s="40">
        <v>2.618</v>
      </c>
      <c r="O20" s="40">
        <v>1.898</v>
      </c>
      <c r="P20" s="40">
        <v>1.62</v>
      </c>
      <c r="Q20" s="40">
        <v>1.452</v>
      </c>
      <c r="R20" s="40">
        <v>1.91</v>
      </c>
      <c r="S20" s="40">
        <v>2.074</v>
      </c>
      <c r="T20" s="40">
        <v>1.968</v>
      </c>
      <c r="U20" s="40">
        <v>2.371</v>
      </c>
      <c r="V20" s="40">
        <v>1.694</v>
      </c>
      <c r="W20" s="40">
        <v>2.167</v>
      </c>
      <c r="X20" s="40">
        <v>2.063</v>
      </c>
      <c r="Y20" s="40">
        <v>2.209</v>
      </c>
      <c r="Z20" s="40">
        <v>1.797</v>
      </c>
      <c r="AA20" s="40">
        <v>1.619</v>
      </c>
      <c r="AB20" s="40">
        <v>1.151</v>
      </c>
      <c r="AC20" s="40">
        <v>2.033</v>
      </c>
      <c r="AD20" s="40">
        <v>2.093</v>
      </c>
      <c r="AE20" s="40">
        <v>2.21</v>
      </c>
      <c r="AF20" s="40">
        <v>1.662</v>
      </c>
      <c r="AG20" s="40">
        <v>1.76</v>
      </c>
      <c r="AH20" s="40">
        <v>2.01</v>
      </c>
      <c r="AI20" s="40">
        <v>2.223</v>
      </c>
      <c r="AJ20" s="40">
        <v>2.428</v>
      </c>
      <c r="AK20" s="40">
        <v>1.888</v>
      </c>
      <c r="AL20" s="40">
        <v>1.922</v>
      </c>
      <c r="AM20" s="40">
        <v>1.576</v>
      </c>
      <c r="AN20" s="40">
        <v>1.646</v>
      </c>
      <c r="AO20" s="40">
        <v>1.933</v>
      </c>
      <c r="AP20" s="40">
        <v>2.211</v>
      </c>
      <c r="AQ20" s="40">
        <v>1.646</v>
      </c>
      <c r="AR20" s="40">
        <v>1.824</v>
      </c>
      <c r="AS20" s="40">
        <v>2.355</v>
      </c>
      <c r="AT20" s="40">
        <v>2.129</v>
      </c>
      <c r="AU20" s="40">
        <v>2.082</v>
      </c>
      <c r="AV20" s="40">
        <v>3.312</v>
      </c>
      <c r="AW20" s="40">
        <v>2.366</v>
      </c>
      <c r="AX20" s="40">
        <v>2.663</v>
      </c>
      <c r="AY20" s="40">
        <v>2.325</v>
      </c>
      <c r="AZ20" s="40">
        <v>3.071</v>
      </c>
      <c r="BA20" s="40">
        <v>3.092</v>
      </c>
      <c r="BB20" s="40">
        <v>3.973</v>
      </c>
      <c r="BC20" s="40">
        <v>2.841</v>
      </c>
      <c r="BD20" s="40">
        <v>3.846</v>
      </c>
      <c r="BE20" s="40">
        <v>3.639</v>
      </c>
      <c r="BF20" s="40">
        <v>3.585</v>
      </c>
      <c r="BG20" s="40">
        <v>2.479</v>
      </c>
      <c r="BH20" s="40">
        <v>2.991</v>
      </c>
      <c r="BI20" s="40">
        <v>2.401</v>
      </c>
      <c r="BJ20" s="40">
        <v>3.634</v>
      </c>
      <c r="BK20" s="40">
        <v>3.112</v>
      </c>
      <c r="BL20" s="40">
        <v>2.93</v>
      </c>
      <c r="BM20" s="40">
        <v>2.675</v>
      </c>
      <c r="BN20" s="40">
        <v>3.38</v>
      </c>
      <c r="BO20" s="40">
        <v>3.735</v>
      </c>
      <c r="BP20" s="40">
        <v>2.317</v>
      </c>
      <c r="BQ20" s="40">
        <v>3.574</v>
      </c>
      <c r="BR20" s="40">
        <v>2.683</v>
      </c>
      <c r="BS20" s="40">
        <v>3.133</v>
      </c>
      <c r="BT20" s="40">
        <v>3.066</v>
      </c>
      <c r="BU20" s="40">
        <v>3.532</v>
      </c>
      <c r="BV20" s="40">
        <v>2.339</v>
      </c>
      <c r="BW20" s="40">
        <v>2.667</v>
      </c>
      <c r="BX20" s="40">
        <v>2.949</v>
      </c>
      <c r="BY20" s="40">
        <v>3.082</v>
      </c>
      <c r="BZ20" s="40">
        <v>3.074</v>
      </c>
      <c r="CA20" s="40">
        <v>3.307</v>
      </c>
      <c r="CB20" s="40">
        <v>3.317</v>
      </c>
      <c r="CC20" s="40">
        <v>3.222</v>
      </c>
      <c r="CD20" s="40">
        <v>3.115</v>
      </c>
      <c r="CE20" s="40">
        <v>3.181</v>
      </c>
      <c r="CF20" s="40">
        <v>3.535</v>
      </c>
      <c r="CG20" s="40">
        <v>3.32</v>
      </c>
      <c r="CH20" s="40">
        <v>3.613</v>
      </c>
      <c r="CI20" s="40">
        <v>3.164</v>
      </c>
      <c r="CJ20" s="40">
        <v>3.063</v>
      </c>
      <c r="CK20" s="40">
        <v>3.979</v>
      </c>
      <c r="CL20" s="40">
        <v>4.091</v>
      </c>
      <c r="CM20" s="40">
        <v>3.844</v>
      </c>
      <c r="CN20" s="40">
        <v>4.279</v>
      </c>
      <c r="CO20" s="40">
        <v>4.106</v>
      </c>
      <c r="CP20" s="40">
        <v>2.936</v>
      </c>
      <c r="CQ20" s="40">
        <v>3.033</v>
      </c>
      <c r="CR20" s="40">
        <v>3.955</v>
      </c>
      <c r="CS20" s="40">
        <v>3.843</v>
      </c>
      <c r="CT20" s="40">
        <v>4.264</v>
      </c>
      <c r="CU20" s="40">
        <v>3.363</v>
      </c>
      <c r="CV20" s="40">
        <v>2.46</v>
      </c>
      <c r="CW20" s="40">
        <v>4.403</v>
      </c>
      <c r="CX20" s="40">
        <v>3.306</v>
      </c>
      <c r="CY20" s="40">
        <v>4.647</v>
      </c>
      <c r="CZ20" s="40">
        <v>3.244</v>
      </c>
      <c r="DA20" s="40">
        <v>3.714</v>
      </c>
      <c r="DB20" s="40">
        <v>6.033</v>
      </c>
      <c r="DC20" s="40">
        <v>4.859</v>
      </c>
      <c r="DD20" s="40">
        <v>4.435</v>
      </c>
      <c r="DE20" s="40">
        <v>4.089</v>
      </c>
      <c r="DF20" s="40">
        <v>4.618</v>
      </c>
      <c r="DG20" s="40">
        <v>4.284</v>
      </c>
      <c r="DH20" s="40">
        <v>3.672</v>
      </c>
      <c r="DI20" s="40">
        <v>3.738</v>
      </c>
      <c r="DJ20" s="40">
        <v>4.35</v>
      </c>
      <c r="DK20" s="40">
        <v>4.257</v>
      </c>
      <c r="DL20" s="40">
        <v>3.727</v>
      </c>
      <c r="DM20" s="40">
        <v>4.951</v>
      </c>
      <c r="DN20" s="40">
        <v>5.243</v>
      </c>
      <c r="DO20" s="40">
        <v>4.386</v>
      </c>
      <c r="DP20" s="40">
        <v>4.941</v>
      </c>
      <c r="DQ20" s="40">
        <v>4.505</v>
      </c>
      <c r="DR20" s="40">
        <v>4.782</v>
      </c>
      <c r="DS20" s="40">
        <v>4.267</v>
      </c>
      <c r="DT20" s="40">
        <v>3.845</v>
      </c>
      <c r="DU20" s="40">
        <v>3.969</v>
      </c>
      <c r="DV20" s="40">
        <v>5.658</v>
      </c>
      <c r="DW20" s="40">
        <v>3.711</v>
      </c>
      <c r="DX20" s="40">
        <v>4.364</v>
      </c>
      <c r="DY20" s="40">
        <v>5.356</v>
      </c>
      <c r="DZ20" s="40">
        <v>5.148</v>
      </c>
      <c r="EA20" s="40">
        <v>4.543</v>
      </c>
      <c r="EB20" s="40">
        <v>4.621</v>
      </c>
      <c r="EC20" s="40">
        <v>4.119</v>
      </c>
      <c r="ED20" s="40">
        <v>5.177</v>
      </c>
      <c r="EE20" s="40">
        <v>4.859</v>
      </c>
      <c r="EF20" s="40">
        <v>4.419</v>
      </c>
      <c r="EG20" s="40">
        <v>4.864</v>
      </c>
      <c r="EH20" s="40">
        <v>6.05</v>
      </c>
      <c r="EI20" s="40">
        <v>4.646</v>
      </c>
      <c r="EJ20" s="40">
        <v>5.338</v>
      </c>
      <c r="EK20" s="40">
        <v>5.631</v>
      </c>
      <c r="EL20" s="40">
        <v>4.403</v>
      </c>
      <c r="EM20" s="40">
        <v>5.783</v>
      </c>
      <c r="EN20" s="40">
        <v>6.419</v>
      </c>
      <c r="EO20" s="40">
        <v>5.87</v>
      </c>
      <c r="EP20" s="40">
        <v>6.331</v>
      </c>
      <c r="EQ20" s="40">
        <v>5.476</v>
      </c>
      <c r="ER20" s="40">
        <v>4.688</v>
      </c>
      <c r="ES20" s="40">
        <v>5.411</v>
      </c>
      <c r="ET20" s="40">
        <v>6.842</v>
      </c>
      <c r="EU20" s="40">
        <v>4.554</v>
      </c>
      <c r="EV20" s="40">
        <v>4.92</v>
      </c>
      <c r="EW20" s="40">
        <v>6.025</v>
      </c>
      <c r="EX20" s="40">
        <v>7.686</v>
      </c>
      <c r="EY20" s="40">
        <v>7.61</v>
      </c>
      <c r="EZ20" s="40">
        <v>6.83</v>
      </c>
      <c r="FA20" s="40">
        <v>7.487</v>
      </c>
      <c r="FB20" s="40">
        <v>6.703</v>
      </c>
      <c r="FC20" s="40">
        <v>5.443</v>
      </c>
      <c r="FD20" s="40">
        <v>6.1</v>
      </c>
      <c r="FE20" s="40">
        <v>8.358</v>
      </c>
      <c r="FF20" s="40">
        <v>6.25</v>
      </c>
      <c r="FG20" s="40">
        <v>8.055</v>
      </c>
      <c r="FH20" s="40">
        <v>6.573</v>
      </c>
      <c r="FI20" s="40">
        <v>5.11</v>
      </c>
      <c r="FJ20" s="40">
        <v>7.358</v>
      </c>
      <c r="FK20" s="40">
        <v>6.102</v>
      </c>
      <c r="FL20" s="40">
        <v>6.5</v>
      </c>
      <c r="FM20" s="40">
        <v>7.103</v>
      </c>
      <c r="FN20" s="40">
        <v>5.588</v>
      </c>
      <c r="FO20" s="40">
        <v>4.835</v>
      </c>
      <c r="FP20" s="40">
        <v>5.485</v>
      </c>
      <c r="FQ20" s="40">
        <v>6.285</v>
      </c>
      <c r="FR20" s="40">
        <v>4.556</v>
      </c>
      <c r="FS20" s="40">
        <v>5.699</v>
      </c>
      <c r="FT20" s="40">
        <v>5.219</v>
      </c>
      <c r="FU20" s="40">
        <v>6.529</v>
      </c>
      <c r="FV20" s="40">
        <v>6.876</v>
      </c>
      <c r="FW20" s="41">
        <v>5.896</v>
      </c>
      <c r="FX20" s="41">
        <v>8.31</v>
      </c>
      <c r="FY20" s="41">
        <v>6.589</v>
      </c>
      <c r="FZ20" s="41">
        <v>6.655</v>
      </c>
      <c r="GA20" s="41">
        <v>6.58</v>
      </c>
      <c r="GB20" s="41">
        <v>7.03</v>
      </c>
      <c r="GC20" s="41">
        <v>6.06</v>
      </c>
      <c r="GD20" s="41">
        <v>6.499</v>
      </c>
      <c r="GE20" s="41">
        <v>6.698</v>
      </c>
      <c r="GF20" s="41">
        <v>5.671</v>
      </c>
      <c r="GG20" s="41">
        <v>6.255</v>
      </c>
      <c r="GH20" s="41">
        <v>7.3</v>
      </c>
      <c r="GI20" s="41">
        <v>5.37</v>
      </c>
      <c r="GJ20" s="41">
        <v>6.05</v>
      </c>
      <c r="GK20" s="42"/>
    </row>
    <row r="21" ht="13.5" customHeight="1">
      <c r="A21" s="27">
        <f t="shared" si="2"/>
        <v>17</v>
      </c>
      <c r="B21" s="36" t="s">
        <v>15</v>
      </c>
      <c r="C21" s="37">
        <v>2.031</v>
      </c>
      <c r="D21" s="37">
        <v>1.457</v>
      </c>
      <c r="E21" s="37">
        <v>2.134</v>
      </c>
      <c r="F21" s="37">
        <v>2.288</v>
      </c>
      <c r="G21" s="37">
        <v>1.804</v>
      </c>
      <c r="H21" s="37">
        <v>2.028</v>
      </c>
      <c r="I21" s="37">
        <v>2.648</v>
      </c>
      <c r="J21" s="37">
        <v>2.362</v>
      </c>
      <c r="K21" s="37">
        <v>1.684</v>
      </c>
      <c r="L21" s="37">
        <v>3.057</v>
      </c>
      <c r="M21" s="37">
        <v>3.332</v>
      </c>
      <c r="N21" s="37">
        <v>1.682</v>
      </c>
      <c r="O21" s="37">
        <v>1.329</v>
      </c>
      <c r="P21" s="37">
        <v>1.587</v>
      </c>
      <c r="Q21" s="37">
        <v>3.09</v>
      </c>
      <c r="R21" s="37">
        <v>3.35</v>
      </c>
      <c r="S21" s="37">
        <v>1.912</v>
      </c>
      <c r="T21" s="37">
        <v>1.164</v>
      </c>
      <c r="U21" s="37">
        <v>1.358</v>
      </c>
      <c r="V21" s="37">
        <v>2.564</v>
      </c>
      <c r="W21" s="37">
        <v>2.638</v>
      </c>
      <c r="X21" s="37">
        <v>2.865</v>
      </c>
      <c r="Y21" s="37">
        <v>1.817</v>
      </c>
      <c r="Z21" s="37">
        <v>1.54</v>
      </c>
      <c r="AA21" s="37">
        <v>1.689</v>
      </c>
      <c r="AB21" s="37">
        <v>1.943</v>
      </c>
      <c r="AC21" s="37">
        <v>1.8</v>
      </c>
      <c r="AD21" s="37">
        <v>1.243</v>
      </c>
      <c r="AE21" s="37">
        <v>2.422</v>
      </c>
      <c r="AF21" s="37">
        <v>2.147</v>
      </c>
      <c r="AG21" s="37">
        <v>2.207</v>
      </c>
      <c r="AH21" s="37">
        <v>3.169</v>
      </c>
      <c r="AI21" s="37">
        <v>1.778</v>
      </c>
      <c r="AJ21" s="37">
        <v>2.233</v>
      </c>
      <c r="AK21" s="37">
        <v>1.735</v>
      </c>
      <c r="AL21" s="37">
        <v>0.988</v>
      </c>
      <c r="AM21" s="37">
        <v>0.483</v>
      </c>
      <c r="AN21" s="37">
        <v>0.724</v>
      </c>
      <c r="AO21" s="37">
        <v>0.697</v>
      </c>
      <c r="AP21" s="37">
        <v>1.195</v>
      </c>
      <c r="AQ21" s="37">
        <v>1.139</v>
      </c>
      <c r="AR21" s="37">
        <v>1.704</v>
      </c>
      <c r="AS21" s="37">
        <v>1.754</v>
      </c>
      <c r="AT21" s="37">
        <v>1.819</v>
      </c>
      <c r="AU21" s="37">
        <v>1.6</v>
      </c>
      <c r="AV21" s="37">
        <v>2.116</v>
      </c>
      <c r="AW21" s="37">
        <v>1.431</v>
      </c>
      <c r="AX21" s="37">
        <v>2.271</v>
      </c>
      <c r="AY21" s="37">
        <v>1.094</v>
      </c>
      <c r="AZ21" s="37">
        <v>0.992</v>
      </c>
      <c r="BA21" s="37">
        <v>2.7</v>
      </c>
      <c r="BB21" s="37">
        <v>2.675</v>
      </c>
      <c r="BC21" s="37">
        <v>1.479</v>
      </c>
      <c r="BD21" s="37">
        <v>2.087</v>
      </c>
      <c r="BE21" s="37">
        <v>2.279</v>
      </c>
      <c r="BF21" s="37">
        <v>3.222</v>
      </c>
      <c r="BG21" s="37">
        <v>2.372</v>
      </c>
      <c r="BH21" s="37">
        <v>4.584</v>
      </c>
      <c r="BI21" s="37">
        <v>2.388</v>
      </c>
      <c r="BJ21" s="37">
        <v>2.777</v>
      </c>
      <c r="BK21" s="37">
        <v>3.268</v>
      </c>
      <c r="BL21" s="37">
        <v>1.129</v>
      </c>
      <c r="BM21" s="37">
        <v>1.78</v>
      </c>
      <c r="BN21" s="37">
        <v>0.997</v>
      </c>
      <c r="BO21" s="37">
        <v>0.508</v>
      </c>
      <c r="BP21" s="37">
        <v>1.426</v>
      </c>
      <c r="BQ21" s="37">
        <v>1.408</v>
      </c>
      <c r="BR21" s="37">
        <v>2.791</v>
      </c>
      <c r="BS21" s="37">
        <v>1.996</v>
      </c>
      <c r="BT21" s="37">
        <v>2.03</v>
      </c>
      <c r="BU21" s="37">
        <v>1.229</v>
      </c>
      <c r="BV21" s="37">
        <v>1.258</v>
      </c>
      <c r="BW21" s="37">
        <v>0.656</v>
      </c>
      <c r="BX21" s="37">
        <v>0.918</v>
      </c>
      <c r="BY21" s="37">
        <v>1.66</v>
      </c>
      <c r="BZ21" s="37">
        <v>1.175</v>
      </c>
      <c r="CA21" s="37">
        <v>1.805</v>
      </c>
      <c r="CB21" s="37">
        <v>0.756</v>
      </c>
      <c r="CC21" s="37">
        <v>0.955</v>
      </c>
      <c r="CD21" s="37">
        <v>2.613</v>
      </c>
      <c r="CE21" s="37">
        <v>2.095</v>
      </c>
      <c r="CF21" s="37">
        <v>2.531</v>
      </c>
      <c r="CG21" s="37">
        <v>1.124</v>
      </c>
      <c r="CH21" s="37">
        <v>1.16</v>
      </c>
      <c r="CI21" s="37">
        <v>0.731</v>
      </c>
      <c r="CJ21" s="37">
        <v>1.663</v>
      </c>
      <c r="CK21" s="37">
        <v>1.539</v>
      </c>
      <c r="CL21" s="37">
        <v>1.23</v>
      </c>
      <c r="CM21" s="37">
        <v>1.579</v>
      </c>
      <c r="CN21" s="37">
        <v>2.037</v>
      </c>
      <c r="CO21" s="37">
        <v>1.753</v>
      </c>
      <c r="CP21" s="37">
        <v>1.232</v>
      </c>
      <c r="CQ21" s="37">
        <v>2.146</v>
      </c>
      <c r="CR21" s="37">
        <v>3.138</v>
      </c>
      <c r="CS21" s="37">
        <v>4.574</v>
      </c>
      <c r="CT21" s="37">
        <v>1.689</v>
      </c>
      <c r="CU21" s="37">
        <v>2.484</v>
      </c>
      <c r="CV21" s="37">
        <v>0.761</v>
      </c>
      <c r="CW21" s="37">
        <v>0.939</v>
      </c>
      <c r="CX21" s="37">
        <v>1.304</v>
      </c>
      <c r="CY21" s="37">
        <v>1.434</v>
      </c>
      <c r="CZ21" s="37">
        <v>0.717</v>
      </c>
      <c r="DA21" s="37">
        <v>1.268</v>
      </c>
      <c r="DB21" s="37">
        <v>1.087</v>
      </c>
      <c r="DC21" s="37">
        <v>1.478</v>
      </c>
      <c r="DD21" s="37">
        <v>1.07</v>
      </c>
      <c r="DE21" s="37">
        <v>0.803</v>
      </c>
      <c r="DF21" s="37">
        <v>0.556</v>
      </c>
      <c r="DG21" s="37">
        <v>1.268</v>
      </c>
      <c r="DH21" s="37">
        <v>0.334</v>
      </c>
      <c r="DI21" s="37">
        <v>0.81</v>
      </c>
      <c r="DJ21" s="37">
        <v>1.072</v>
      </c>
      <c r="DK21" s="37">
        <v>2.003</v>
      </c>
      <c r="DL21" s="37">
        <v>2.136</v>
      </c>
      <c r="DM21" s="37">
        <v>1.678</v>
      </c>
      <c r="DN21" s="37">
        <v>1.751</v>
      </c>
      <c r="DO21" s="37">
        <v>1.54</v>
      </c>
      <c r="DP21" s="37">
        <v>1.364</v>
      </c>
      <c r="DQ21" s="37">
        <v>0.602</v>
      </c>
      <c r="DR21" s="37">
        <v>0.821</v>
      </c>
      <c r="DS21" s="37">
        <v>0.924</v>
      </c>
      <c r="DT21" s="37">
        <v>0.978</v>
      </c>
      <c r="DU21" s="37">
        <v>1.173</v>
      </c>
      <c r="DV21" s="37">
        <v>0.78</v>
      </c>
      <c r="DW21" s="37">
        <v>1.768</v>
      </c>
      <c r="DX21" s="37">
        <v>1.3</v>
      </c>
      <c r="DY21" s="37">
        <v>1.042</v>
      </c>
      <c r="DZ21" s="37">
        <v>1.329</v>
      </c>
      <c r="EA21" s="37">
        <v>1.848</v>
      </c>
      <c r="EB21" s="37">
        <v>1.441</v>
      </c>
      <c r="EC21" s="37">
        <v>1.978</v>
      </c>
      <c r="ED21" s="37">
        <v>2.051</v>
      </c>
      <c r="EE21" s="37">
        <v>2.512</v>
      </c>
      <c r="EF21" s="37">
        <v>1.413</v>
      </c>
      <c r="EG21" s="37">
        <v>1.912</v>
      </c>
      <c r="EH21" s="37">
        <v>0.976</v>
      </c>
      <c r="EI21" s="37">
        <v>0.693</v>
      </c>
      <c r="EJ21" s="37">
        <v>2.001</v>
      </c>
      <c r="EK21" s="37">
        <v>1.732</v>
      </c>
      <c r="EL21" s="37">
        <v>1.564</v>
      </c>
      <c r="EM21" s="37">
        <v>1.377</v>
      </c>
      <c r="EN21" s="37">
        <v>2.083</v>
      </c>
      <c r="EO21" s="37">
        <v>1.834</v>
      </c>
      <c r="EP21" s="37">
        <v>1.17</v>
      </c>
      <c r="EQ21" s="37">
        <v>1.972</v>
      </c>
      <c r="ER21" s="37">
        <v>1.286</v>
      </c>
      <c r="ES21" s="37">
        <v>1.633</v>
      </c>
      <c r="ET21" s="37">
        <v>1.918</v>
      </c>
      <c r="EU21" s="37">
        <v>2.416</v>
      </c>
      <c r="EV21" s="37">
        <v>1.965</v>
      </c>
      <c r="EW21" s="37">
        <v>5.161</v>
      </c>
      <c r="EX21" s="37">
        <v>2.417</v>
      </c>
      <c r="EY21" s="37">
        <v>2.26</v>
      </c>
      <c r="EZ21" s="37">
        <v>2.966</v>
      </c>
      <c r="FA21" s="37">
        <v>1.283</v>
      </c>
      <c r="FB21" s="37">
        <v>1.298</v>
      </c>
      <c r="FC21" s="37">
        <v>1.498</v>
      </c>
      <c r="FD21" s="37">
        <v>1.851</v>
      </c>
      <c r="FE21" s="37">
        <v>1.959</v>
      </c>
      <c r="FF21" s="37">
        <v>2.962</v>
      </c>
      <c r="FG21" s="37">
        <v>2.751</v>
      </c>
      <c r="FH21" s="37">
        <v>2.027</v>
      </c>
      <c r="FI21" s="37">
        <v>2.104</v>
      </c>
      <c r="FJ21" s="37">
        <v>2.716</v>
      </c>
      <c r="FK21" s="37">
        <v>2.182</v>
      </c>
      <c r="FL21" s="37">
        <v>3.592</v>
      </c>
      <c r="FM21" s="37">
        <v>2.789</v>
      </c>
      <c r="FN21" s="37">
        <v>3.296</v>
      </c>
      <c r="FO21" s="37">
        <v>2.978</v>
      </c>
      <c r="FP21" s="37">
        <v>4.304</v>
      </c>
      <c r="FQ21" s="37">
        <v>5.877</v>
      </c>
      <c r="FR21" s="37">
        <v>2.447</v>
      </c>
      <c r="FS21" s="37">
        <v>2.69</v>
      </c>
      <c r="FT21" s="37">
        <v>2.66</v>
      </c>
      <c r="FU21" s="37">
        <v>3.098</v>
      </c>
      <c r="FV21" s="37">
        <v>5.999</v>
      </c>
      <c r="FW21" s="44">
        <v>3.73</v>
      </c>
      <c r="FX21" s="44">
        <v>3.814</v>
      </c>
      <c r="FY21" s="44">
        <v>3.12</v>
      </c>
      <c r="FZ21" s="44">
        <v>4.682</v>
      </c>
      <c r="GA21" s="44">
        <v>4.913</v>
      </c>
      <c r="GB21" s="44">
        <v>4.396</v>
      </c>
      <c r="GC21" s="44">
        <v>5.6</v>
      </c>
      <c r="GD21" s="44">
        <v>5.492</v>
      </c>
      <c r="GE21" s="44">
        <v>6.152</v>
      </c>
      <c r="GF21" s="44">
        <v>6.559</v>
      </c>
      <c r="GG21" s="44">
        <v>6.658</v>
      </c>
      <c r="GH21" s="44">
        <v>9.812</v>
      </c>
      <c r="GI21" s="44">
        <v>6.33</v>
      </c>
      <c r="GJ21" s="44">
        <v>7.371</v>
      </c>
      <c r="GK21" s="42"/>
    </row>
    <row r="22" ht="13.5" customHeight="1">
      <c r="A22" s="27">
        <f t="shared" si="2"/>
        <v>18</v>
      </c>
      <c r="B22" s="36" t="s">
        <v>16</v>
      </c>
      <c r="C22" s="37">
        <v>7.434</v>
      </c>
      <c r="D22" s="37">
        <v>5.967</v>
      </c>
      <c r="E22" s="37">
        <v>4.886</v>
      </c>
      <c r="F22" s="37">
        <v>3.376</v>
      </c>
      <c r="G22" s="37">
        <v>5.999</v>
      </c>
      <c r="H22" s="37">
        <v>7.411</v>
      </c>
      <c r="I22" s="37">
        <v>9.573</v>
      </c>
      <c r="J22" s="37">
        <v>6.534</v>
      </c>
      <c r="K22" s="37">
        <v>6.49</v>
      </c>
      <c r="L22" s="37">
        <v>8.836</v>
      </c>
      <c r="M22" s="37">
        <v>8.121</v>
      </c>
      <c r="N22" s="37">
        <v>8.696</v>
      </c>
      <c r="O22" s="37">
        <v>4.907</v>
      </c>
      <c r="P22" s="37">
        <v>4.762</v>
      </c>
      <c r="Q22" s="37">
        <v>6.179</v>
      </c>
      <c r="R22" s="37">
        <v>5.507</v>
      </c>
      <c r="S22" s="37">
        <v>8.446</v>
      </c>
      <c r="T22" s="37">
        <v>7.429</v>
      </c>
      <c r="U22" s="37">
        <v>7.066</v>
      </c>
      <c r="V22" s="37">
        <v>7.532</v>
      </c>
      <c r="W22" s="37">
        <v>7.775</v>
      </c>
      <c r="X22" s="37">
        <v>8.601</v>
      </c>
      <c r="Y22" s="37">
        <v>4.709</v>
      </c>
      <c r="Z22" s="37">
        <v>4.704</v>
      </c>
      <c r="AA22" s="37">
        <v>6.059</v>
      </c>
      <c r="AB22" s="37">
        <v>5.57</v>
      </c>
      <c r="AC22" s="37">
        <v>4.446</v>
      </c>
      <c r="AD22" s="37">
        <v>4.115</v>
      </c>
      <c r="AE22" s="37">
        <v>5.929</v>
      </c>
      <c r="AF22" s="37">
        <v>5.11</v>
      </c>
      <c r="AG22" s="37">
        <v>5.776</v>
      </c>
      <c r="AH22" s="37">
        <v>7.078</v>
      </c>
      <c r="AI22" s="37">
        <v>6.954</v>
      </c>
      <c r="AJ22" s="37">
        <v>5.643</v>
      </c>
      <c r="AK22" s="37">
        <v>6.167</v>
      </c>
      <c r="AL22" s="37">
        <v>4.041</v>
      </c>
      <c r="AM22" s="37">
        <v>1.736</v>
      </c>
      <c r="AN22" s="37">
        <v>3.224</v>
      </c>
      <c r="AO22" s="37">
        <v>7.173</v>
      </c>
      <c r="AP22" s="37">
        <v>6.709</v>
      </c>
      <c r="AQ22" s="37">
        <v>6.099</v>
      </c>
      <c r="AR22" s="37">
        <v>8.922</v>
      </c>
      <c r="AS22" s="37">
        <v>11.985</v>
      </c>
      <c r="AT22" s="37">
        <v>5.469</v>
      </c>
      <c r="AU22" s="37">
        <v>2.631</v>
      </c>
      <c r="AV22" s="37">
        <v>2.98</v>
      </c>
      <c r="AW22" s="37">
        <v>6.453</v>
      </c>
      <c r="AX22" s="37">
        <v>4.467</v>
      </c>
      <c r="AY22" s="37">
        <v>2.022</v>
      </c>
      <c r="AZ22" s="37">
        <v>3.358</v>
      </c>
      <c r="BA22" s="37">
        <v>5.781</v>
      </c>
      <c r="BB22" s="37">
        <v>4.677</v>
      </c>
      <c r="BC22" s="37">
        <v>5.874</v>
      </c>
      <c r="BD22" s="37">
        <v>5.681</v>
      </c>
      <c r="BE22" s="37">
        <v>5.311</v>
      </c>
      <c r="BF22" s="37">
        <v>5.947</v>
      </c>
      <c r="BG22" s="37">
        <v>8.048</v>
      </c>
      <c r="BH22" s="37">
        <v>7.909</v>
      </c>
      <c r="BI22" s="37">
        <v>5.641</v>
      </c>
      <c r="BJ22" s="37">
        <v>3.898</v>
      </c>
      <c r="BK22" s="37">
        <v>5.027</v>
      </c>
      <c r="BL22" s="37">
        <v>4.447</v>
      </c>
      <c r="BM22" s="37">
        <v>5.543</v>
      </c>
      <c r="BN22" s="37">
        <v>6.574</v>
      </c>
      <c r="BO22" s="37">
        <v>5.206</v>
      </c>
      <c r="BP22" s="37">
        <v>4.904</v>
      </c>
      <c r="BQ22" s="37">
        <v>6.043</v>
      </c>
      <c r="BR22" s="37">
        <v>10.42</v>
      </c>
      <c r="BS22" s="37">
        <v>8.591</v>
      </c>
      <c r="BT22" s="37">
        <v>4.118</v>
      </c>
      <c r="BU22" s="37">
        <v>3.036</v>
      </c>
      <c r="BV22" s="37">
        <v>3.316</v>
      </c>
      <c r="BW22" s="37">
        <v>7.174</v>
      </c>
      <c r="BX22" s="37">
        <v>4.374</v>
      </c>
      <c r="BY22" s="37">
        <v>6.608</v>
      </c>
      <c r="BZ22" s="37">
        <v>5.572</v>
      </c>
      <c r="CA22" s="37">
        <v>4.447</v>
      </c>
      <c r="CB22" s="37">
        <v>6.698</v>
      </c>
      <c r="CC22" s="37">
        <v>5.225</v>
      </c>
      <c r="CD22" s="37">
        <v>9.656</v>
      </c>
      <c r="CE22" s="37">
        <v>7.633</v>
      </c>
      <c r="CF22" s="37">
        <v>5.793</v>
      </c>
      <c r="CG22" s="37">
        <v>6.052</v>
      </c>
      <c r="CH22" s="37">
        <v>5.067</v>
      </c>
      <c r="CI22" s="37">
        <v>3.521</v>
      </c>
      <c r="CJ22" s="37">
        <v>6.034</v>
      </c>
      <c r="CK22" s="37">
        <v>5.994</v>
      </c>
      <c r="CL22" s="37">
        <v>7.705</v>
      </c>
      <c r="CM22" s="37">
        <v>7.048</v>
      </c>
      <c r="CN22" s="37">
        <v>4.604</v>
      </c>
      <c r="CO22" s="37">
        <v>6.608</v>
      </c>
      <c r="CP22" s="37">
        <v>10.537</v>
      </c>
      <c r="CQ22" s="37">
        <v>6.429</v>
      </c>
      <c r="CR22" s="37">
        <v>7.395</v>
      </c>
      <c r="CS22" s="37">
        <v>3.837</v>
      </c>
      <c r="CT22" s="37">
        <v>5.535</v>
      </c>
      <c r="CU22" s="37">
        <v>7.496</v>
      </c>
      <c r="CV22" s="37">
        <v>5.73</v>
      </c>
      <c r="CW22" s="37">
        <v>7.676</v>
      </c>
      <c r="CX22" s="37">
        <v>5.17</v>
      </c>
      <c r="CY22" s="37">
        <v>5.313</v>
      </c>
      <c r="CZ22" s="37">
        <v>5.454</v>
      </c>
      <c r="DA22" s="37">
        <v>6.372</v>
      </c>
      <c r="DB22" s="37">
        <v>8.755</v>
      </c>
      <c r="DC22" s="37">
        <v>6.321</v>
      </c>
      <c r="DD22" s="37">
        <v>9.805</v>
      </c>
      <c r="DE22" s="37">
        <v>6.129</v>
      </c>
      <c r="DF22" s="37">
        <v>4.434</v>
      </c>
      <c r="DG22" s="37">
        <v>4.409</v>
      </c>
      <c r="DH22" s="37">
        <v>5.181</v>
      </c>
      <c r="DI22" s="37">
        <v>4.373</v>
      </c>
      <c r="DJ22" s="37">
        <v>5.092</v>
      </c>
      <c r="DK22" s="37">
        <v>5.751</v>
      </c>
      <c r="DL22" s="37">
        <v>4.282</v>
      </c>
      <c r="DM22" s="37">
        <v>7.036</v>
      </c>
      <c r="DN22" s="37">
        <v>7.344</v>
      </c>
      <c r="DO22" s="37">
        <v>8.542</v>
      </c>
      <c r="DP22" s="37">
        <v>8.249</v>
      </c>
      <c r="DQ22" s="37">
        <v>5.563</v>
      </c>
      <c r="DR22" s="37">
        <v>4.546</v>
      </c>
      <c r="DS22" s="37">
        <v>4.478</v>
      </c>
      <c r="DT22" s="37">
        <v>5.916</v>
      </c>
      <c r="DU22" s="37">
        <v>7.36</v>
      </c>
      <c r="DV22" s="37">
        <v>5.849</v>
      </c>
      <c r="DW22" s="37">
        <v>5.559</v>
      </c>
      <c r="DX22" s="37">
        <v>7.504</v>
      </c>
      <c r="DY22" s="37">
        <v>6.763</v>
      </c>
      <c r="DZ22" s="37">
        <v>7.529</v>
      </c>
      <c r="EA22" s="37">
        <v>7.912</v>
      </c>
      <c r="EB22" s="37">
        <v>7.41</v>
      </c>
      <c r="EC22" s="37">
        <v>4.169</v>
      </c>
      <c r="ED22" s="37">
        <v>3.914</v>
      </c>
      <c r="EE22" s="37">
        <v>6.525</v>
      </c>
      <c r="EF22" s="37">
        <v>5.327</v>
      </c>
      <c r="EG22" s="37">
        <v>5.452</v>
      </c>
      <c r="EH22" s="37">
        <v>5.99</v>
      </c>
      <c r="EI22" s="37">
        <v>5.12</v>
      </c>
      <c r="EJ22" s="37">
        <v>4.165</v>
      </c>
      <c r="EK22" s="37">
        <v>6.614</v>
      </c>
      <c r="EL22" s="37">
        <v>5.693</v>
      </c>
      <c r="EM22" s="37">
        <v>4.517</v>
      </c>
      <c r="EN22" s="37">
        <v>6.897</v>
      </c>
      <c r="EO22" s="37">
        <v>5.359</v>
      </c>
      <c r="EP22" s="37">
        <v>3.634</v>
      </c>
      <c r="EQ22" s="37">
        <v>3.454</v>
      </c>
      <c r="ER22" s="37">
        <v>4.607</v>
      </c>
      <c r="ES22" s="37">
        <v>2.225</v>
      </c>
      <c r="ET22" s="37">
        <v>3.798</v>
      </c>
      <c r="EU22" s="37">
        <v>3.952</v>
      </c>
      <c r="EV22" s="37">
        <v>5.097</v>
      </c>
      <c r="EW22" s="37">
        <v>6.02</v>
      </c>
      <c r="EX22" s="37">
        <v>6.492</v>
      </c>
      <c r="EY22" s="37">
        <v>6.901</v>
      </c>
      <c r="EZ22" s="37">
        <v>8.375</v>
      </c>
      <c r="FA22" s="37">
        <v>4.15</v>
      </c>
      <c r="FB22" s="37">
        <v>4.411</v>
      </c>
      <c r="FC22" s="37">
        <v>6.505</v>
      </c>
      <c r="FD22" s="37">
        <v>3.551</v>
      </c>
      <c r="FE22" s="37">
        <v>4.309</v>
      </c>
      <c r="FF22" s="37">
        <v>3.279</v>
      </c>
      <c r="FG22" s="37">
        <v>2.72</v>
      </c>
      <c r="FH22" s="37">
        <v>4.228</v>
      </c>
      <c r="FI22" s="37">
        <v>5.365</v>
      </c>
      <c r="FJ22" s="37">
        <v>6.576</v>
      </c>
      <c r="FK22" s="37">
        <v>7.462</v>
      </c>
      <c r="FL22" s="37">
        <v>5.172</v>
      </c>
      <c r="FM22" s="37">
        <v>5.601</v>
      </c>
      <c r="FN22" s="37">
        <v>3.726</v>
      </c>
      <c r="FO22" s="37">
        <v>5.393</v>
      </c>
      <c r="FP22" s="37">
        <v>4.221</v>
      </c>
      <c r="FQ22" s="37">
        <v>5.542</v>
      </c>
      <c r="FR22" s="37">
        <v>5.119</v>
      </c>
      <c r="FS22" s="37">
        <v>4.281</v>
      </c>
      <c r="FT22" s="37">
        <v>4.64</v>
      </c>
      <c r="FU22" s="37">
        <v>7.426</v>
      </c>
      <c r="FV22" s="37">
        <v>4.905</v>
      </c>
      <c r="FW22" s="44">
        <v>5.514</v>
      </c>
      <c r="FX22" s="44">
        <v>5.215</v>
      </c>
      <c r="FY22" s="44">
        <v>4.424</v>
      </c>
      <c r="FZ22" s="44">
        <v>4.415</v>
      </c>
      <c r="GA22" s="44">
        <v>4.239</v>
      </c>
      <c r="GB22" s="44">
        <v>3.944</v>
      </c>
      <c r="GC22" s="44">
        <v>4.885</v>
      </c>
      <c r="GD22" s="44">
        <v>6.465</v>
      </c>
      <c r="GE22" s="44">
        <v>5.032</v>
      </c>
      <c r="GF22" s="44">
        <v>3.945</v>
      </c>
      <c r="GG22" s="44">
        <v>5.263</v>
      </c>
      <c r="GH22" s="44">
        <v>4.703</v>
      </c>
      <c r="GI22" s="44">
        <v>3.309</v>
      </c>
      <c r="GJ22" s="44">
        <v>6.81</v>
      </c>
      <c r="GK22" s="42"/>
    </row>
    <row r="23" ht="13.5" customHeight="1">
      <c r="A23" s="27">
        <f t="shared" si="2"/>
        <v>19</v>
      </c>
      <c r="B23" s="45" t="s">
        <v>19</v>
      </c>
      <c r="C23" s="46">
        <f t="shared" ref="C23:GJ23" si="6">C22+C21+C17</f>
        <v>20.344</v>
      </c>
      <c r="D23" s="46">
        <f t="shared" si="6"/>
        <v>16.62</v>
      </c>
      <c r="E23" s="46">
        <f t="shared" si="6"/>
        <v>17.53</v>
      </c>
      <c r="F23" s="46">
        <f t="shared" si="6"/>
        <v>16.21</v>
      </c>
      <c r="G23" s="46">
        <f t="shared" si="6"/>
        <v>19.814</v>
      </c>
      <c r="H23" s="46">
        <f t="shared" si="6"/>
        <v>21.429</v>
      </c>
      <c r="I23" s="46">
        <f t="shared" si="6"/>
        <v>24.832</v>
      </c>
      <c r="J23" s="46">
        <f t="shared" si="6"/>
        <v>21.634</v>
      </c>
      <c r="K23" s="46">
        <f t="shared" si="6"/>
        <v>20.622</v>
      </c>
      <c r="L23" s="46">
        <f t="shared" si="6"/>
        <v>26.31</v>
      </c>
      <c r="M23" s="46">
        <f t="shared" si="6"/>
        <v>23.785</v>
      </c>
      <c r="N23" s="46">
        <f t="shared" si="6"/>
        <v>23.66</v>
      </c>
      <c r="O23" s="46">
        <f t="shared" si="6"/>
        <v>17.078</v>
      </c>
      <c r="P23" s="46">
        <f t="shared" si="6"/>
        <v>17.455</v>
      </c>
      <c r="Q23" s="46">
        <f t="shared" si="6"/>
        <v>20.255</v>
      </c>
      <c r="R23" s="46">
        <f t="shared" si="6"/>
        <v>21.16</v>
      </c>
      <c r="S23" s="46">
        <f t="shared" si="6"/>
        <v>22.823</v>
      </c>
      <c r="T23" s="46">
        <f t="shared" si="6"/>
        <v>20.855</v>
      </c>
      <c r="U23" s="46">
        <f t="shared" si="6"/>
        <v>19.956</v>
      </c>
      <c r="V23" s="46">
        <f t="shared" si="6"/>
        <v>23.597</v>
      </c>
      <c r="W23" s="46">
        <f t="shared" si="6"/>
        <v>23.917</v>
      </c>
      <c r="X23" s="46">
        <f t="shared" si="6"/>
        <v>28.071</v>
      </c>
      <c r="Y23" s="46">
        <f t="shared" si="6"/>
        <v>20.117</v>
      </c>
      <c r="Z23" s="46">
        <f t="shared" si="6"/>
        <v>18.311</v>
      </c>
      <c r="AA23" s="46">
        <f t="shared" si="6"/>
        <v>19.466</v>
      </c>
      <c r="AB23" s="46">
        <f t="shared" si="6"/>
        <v>18.927</v>
      </c>
      <c r="AC23" s="46">
        <f t="shared" si="6"/>
        <v>18.208</v>
      </c>
      <c r="AD23" s="46">
        <f t="shared" si="6"/>
        <v>16.838</v>
      </c>
      <c r="AE23" s="46">
        <f t="shared" si="6"/>
        <v>20.553</v>
      </c>
      <c r="AF23" s="46">
        <f t="shared" si="6"/>
        <v>18.431</v>
      </c>
      <c r="AG23" s="46">
        <f t="shared" si="6"/>
        <v>18.878</v>
      </c>
      <c r="AH23" s="46">
        <f t="shared" si="6"/>
        <v>23.435</v>
      </c>
      <c r="AI23" s="46">
        <f t="shared" si="6"/>
        <v>21.705</v>
      </c>
      <c r="AJ23" s="46">
        <f t="shared" si="6"/>
        <v>23.865</v>
      </c>
      <c r="AK23" s="46">
        <f t="shared" si="6"/>
        <v>21.233</v>
      </c>
      <c r="AL23" s="46">
        <f t="shared" si="6"/>
        <v>14.273</v>
      </c>
      <c r="AM23" s="46">
        <f t="shared" si="6"/>
        <v>9.729</v>
      </c>
      <c r="AN23" s="46">
        <f t="shared" si="6"/>
        <v>14.658</v>
      </c>
      <c r="AO23" s="46">
        <f t="shared" si="6"/>
        <v>21.858</v>
      </c>
      <c r="AP23" s="46">
        <f t="shared" si="6"/>
        <v>19.802</v>
      </c>
      <c r="AQ23" s="46">
        <f t="shared" si="6"/>
        <v>19.632</v>
      </c>
      <c r="AR23" s="46">
        <f t="shared" si="6"/>
        <v>23.035</v>
      </c>
      <c r="AS23" s="46">
        <f t="shared" si="6"/>
        <v>25.274</v>
      </c>
      <c r="AT23" s="46">
        <f t="shared" si="6"/>
        <v>20.978</v>
      </c>
      <c r="AU23" s="46">
        <f t="shared" si="6"/>
        <v>16.691</v>
      </c>
      <c r="AV23" s="46">
        <f t="shared" si="6"/>
        <v>20.307</v>
      </c>
      <c r="AW23" s="46">
        <f t="shared" si="6"/>
        <v>21.575</v>
      </c>
      <c r="AX23" s="46">
        <f t="shared" si="6"/>
        <v>20.15</v>
      </c>
      <c r="AY23" s="46">
        <f t="shared" si="6"/>
        <v>14.275</v>
      </c>
      <c r="AZ23" s="46">
        <f t="shared" si="6"/>
        <v>15.867</v>
      </c>
      <c r="BA23" s="46">
        <f t="shared" si="6"/>
        <v>23.512</v>
      </c>
      <c r="BB23" s="46">
        <f t="shared" si="6"/>
        <v>21.022</v>
      </c>
      <c r="BC23" s="46">
        <f t="shared" si="6"/>
        <v>20.243</v>
      </c>
      <c r="BD23" s="46">
        <f t="shared" si="6"/>
        <v>22.666</v>
      </c>
      <c r="BE23" s="46">
        <f t="shared" si="6"/>
        <v>21.464</v>
      </c>
      <c r="BF23" s="46">
        <f t="shared" si="6"/>
        <v>24.351</v>
      </c>
      <c r="BG23" s="46">
        <f t="shared" si="6"/>
        <v>24.89</v>
      </c>
      <c r="BH23" s="46">
        <f t="shared" si="6"/>
        <v>29.042</v>
      </c>
      <c r="BI23" s="46">
        <f t="shared" si="6"/>
        <v>23.786</v>
      </c>
      <c r="BJ23" s="46">
        <f t="shared" si="6"/>
        <v>21.357</v>
      </c>
      <c r="BK23" s="46">
        <f t="shared" si="6"/>
        <v>22.301</v>
      </c>
      <c r="BL23" s="46">
        <f t="shared" si="6"/>
        <v>18.139</v>
      </c>
      <c r="BM23" s="46">
        <f t="shared" si="6"/>
        <v>21.419</v>
      </c>
      <c r="BN23" s="46">
        <f t="shared" si="6"/>
        <v>22.119</v>
      </c>
      <c r="BO23" s="46">
        <f t="shared" si="6"/>
        <v>19.592</v>
      </c>
      <c r="BP23" s="46">
        <f t="shared" si="6"/>
        <v>19.586</v>
      </c>
      <c r="BQ23" s="46">
        <f t="shared" si="6"/>
        <v>22.767</v>
      </c>
      <c r="BR23" s="46">
        <f t="shared" si="6"/>
        <v>29.255</v>
      </c>
      <c r="BS23" s="46">
        <f t="shared" si="6"/>
        <v>25.662</v>
      </c>
      <c r="BT23" s="46">
        <f t="shared" si="6"/>
        <v>23.414</v>
      </c>
      <c r="BU23" s="46">
        <f t="shared" si="6"/>
        <v>20.471</v>
      </c>
      <c r="BV23" s="46">
        <f t="shared" si="6"/>
        <v>17.469</v>
      </c>
      <c r="BW23" s="46">
        <f t="shared" si="6"/>
        <v>20.665</v>
      </c>
      <c r="BX23" s="46">
        <f t="shared" si="6"/>
        <v>19.628</v>
      </c>
      <c r="BY23" s="46">
        <f t="shared" si="6"/>
        <v>23.231</v>
      </c>
      <c r="BZ23" s="46">
        <f t="shared" si="6"/>
        <v>20.398</v>
      </c>
      <c r="CA23" s="46">
        <f t="shared" si="6"/>
        <v>20.971</v>
      </c>
      <c r="CB23" s="46">
        <f t="shared" si="6"/>
        <v>21.394</v>
      </c>
      <c r="CC23" s="46">
        <f t="shared" si="6"/>
        <v>19.593</v>
      </c>
      <c r="CD23" s="46">
        <f t="shared" si="6"/>
        <v>28.927</v>
      </c>
      <c r="CE23" s="46">
        <f t="shared" si="6"/>
        <v>26.01</v>
      </c>
      <c r="CF23" s="46">
        <f t="shared" si="6"/>
        <v>27.757</v>
      </c>
      <c r="CG23" s="46">
        <f t="shared" si="6"/>
        <v>22.902</v>
      </c>
      <c r="CH23" s="46">
        <f t="shared" si="6"/>
        <v>20.838</v>
      </c>
      <c r="CI23" s="46">
        <f t="shared" si="6"/>
        <v>16.981</v>
      </c>
      <c r="CJ23" s="46">
        <f t="shared" si="6"/>
        <v>22.243</v>
      </c>
      <c r="CK23" s="46">
        <f t="shared" si="6"/>
        <v>22.523</v>
      </c>
      <c r="CL23" s="46">
        <f t="shared" si="6"/>
        <v>24.468</v>
      </c>
      <c r="CM23" s="46">
        <f t="shared" si="6"/>
        <v>23.989</v>
      </c>
      <c r="CN23" s="46">
        <f t="shared" si="6"/>
        <v>21.275</v>
      </c>
      <c r="CO23" s="46">
        <f t="shared" si="6"/>
        <v>24.637</v>
      </c>
      <c r="CP23" s="46">
        <f t="shared" si="6"/>
        <v>27.856</v>
      </c>
      <c r="CQ23" s="46">
        <f t="shared" si="6"/>
        <v>23.623</v>
      </c>
      <c r="CR23" s="46">
        <f t="shared" si="6"/>
        <v>30.779</v>
      </c>
      <c r="CS23" s="46">
        <f t="shared" si="6"/>
        <v>26.572</v>
      </c>
      <c r="CT23" s="46">
        <f t="shared" si="6"/>
        <v>24.659</v>
      </c>
      <c r="CU23" s="46">
        <f t="shared" si="6"/>
        <v>24.779</v>
      </c>
      <c r="CV23" s="46">
        <f t="shared" si="6"/>
        <v>20.138</v>
      </c>
      <c r="CW23" s="46">
        <f t="shared" si="6"/>
        <v>25.253</v>
      </c>
      <c r="CX23" s="46">
        <f t="shared" si="6"/>
        <v>19.997</v>
      </c>
      <c r="CY23" s="46">
        <f t="shared" si="6"/>
        <v>23.202</v>
      </c>
      <c r="CZ23" s="46">
        <f t="shared" si="6"/>
        <v>20.683</v>
      </c>
      <c r="DA23" s="46">
        <f t="shared" si="6"/>
        <v>23.462</v>
      </c>
      <c r="DB23" s="46">
        <f t="shared" si="6"/>
        <v>28.512</v>
      </c>
      <c r="DC23" s="46">
        <f t="shared" si="6"/>
        <v>27.028</v>
      </c>
      <c r="DD23" s="46">
        <f t="shared" si="6"/>
        <v>29.721</v>
      </c>
      <c r="DE23" s="46">
        <f t="shared" si="6"/>
        <v>24.67</v>
      </c>
      <c r="DF23" s="46">
        <f t="shared" si="6"/>
        <v>20.524</v>
      </c>
      <c r="DG23" s="46">
        <f t="shared" si="6"/>
        <v>21.531</v>
      </c>
      <c r="DH23" s="46">
        <f t="shared" si="6"/>
        <v>20.548</v>
      </c>
      <c r="DI23" s="46">
        <f t="shared" si="6"/>
        <v>21.26</v>
      </c>
      <c r="DJ23" s="46">
        <f t="shared" si="6"/>
        <v>22.691</v>
      </c>
      <c r="DK23" s="46">
        <f t="shared" si="6"/>
        <v>23.363</v>
      </c>
      <c r="DL23" s="46">
        <f t="shared" si="6"/>
        <v>22.474</v>
      </c>
      <c r="DM23" s="46">
        <f t="shared" si="6"/>
        <v>26.926</v>
      </c>
      <c r="DN23" s="46">
        <f t="shared" si="6"/>
        <v>28.625</v>
      </c>
      <c r="DO23" s="46">
        <f t="shared" si="6"/>
        <v>30.233</v>
      </c>
      <c r="DP23" s="46">
        <f t="shared" si="6"/>
        <v>29.679</v>
      </c>
      <c r="DQ23" s="46">
        <f t="shared" si="6"/>
        <v>23.605</v>
      </c>
      <c r="DR23" s="46">
        <f t="shared" si="6"/>
        <v>21.262</v>
      </c>
      <c r="DS23" s="46">
        <f t="shared" si="6"/>
        <v>21.652</v>
      </c>
      <c r="DT23" s="46">
        <f t="shared" si="6"/>
        <v>21.412</v>
      </c>
      <c r="DU23" s="46">
        <f t="shared" si="6"/>
        <v>26.419</v>
      </c>
      <c r="DV23" s="46">
        <f t="shared" si="6"/>
        <v>25.89</v>
      </c>
      <c r="DW23" s="46">
        <f t="shared" si="6"/>
        <v>24.965</v>
      </c>
      <c r="DX23" s="46">
        <f t="shared" si="6"/>
        <v>27.014</v>
      </c>
      <c r="DY23" s="46">
        <f t="shared" si="6"/>
        <v>26.15</v>
      </c>
      <c r="DZ23" s="46">
        <f t="shared" si="6"/>
        <v>28.083</v>
      </c>
      <c r="EA23" s="46">
        <f t="shared" si="6"/>
        <v>31.004</v>
      </c>
      <c r="EB23" s="46">
        <f t="shared" si="6"/>
        <v>29.262</v>
      </c>
      <c r="EC23" s="46">
        <f t="shared" si="6"/>
        <v>23.892</v>
      </c>
      <c r="ED23" s="46">
        <f t="shared" si="6"/>
        <v>24.535</v>
      </c>
      <c r="EE23" s="46">
        <f t="shared" si="6"/>
        <v>27.188</v>
      </c>
      <c r="EF23" s="46">
        <f t="shared" si="6"/>
        <v>22.946</v>
      </c>
      <c r="EG23" s="46">
        <f t="shared" si="6"/>
        <v>26.312</v>
      </c>
      <c r="EH23" s="46">
        <f t="shared" si="6"/>
        <v>24.958</v>
      </c>
      <c r="EI23" s="46">
        <f t="shared" si="6"/>
        <v>22.42</v>
      </c>
      <c r="EJ23" s="46">
        <f t="shared" si="6"/>
        <v>22.152</v>
      </c>
      <c r="EK23" s="46">
        <f t="shared" si="6"/>
        <v>26.817</v>
      </c>
      <c r="EL23" s="46">
        <f t="shared" si="6"/>
        <v>25.009</v>
      </c>
      <c r="EM23" s="46">
        <f t="shared" si="6"/>
        <v>27.322</v>
      </c>
      <c r="EN23" s="46">
        <f t="shared" si="6"/>
        <v>31.977</v>
      </c>
      <c r="EO23" s="46">
        <f t="shared" si="6"/>
        <v>27.716</v>
      </c>
      <c r="EP23" s="46">
        <f t="shared" si="6"/>
        <v>22.298</v>
      </c>
      <c r="EQ23" s="46">
        <f t="shared" si="6"/>
        <v>24.834</v>
      </c>
      <c r="ER23" s="46">
        <f t="shared" si="6"/>
        <v>22.32</v>
      </c>
      <c r="ES23" s="46">
        <f t="shared" si="6"/>
        <v>21.959</v>
      </c>
      <c r="ET23" s="46">
        <f t="shared" si="6"/>
        <v>24.483</v>
      </c>
      <c r="EU23" s="46">
        <f t="shared" si="6"/>
        <v>20.423</v>
      </c>
      <c r="EV23" s="46">
        <f t="shared" si="6"/>
        <v>24.095</v>
      </c>
      <c r="EW23" s="46">
        <f t="shared" si="6"/>
        <v>32.415</v>
      </c>
      <c r="EX23" s="46">
        <f t="shared" si="6"/>
        <v>30.526</v>
      </c>
      <c r="EY23" s="46">
        <f t="shared" si="6"/>
        <v>33.098</v>
      </c>
      <c r="EZ23" s="46">
        <f t="shared" si="6"/>
        <v>35.981</v>
      </c>
      <c r="FA23" s="46">
        <f t="shared" si="6"/>
        <v>26.812</v>
      </c>
      <c r="FB23" s="46">
        <f t="shared" si="6"/>
        <v>25.709</v>
      </c>
      <c r="FC23" s="46">
        <f t="shared" si="6"/>
        <v>27.271</v>
      </c>
      <c r="FD23" s="46">
        <f t="shared" si="6"/>
        <v>23.792</v>
      </c>
      <c r="FE23" s="46">
        <f t="shared" si="6"/>
        <v>26.515</v>
      </c>
      <c r="FF23" s="46">
        <f t="shared" si="6"/>
        <v>25.294</v>
      </c>
      <c r="FG23" s="46">
        <f t="shared" si="6"/>
        <v>26.009</v>
      </c>
      <c r="FH23" s="46">
        <f t="shared" si="6"/>
        <v>26.968</v>
      </c>
      <c r="FI23" s="46">
        <f t="shared" si="6"/>
        <v>26.963</v>
      </c>
      <c r="FJ23" s="46">
        <f t="shared" si="6"/>
        <v>31.665</v>
      </c>
      <c r="FK23" s="46">
        <f t="shared" si="6"/>
        <v>31.336</v>
      </c>
      <c r="FL23" s="46">
        <f t="shared" si="6"/>
        <v>32.995</v>
      </c>
      <c r="FM23" s="46">
        <f t="shared" si="6"/>
        <v>30.883</v>
      </c>
      <c r="FN23" s="46">
        <f t="shared" si="6"/>
        <v>24.757</v>
      </c>
      <c r="FO23" s="46">
        <f t="shared" si="6"/>
        <v>26.464</v>
      </c>
      <c r="FP23" s="46">
        <f t="shared" si="6"/>
        <v>27.134</v>
      </c>
      <c r="FQ23" s="46">
        <f t="shared" si="6"/>
        <v>33.633</v>
      </c>
      <c r="FR23" s="46">
        <f t="shared" si="6"/>
        <v>24.045</v>
      </c>
      <c r="FS23" s="46">
        <f t="shared" si="6"/>
        <v>24.774</v>
      </c>
      <c r="FT23" s="46">
        <f t="shared" si="6"/>
        <v>23.421</v>
      </c>
      <c r="FU23" s="46">
        <f t="shared" si="6"/>
        <v>30.282</v>
      </c>
      <c r="FV23" s="46">
        <f t="shared" si="6"/>
        <v>31.217</v>
      </c>
      <c r="FW23" s="46">
        <f t="shared" si="6"/>
        <v>29.676</v>
      </c>
      <c r="FX23" s="46">
        <f t="shared" si="6"/>
        <v>32.985</v>
      </c>
      <c r="FY23" s="46">
        <f t="shared" si="6"/>
        <v>27.936</v>
      </c>
      <c r="FZ23" s="46">
        <f t="shared" si="6"/>
        <v>30.826</v>
      </c>
      <c r="GA23" s="46">
        <f t="shared" si="6"/>
        <v>28.85</v>
      </c>
      <c r="GB23" s="46">
        <f t="shared" si="6"/>
        <v>28.174</v>
      </c>
      <c r="GC23" s="46">
        <f t="shared" si="6"/>
        <v>32.732</v>
      </c>
      <c r="GD23" s="46">
        <f t="shared" si="6"/>
        <v>33.2</v>
      </c>
      <c r="GE23" s="46">
        <f t="shared" si="6"/>
        <v>32.838</v>
      </c>
      <c r="GF23" s="46">
        <f t="shared" si="6"/>
        <v>28.708</v>
      </c>
      <c r="GG23" s="46">
        <f t="shared" si="6"/>
        <v>29.36</v>
      </c>
      <c r="GH23" s="46">
        <f t="shared" si="6"/>
        <v>34.606</v>
      </c>
      <c r="GI23" s="46">
        <f t="shared" si="6"/>
        <v>29.623</v>
      </c>
      <c r="GJ23" s="46">
        <f t="shared" si="6"/>
        <v>39.076</v>
      </c>
      <c r="GK23" s="47"/>
    </row>
    <row r="24" ht="4.5" customHeight="1">
      <c r="A24" s="27">
        <f t="shared" si="2"/>
        <v>20</v>
      </c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7"/>
    </row>
    <row r="25" ht="13.5" customHeight="1">
      <c r="A25" s="27">
        <f t="shared" si="2"/>
        <v>21</v>
      </c>
      <c r="B25" s="53" t="s">
        <v>20</v>
      </c>
      <c r="C25" s="54">
        <f t="shared" ref="C25:GJ25" si="7">SUM(C7,C17)</f>
        <v>28.778</v>
      </c>
      <c r="D25" s="54">
        <f t="shared" si="7"/>
        <v>27.544</v>
      </c>
      <c r="E25" s="54">
        <f t="shared" si="7"/>
        <v>31.903</v>
      </c>
      <c r="F25" s="54">
        <f t="shared" si="7"/>
        <v>30.589</v>
      </c>
      <c r="G25" s="54">
        <f t="shared" si="7"/>
        <v>35.135</v>
      </c>
      <c r="H25" s="54">
        <f t="shared" si="7"/>
        <v>33.678</v>
      </c>
      <c r="I25" s="54">
        <f t="shared" si="7"/>
        <v>35.556</v>
      </c>
      <c r="J25" s="54">
        <f t="shared" si="7"/>
        <v>40.869</v>
      </c>
      <c r="K25" s="54">
        <f t="shared" si="7"/>
        <v>36.086</v>
      </c>
      <c r="L25" s="54">
        <f t="shared" si="7"/>
        <v>37.578</v>
      </c>
      <c r="M25" s="54">
        <f t="shared" si="7"/>
        <v>34.168</v>
      </c>
      <c r="N25" s="54">
        <f t="shared" si="7"/>
        <v>37.266</v>
      </c>
      <c r="O25" s="54">
        <f t="shared" si="7"/>
        <v>32.885</v>
      </c>
      <c r="P25" s="54">
        <f t="shared" si="7"/>
        <v>30.441</v>
      </c>
      <c r="Q25" s="54">
        <f t="shared" si="7"/>
        <v>34.636</v>
      </c>
      <c r="R25" s="54">
        <f t="shared" si="7"/>
        <v>35.579</v>
      </c>
      <c r="S25" s="54">
        <f t="shared" si="7"/>
        <v>39.132</v>
      </c>
      <c r="T25" s="54">
        <f t="shared" si="7"/>
        <v>36.4</v>
      </c>
      <c r="U25" s="54">
        <f t="shared" si="7"/>
        <v>40.626</v>
      </c>
      <c r="V25" s="54">
        <f t="shared" si="7"/>
        <v>39.565</v>
      </c>
      <c r="W25" s="54">
        <f t="shared" si="7"/>
        <v>36.253</v>
      </c>
      <c r="X25" s="54">
        <f t="shared" si="7"/>
        <v>45.165</v>
      </c>
      <c r="Y25" s="54">
        <f t="shared" si="7"/>
        <v>39.267</v>
      </c>
      <c r="Z25" s="54">
        <f t="shared" si="7"/>
        <v>37.781</v>
      </c>
      <c r="AA25" s="54">
        <f t="shared" si="7"/>
        <v>33.625</v>
      </c>
      <c r="AB25" s="54">
        <f t="shared" si="7"/>
        <v>34.879</v>
      </c>
      <c r="AC25" s="54">
        <f t="shared" si="7"/>
        <v>36.683</v>
      </c>
      <c r="AD25" s="54">
        <f t="shared" si="7"/>
        <v>34.103</v>
      </c>
      <c r="AE25" s="54">
        <f t="shared" si="7"/>
        <v>36.335</v>
      </c>
      <c r="AF25" s="54">
        <f t="shared" si="7"/>
        <v>38.874</v>
      </c>
      <c r="AG25" s="54">
        <f t="shared" si="7"/>
        <v>36.205</v>
      </c>
      <c r="AH25" s="54">
        <f t="shared" si="7"/>
        <v>41.362</v>
      </c>
      <c r="AI25" s="54">
        <f t="shared" si="7"/>
        <v>42.241</v>
      </c>
      <c r="AJ25" s="54">
        <f t="shared" si="7"/>
        <v>47.428</v>
      </c>
      <c r="AK25" s="54">
        <f t="shared" si="7"/>
        <v>39.676</v>
      </c>
      <c r="AL25" s="54">
        <f t="shared" si="7"/>
        <v>35.514</v>
      </c>
      <c r="AM25" s="54">
        <f t="shared" si="7"/>
        <v>28.532</v>
      </c>
      <c r="AN25" s="54">
        <f t="shared" si="7"/>
        <v>31.138</v>
      </c>
      <c r="AO25" s="54">
        <f t="shared" si="7"/>
        <v>38.133</v>
      </c>
      <c r="AP25" s="54">
        <f t="shared" si="7"/>
        <v>35.711</v>
      </c>
      <c r="AQ25" s="54">
        <f t="shared" si="7"/>
        <v>37.91</v>
      </c>
      <c r="AR25" s="54">
        <f t="shared" si="7"/>
        <v>41.195</v>
      </c>
      <c r="AS25" s="54">
        <f t="shared" si="7"/>
        <v>39.604</v>
      </c>
      <c r="AT25" s="54">
        <f t="shared" si="7"/>
        <v>41.525</v>
      </c>
      <c r="AU25" s="54">
        <f t="shared" si="7"/>
        <v>38.587</v>
      </c>
      <c r="AV25" s="54">
        <f t="shared" si="7"/>
        <v>44.674</v>
      </c>
      <c r="AW25" s="54">
        <f t="shared" si="7"/>
        <v>36.478</v>
      </c>
      <c r="AX25" s="54">
        <f t="shared" si="7"/>
        <v>38.507</v>
      </c>
      <c r="AY25" s="54">
        <f t="shared" si="7"/>
        <v>32.701</v>
      </c>
      <c r="AZ25" s="54">
        <f t="shared" si="7"/>
        <v>31.218</v>
      </c>
      <c r="BA25" s="54">
        <f t="shared" si="7"/>
        <v>40.104</v>
      </c>
      <c r="BB25" s="54">
        <f t="shared" si="7"/>
        <v>35.273</v>
      </c>
      <c r="BC25" s="54">
        <f t="shared" si="7"/>
        <v>37.189</v>
      </c>
      <c r="BD25" s="54">
        <f t="shared" si="7"/>
        <v>42.294</v>
      </c>
      <c r="BE25" s="54">
        <f t="shared" si="7"/>
        <v>40.283</v>
      </c>
      <c r="BF25" s="54">
        <f t="shared" si="7"/>
        <v>44.246</v>
      </c>
      <c r="BG25" s="54">
        <f t="shared" si="7"/>
        <v>41.894</v>
      </c>
      <c r="BH25" s="54">
        <f t="shared" si="7"/>
        <v>42.902</v>
      </c>
      <c r="BI25" s="54">
        <f t="shared" si="7"/>
        <v>43.674</v>
      </c>
      <c r="BJ25" s="54">
        <f t="shared" si="7"/>
        <v>40.038</v>
      </c>
      <c r="BK25" s="54">
        <f t="shared" si="7"/>
        <v>35.783</v>
      </c>
      <c r="BL25" s="54">
        <f t="shared" si="7"/>
        <v>35.678</v>
      </c>
      <c r="BM25" s="54">
        <f t="shared" si="7"/>
        <v>39.246</v>
      </c>
      <c r="BN25" s="54">
        <f t="shared" si="7"/>
        <v>41.055</v>
      </c>
      <c r="BO25" s="54">
        <f t="shared" si="7"/>
        <v>41.204</v>
      </c>
      <c r="BP25" s="54">
        <f t="shared" si="7"/>
        <v>41.146</v>
      </c>
      <c r="BQ25" s="54">
        <f t="shared" si="7"/>
        <v>47.98</v>
      </c>
      <c r="BR25" s="54">
        <f t="shared" si="7"/>
        <v>43.159</v>
      </c>
      <c r="BS25" s="54">
        <f t="shared" si="7"/>
        <v>46.809</v>
      </c>
      <c r="BT25" s="54">
        <f t="shared" si="7"/>
        <v>47.588</v>
      </c>
      <c r="BU25" s="54">
        <f t="shared" si="7"/>
        <v>40.87</v>
      </c>
      <c r="BV25" s="54">
        <f t="shared" si="7"/>
        <v>41.181</v>
      </c>
      <c r="BW25" s="54">
        <f t="shared" si="7"/>
        <v>38.058</v>
      </c>
      <c r="BX25" s="54">
        <f t="shared" si="7"/>
        <v>40.141</v>
      </c>
      <c r="BY25" s="54">
        <f t="shared" si="7"/>
        <v>40.997</v>
      </c>
      <c r="BZ25" s="54">
        <f t="shared" si="7"/>
        <v>38.708</v>
      </c>
      <c r="CA25" s="54">
        <f t="shared" si="7"/>
        <v>40.351</v>
      </c>
      <c r="CB25" s="54">
        <f t="shared" si="7"/>
        <v>41.289</v>
      </c>
      <c r="CC25" s="54">
        <f t="shared" si="7"/>
        <v>43.045</v>
      </c>
      <c r="CD25" s="54">
        <f t="shared" si="7"/>
        <v>48.021</v>
      </c>
      <c r="CE25" s="54">
        <f t="shared" si="7"/>
        <v>44.049</v>
      </c>
      <c r="CF25" s="54">
        <f t="shared" si="7"/>
        <v>53.454</v>
      </c>
      <c r="CG25" s="54">
        <f t="shared" si="7"/>
        <v>41.548</v>
      </c>
      <c r="CH25" s="54">
        <f t="shared" si="7"/>
        <v>40.508</v>
      </c>
      <c r="CI25" s="54">
        <f t="shared" si="7"/>
        <v>35.469</v>
      </c>
      <c r="CJ25" s="54">
        <f t="shared" si="7"/>
        <v>38.598</v>
      </c>
      <c r="CK25" s="54">
        <f t="shared" si="7"/>
        <v>41.464</v>
      </c>
      <c r="CL25" s="54">
        <f t="shared" si="7"/>
        <v>42.063</v>
      </c>
      <c r="CM25" s="54">
        <f t="shared" si="7"/>
        <v>45.881</v>
      </c>
      <c r="CN25" s="54">
        <f t="shared" si="7"/>
        <v>44.322</v>
      </c>
      <c r="CO25" s="54">
        <f t="shared" si="7"/>
        <v>44.342</v>
      </c>
      <c r="CP25" s="54">
        <f t="shared" si="7"/>
        <v>47.085</v>
      </c>
      <c r="CQ25" s="54">
        <f t="shared" si="7"/>
        <v>45.842</v>
      </c>
      <c r="CR25" s="54">
        <f t="shared" si="7"/>
        <v>54.353</v>
      </c>
      <c r="CS25" s="54">
        <f t="shared" si="7"/>
        <v>46.417</v>
      </c>
      <c r="CT25" s="54">
        <f t="shared" si="7"/>
        <v>49.069</v>
      </c>
      <c r="CU25" s="54">
        <f t="shared" si="7"/>
        <v>39.441</v>
      </c>
      <c r="CV25" s="54">
        <f t="shared" si="7"/>
        <v>37.517</v>
      </c>
      <c r="CW25" s="54">
        <f t="shared" si="7"/>
        <v>42.586</v>
      </c>
      <c r="CX25" s="54">
        <f t="shared" si="7"/>
        <v>41.255</v>
      </c>
      <c r="CY25" s="54">
        <f t="shared" si="7"/>
        <v>41.761</v>
      </c>
      <c r="CZ25" s="54">
        <f t="shared" si="7"/>
        <v>38.824</v>
      </c>
      <c r="DA25" s="54">
        <f t="shared" si="7"/>
        <v>45.171</v>
      </c>
      <c r="DB25" s="54">
        <f t="shared" si="7"/>
        <v>45.698</v>
      </c>
      <c r="DC25" s="54">
        <f t="shared" si="7"/>
        <v>53.922</v>
      </c>
      <c r="DD25" s="54">
        <f t="shared" si="7"/>
        <v>51.079</v>
      </c>
      <c r="DE25" s="54">
        <f t="shared" si="7"/>
        <v>43.477</v>
      </c>
      <c r="DF25" s="54">
        <f t="shared" si="7"/>
        <v>43.723</v>
      </c>
      <c r="DG25" s="54">
        <f t="shared" si="7"/>
        <v>38.47</v>
      </c>
      <c r="DH25" s="54">
        <f t="shared" si="7"/>
        <v>37.541</v>
      </c>
      <c r="DI25" s="54">
        <f t="shared" si="7"/>
        <v>44.663</v>
      </c>
      <c r="DJ25" s="54">
        <f t="shared" si="7"/>
        <v>42.493</v>
      </c>
      <c r="DK25" s="54">
        <f t="shared" si="7"/>
        <v>43.075</v>
      </c>
      <c r="DL25" s="54">
        <f t="shared" si="7"/>
        <v>45.818</v>
      </c>
      <c r="DM25" s="54">
        <f t="shared" si="7"/>
        <v>45.187</v>
      </c>
      <c r="DN25" s="54">
        <f t="shared" si="7"/>
        <v>54.211</v>
      </c>
      <c r="DO25" s="54">
        <f t="shared" si="7"/>
        <v>50.13</v>
      </c>
      <c r="DP25" s="54">
        <f t="shared" si="7"/>
        <v>52.302</v>
      </c>
      <c r="DQ25" s="54">
        <f t="shared" si="7"/>
        <v>45.034</v>
      </c>
      <c r="DR25" s="54">
        <f t="shared" si="7"/>
        <v>45.577</v>
      </c>
      <c r="DS25" s="54">
        <f t="shared" si="7"/>
        <v>42.784</v>
      </c>
      <c r="DT25" s="54">
        <f t="shared" si="7"/>
        <v>39.286</v>
      </c>
      <c r="DU25" s="54">
        <f t="shared" si="7"/>
        <v>47.069</v>
      </c>
      <c r="DV25" s="54">
        <f t="shared" si="7"/>
        <v>48.756</v>
      </c>
      <c r="DW25" s="54">
        <f t="shared" si="7"/>
        <v>46.488</v>
      </c>
      <c r="DX25" s="54">
        <f t="shared" si="7"/>
        <v>48.024</v>
      </c>
      <c r="DY25" s="54">
        <f t="shared" si="7"/>
        <v>47.958</v>
      </c>
      <c r="DZ25" s="54">
        <f t="shared" si="7"/>
        <v>53.329</v>
      </c>
      <c r="EA25" s="54">
        <f t="shared" si="7"/>
        <v>50.213</v>
      </c>
      <c r="EB25" s="54">
        <f t="shared" si="7"/>
        <v>48.385</v>
      </c>
      <c r="EC25" s="54">
        <f t="shared" si="7"/>
        <v>44.409</v>
      </c>
      <c r="ED25" s="54">
        <f t="shared" si="7"/>
        <v>49.343</v>
      </c>
      <c r="EE25" s="54">
        <f t="shared" si="7"/>
        <v>45.046</v>
      </c>
      <c r="EF25" s="54">
        <f t="shared" si="7"/>
        <v>41.183</v>
      </c>
      <c r="EG25" s="54">
        <f t="shared" si="7"/>
        <v>48.668</v>
      </c>
      <c r="EH25" s="54">
        <f t="shared" si="7"/>
        <v>45.011</v>
      </c>
      <c r="EI25" s="54">
        <f t="shared" si="7"/>
        <v>47.237</v>
      </c>
      <c r="EJ25" s="54">
        <f t="shared" si="7"/>
        <v>45.756</v>
      </c>
      <c r="EK25" s="54">
        <f t="shared" si="7"/>
        <v>51.117</v>
      </c>
      <c r="EL25" s="54">
        <f t="shared" si="7"/>
        <v>50.358</v>
      </c>
      <c r="EM25" s="54">
        <f t="shared" si="7"/>
        <v>52.619</v>
      </c>
      <c r="EN25" s="54">
        <f t="shared" si="7"/>
        <v>55.259</v>
      </c>
      <c r="EO25" s="54">
        <f t="shared" si="7"/>
        <v>51.251</v>
      </c>
      <c r="EP25" s="54">
        <f t="shared" si="7"/>
        <v>46.297</v>
      </c>
      <c r="EQ25" s="54">
        <f t="shared" si="7"/>
        <v>50.338</v>
      </c>
      <c r="ER25" s="54">
        <f t="shared" si="7"/>
        <v>42.753</v>
      </c>
      <c r="ES25" s="54">
        <f t="shared" si="7"/>
        <v>48.276</v>
      </c>
      <c r="ET25" s="54">
        <f t="shared" si="7"/>
        <v>45.207</v>
      </c>
      <c r="EU25" s="54">
        <f t="shared" si="7"/>
        <v>39.21</v>
      </c>
      <c r="EV25" s="54">
        <f t="shared" si="7"/>
        <v>43.279</v>
      </c>
      <c r="EW25" s="54">
        <f t="shared" si="7"/>
        <v>55.578</v>
      </c>
      <c r="EX25" s="54">
        <f t="shared" si="7"/>
        <v>56.04</v>
      </c>
      <c r="EY25" s="54">
        <f t="shared" si="7"/>
        <v>52.231</v>
      </c>
      <c r="EZ25" s="54">
        <f t="shared" si="7"/>
        <v>58.89</v>
      </c>
      <c r="FA25" s="54">
        <f t="shared" si="7"/>
        <v>51.665</v>
      </c>
      <c r="FB25" s="54">
        <f t="shared" si="7"/>
        <v>51.814</v>
      </c>
      <c r="FC25" s="54">
        <f t="shared" si="7"/>
        <v>48.077</v>
      </c>
      <c r="FD25" s="54">
        <f t="shared" si="7"/>
        <v>47.39</v>
      </c>
      <c r="FE25" s="54">
        <f t="shared" si="7"/>
        <v>51.086</v>
      </c>
      <c r="FF25" s="54">
        <f t="shared" si="7"/>
        <v>48.361</v>
      </c>
      <c r="FG25" s="54">
        <f t="shared" si="7"/>
        <v>49.453</v>
      </c>
      <c r="FH25" s="54">
        <f t="shared" si="7"/>
        <v>50.689</v>
      </c>
      <c r="FI25" s="54">
        <f t="shared" si="7"/>
        <v>50.517</v>
      </c>
      <c r="FJ25" s="54">
        <f t="shared" si="7"/>
        <v>56.127</v>
      </c>
      <c r="FK25" s="54">
        <f t="shared" si="7"/>
        <v>53.667</v>
      </c>
      <c r="FL25" s="54">
        <f t="shared" si="7"/>
        <v>57.047</v>
      </c>
      <c r="FM25" s="54">
        <f t="shared" si="7"/>
        <v>51.582</v>
      </c>
      <c r="FN25" s="54">
        <f t="shared" si="7"/>
        <v>47.084</v>
      </c>
      <c r="FO25" s="54">
        <f t="shared" si="7"/>
        <v>45.635</v>
      </c>
      <c r="FP25" s="54">
        <f t="shared" si="7"/>
        <v>46.276</v>
      </c>
      <c r="FQ25" s="54">
        <f t="shared" si="7"/>
        <v>51.426</v>
      </c>
      <c r="FR25" s="54">
        <f t="shared" si="7"/>
        <v>41.563</v>
      </c>
      <c r="FS25" s="54">
        <f t="shared" si="7"/>
        <v>46.15</v>
      </c>
      <c r="FT25" s="54">
        <f t="shared" si="7"/>
        <v>43.484</v>
      </c>
      <c r="FU25" s="54">
        <f t="shared" si="7"/>
        <v>51.84</v>
      </c>
      <c r="FV25" s="54">
        <f t="shared" si="7"/>
        <v>50.026</v>
      </c>
      <c r="FW25" s="54">
        <f t="shared" si="7"/>
        <v>51.21</v>
      </c>
      <c r="FX25" s="54">
        <f t="shared" si="7"/>
        <v>51.943</v>
      </c>
      <c r="FY25" s="54">
        <f t="shared" si="7"/>
        <v>51.065</v>
      </c>
      <c r="FZ25" s="54">
        <f t="shared" si="7"/>
        <v>51.16</v>
      </c>
      <c r="GA25" s="54">
        <f t="shared" si="7"/>
        <v>50.526</v>
      </c>
      <c r="GB25" s="54">
        <f t="shared" si="7"/>
        <v>45.199</v>
      </c>
      <c r="GC25" s="54">
        <f t="shared" si="7"/>
        <v>54.315</v>
      </c>
      <c r="GD25" s="54">
        <f t="shared" si="7"/>
        <v>51.477</v>
      </c>
      <c r="GE25" s="54">
        <f t="shared" si="7"/>
        <v>51.566</v>
      </c>
      <c r="GF25" s="54">
        <f t="shared" si="7"/>
        <v>44.965</v>
      </c>
      <c r="GG25" s="54">
        <f t="shared" si="7"/>
        <v>44.186</v>
      </c>
      <c r="GH25" s="54">
        <f t="shared" si="7"/>
        <v>48.457</v>
      </c>
      <c r="GI25" s="54">
        <f t="shared" si="7"/>
        <v>44.068</v>
      </c>
      <c r="GJ25" s="54">
        <f t="shared" si="7"/>
        <v>52.365</v>
      </c>
      <c r="GK25" s="38"/>
    </row>
    <row r="26" ht="13.5" customHeight="1">
      <c r="A26" s="27">
        <f t="shared" si="2"/>
        <v>22</v>
      </c>
      <c r="B26" s="39" t="s">
        <v>21</v>
      </c>
      <c r="C26" s="40">
        <f t="shared" ref="C26:GJ26" si="8">SUM(C8,C18)</f>
        <v>19.68</v>
      </c>
      <c r="D26" s="40">
        <f t="shared" si="8"/>
        <v>19.872</v>
      </c>
      <c r="E26" s="40">
        <f t="shared" si="8"/>
        <v>22.914</v>
      </c>
      <c r="F26" s="40">
        <f t="shared" si="8"/>
        <v>21.684</v>
      </c>
      <c r="G26" s="40">
        <f t="shared" si="8"/>
        <v>26.483</v>
      </c>
      <c r="H26" s="40">
        <f t="shared" si="8"/>
        <v>24.68</v>
      </c>
      <c r="I26" s="40">
        <f t="shared" si="8"/>
        <v>26.643</v>
      </c>
      <c r="J26" s="40">
        <f t="shared" si="8"/>
        <v>30.101</v>
      </c>
      <c r="K26" s="40">
        <f t="shared" si="8"/>
        <v>26.671</v>
      </c>
      <c r="L26" s="40">
        <f t="shared" si="8"/>
        <v>27.786</v>
      </c>
      <c r="M26" s="40">
        <f t="shared" si="8"/>
        <v>24.866</v>
      </c>
      <c r="N26" s="40">
        <f t="shared" si="8"/>
        <v>27.838</v>
      </c>
      <c r="O26" s="40">
        <f t="shared" si="8"/>
        <v>23.089</v>
      </c>
      <c r="P26" s="40">
        <f t="shared" si="8"/>
        <v>21.89</v>
      </c>
      <c r="Q26" s="40">
        <f t="shared" si="8"/>
        <v>25.414</v>
      </c>
      <c r="R26" s="40">
        <f t="shared" si="8"/>
        <v>25.341</v>
      </c>
      <c r="S26" s="40">
        <f t="shared" si="8"/>
        <v>28.918</v>
      </c>
      <c r="T26" s="40">
        <f t="shared" si="8"/>
        <v>26.581</v>
      </c>
      <c r="U26" s="40">
        <f t="shared" si="8"/>
        <v>29.919</v>
      </c>
      <c r="V26" s="40">
        <f t="shared" si="8"/>
        <v>27.84</v>
      </c>
      <c r="W26" s="40">
        <f t="shared" si="8"/>
        <v>24.775</v>
      </c>
      <c r="X26" s="40">
        <f t="shared" si="8"/>
        <v>32.152</v>
      </c>
      <c r="Y26" s="40">
        <f t="shared" si="8"/>
        <v>26.072</v>
      </c>
      <c r="Z26" s="40">
        <f t="shared" si="8"/>
        <v>25.676</v>
      </c>
      <c r="AA26" s="40">
        <f t="shared" si="8"/>
        <v>22.201</v>
      </c>
      <c r="AB26" s="40">
        <f t="shared" si="8"/>
        <v>22.908</v>
      </c>
      <c r="AC26" s="40">
        <f t="shared" si="8"/>
        <v>24.46</v>
      </c>
      <c r="AD26" s="40">
        <f t="shared" si="8"/>
        <v>21.653</v>
      </c>
      <c r="AE26" s="40">
        <f t="shared" si="8"/>
        <v>24.704</v>
      </c>
      <c r="AF26" s="40">
        <f t="shared" si="8"/>
        <v>26.652</v>
      </c>
      <c r="AG26" s="40">
        <f t="shared" si="8"/>
        <v>24.175</v>
      </c>
      <c r="AH26" s="40">
        <f t="shared" si="8"/>
        <v>27.974</v>
      </c>
      <c r="AI26" s="40">
        <f t="shared" si="8"/>
        <v>26.955</v>
      </c>
      <c r="AJ26" s="40">
        <f t="shared" si="8"/>
        <v>30.564</v>
      </c>
      <c r="AK26" s="40">
        <f t="shared" si="8"/>
        <v>26.04</v>
      </c>
      <c r="AL26" s="40">
        <f t="shared" si="8"/>
        <v>23.285</v>
      </c>
      <c r="AM26" s="40">
        <f t="shared" si="8"/>
        <v>18.302</v>
      </c>
      <c r="AN26" s="40">
        <f t="shared" si="8"/>
        <v>21.379</v>
      </c>
      <c r="AO26" s="40">
        <f t="shared" si="8"/>
        <v>28.469</v>
      </c>
      <c r="AP26" s="40">
        <f t="shared" si="8"/>
        <v>25.816</v>
      </c>
      <c r="AQ26" s="40">
        <f t="shared" si="8"/>
        <v>29.325</v>
      </c>
      <c r="AR26" s="40">
        <f t="shared" si="8"/>
        <v>31.729</v>
      </c>
      <c r="AS26" s="40">
        <f t="shared" si="8"/>
        <v>28.739</v>
      </c>
      <c r="AT26" s="40">
        <f t="shared" si="8"/>
        <v>29.229</v>
      </c>
      <c r="AU26" s="40">
        <f t="shared" si="8"/>
        <v>27.2</v>
      </c>
      <c r="AV26" s="40">
        <f t="shared" si="8"/>
        <v>31.545</v>
      </c>
      <c r="AW26" s="40">
        <f t="shared" si="8"/>
        <v>23.891</v>
      </c>
      <c r="AX26" s="40">
        <f t="shared" si="8"/>
        <v>25.731</v>
      </c>
      <c r="AY26" s="40">
        <f t="shared" si="8"/>
        <v>20.289</v>
      </c>
      <c r="AZ26" s="40">
        <f t="shared" si="8"/>
        <v>19.11</v>
      </c>
      <c r="BA26" s="40">
        <f t="shared" si="8"/>
        <v>24.784</v>
      </c>
      <c r="BB26" s="40">
        <f t="shared" si="8"/>
        <v>21.431</v>
      </c>
      <c r="BC26" s="40">
        <f t="shared" si="8"/>
        <v>22.627</v>
      </c>
      <c r="BD26" s="40">
        <f t="shared" si="8"/>
        <v>26.668</v>
      </c>
      <c r="BE26" s="40">
        <f t="shared" si="8"/>
        <v>24.804</v>
      </c>
      <c r="BF26" s="40">
        <f t="shared" si="8"/>
        <v>27.797</v>
      </c>
      <c r="BG26" s="40">
        <f t="shared" si="8"/>
        <v>25.175</v>
      </c>
      <c r="BH26" s="40">
        <f t="shared" si="8"/>
        <v>26.684</v>
      </c>
      <c r="BI26" s="40">
        <f t="shared" si="8"/>
        <v>26.394</v>
      </c>
      <c r="BJ26" s="40">
        <f t="shared" si="8"/>
        <v>24.883</v>
      </c>
      <c r="BK26" s="40">
        <f t="shared" si="8"/>
        <v>20.318</v>
      </c>
      <c r="BL26" s="40">
        <f t="shared" si="8"/>
        <v>20.993</v>
      </c>
      <c r="BM26" s="40">
        <f t="shared" si="8"/>
        <v>23.476</v>
      </c>
      <c r="BN26" s="40">
        <f t="shared" si="8"/>
        <v>24.182</v>
      </c>
      <c r="BO26" s="40">
        <f t="shared" si="8"/>
        <v>24.302</v>
      </c>
      <c r="BP26" s="40">
        <f t="shared" si="8"/>
        <v>25.341</v>
      </c>
      <c r="BQ26" s="40">
        <f t="shared" si="8"/>
        <v>29.864</v>
      </c>
      <c r="BR26" s="40">
        <f t="shared" si="8"/>
        <v>26.497</v>
      </c>
      <c r="BS26" s="40">
        <f t="shared" si="8"/>
        <v>28.917</v>
      </c>
      <c r="BT26" s="40">
        <f t="shared" si="8"/>
        <v>30.218</v>
      </c>
      <c r="BU26" s="40">
        <f t="shared" si="8"/>
        <v>25.047</v>
      </c>
      <c r="BV26" s="40">
        <f t="shared" si="8"/>
        <v>24.791</v>
      </c>
      <c r="BW26" s="40">
        <f t="shared" si="8"/>
        <v>21.934</v>
      </c>
      <c r="BX26" s="40">
        <f t="shared" si="8"/>
        <v>24.144</v>
      </c>
      <c r="BY26" s="40">
        <f t="shared" si="8"/>
        <v>25.336</v>
      </c>
      <c r="BZ26" s="40">
        <f t="shared" si="8"/>
        <v>23.037</v>
      </c>
      <c r="CA26" s="40">
        <f t="shared" si="8"/>
        <v>24.237</v>
      </c>
      <c r="CB26" s="40">
        <f t="shared" si="8"/>
        <v>24.03</v>
      </c>
      <c r="CC26" s="40">
        <f t="shared" si="8"/>
        <v>26.044</v>
      </c>
      <c r="CD26" s="40">
        <f t="shared" si="8"/>
        <v>28.792</v>
      </c>
      <c r="CE26" s="40">
        <f t="shared" si="8"/>
        <v>26.3</v>
      </c>
      <c r="CF26" s="40">
        <f t="shared" si="8"/>
        <v>33.717</v>
      </c>
      <c r="CG26" s="40">
        <f t="shared" si="8"/>
        <v>23.978</v>
      </c>
      <c r="CH26" s="40">
        <f t="shared" si="8"/>
        <v>23.364</v>
      </c>
      <c r="CI26" s="40">
        <f t="shared" si="8"/>
        <v>18.618</v>
      </c>
      <c r="CJ26" s="40">
        <f t="shared" si="8"/>
        <v>21.988</v>
      </c>
      <c r="CK26" s="40">
        <f t="shared" si="8"/>
        <v>23.13</v>
      </c>
      <c r="CL26" s="40">
        <f t="shared" si="8"/>
        <v>21.945</v>
      </c>
      <c r="CM26" s="40">
        <f t="shared" si="8"/>
        <v>25.371</v>
      </c>
      <c r="CN26" s="40">
        <f t="shared" si="8"/>
        <v>24.58</v>
      </c>
      <c r="CO26" s="40">
        <f t="shared" si="8"/>
        <v>24.115</v>
      </c>
      <c r="CP26" s="40">
        <f t="shared" si="8"/>
        <v>26.667</v>
      </c>
      <c r="CQ26" s="40">
        <f t="shared" si="8"/>
        <v>27.43</v>
      </c>
      <c r="CR26" s="40">
        <f t="shared" si="8"/>
        <v>31.928</v>
      </c>
      <c r="CS26" s="40">
        <f t="shared" si="8"/>
        <v>26.895</v>
      </c>
      <c r="CT26" s="40">
        <f t="shared" si="8"/>
        <v>28.162</v>
      </c>
      <c r="CU26" s="40">
        <f t="shared" si="8"/>
        <v>20.195</v>
      </c>
      <c r="CV26" s="40">
        <f t="shared" si="8"/>
        <v>22.354</v>
      </c>
      <c r="CW26" s="40">
        <f t="shared" si="8"/>
        <v>22.771</v>
      </c>
      <c r="CX26" s="40">
        <f t="shared" si="8"/>
        <v>22.283</v>
      </c>
      <c r="CY26" s="40">
        <f t="shared" si="8"/>
        <v>21.462</v>
      </c>
      <c r="CZ26" s="40">
        <f t="shared" si="8"/>
        <v>21.022</v>
      </c>
      <c r="DA26" s="40">
        <f t="shared" si="8"/>
        <v>25.14</v>
      </c>
      <c r="DB26" s="40">
        <f t="shared" si="8"/>
        <v>24.565</v>
      </c>
      <c r="DC26" s="40">
        <f t="shared" si="8"/>
        <v>31.578</v>
      </c>
      <c r="DD26" s="40">
        <f t="shared" si="8"/>
        <v>29.864</v>
      </c>
      <c r="DE26" s="40">
        <f t="shared" si="8"/>
        <v>24.009</v>
      </c>
      <c r="DF26" s="40">
        <f t="shared" si="8"/>
        <v>23.562</v>
      </c>
      <c r="DG26" s="40">
        <f t="shared" si="8"/>
        <v>18.177</v>
      </c>
      <c r="DH26" s="40">
        <f t="shared" si="8"/>
        <v>19.601</v>
      </c>
      <c r="DI26" s="40">
        <f t="shared" si="8"/>
        <v>25.148</v>
      </c>
      <c r="DJ26" s="40">
        <f t="shared" si="8"/>
        <v>22.846</v>
      </c>
      <c r="DK26" s="40">
        <f t="shared" si="8"/>
        <v>24.693</v>
      </c>
      <c r="DL26" s="40">
        <f t="shared" si="8"/>
        <v>27.243</v>
      </c>
      <c r="DM26" s="40">
        <f t="shared" si="8"/>
        <v>24.64</v>
      </c>
      <c r="DN26" s="40">
        <f t="shared" si="8"/>
        <v>32.412</v>
      </c>
      <c r="DO26" s="40">
        <f t="shared" si="8"/>
        <v>31.808</v>
      </c>
      <c r="DP26" s="40">
        <f t="shared" si="8"/>
        <v>32.498</v>
      </c>
      <c r="DQ26" s="40">
        <f t="shared" si="8"/>
        <v>28.563</v>
      </c>
      <c r="DR26" s="40">
        <f t="shared" si="8"/>
        <v>28.906</v>
      </c>
      <c r="DS26" s="40">
        <f t="shared" si="8"/>
        <v>25.591</v>
      </c>
      <c r="DT26" s="40">
        <f t="shared" si="8"/>
        <v>24.501</v>
      </c>
      <c r="DU26" s="40">
        <f t="shared" si="8"/>
        <v>30.454</v>
      </c>
      <c r="DV26" s="40">
        <f t="shared" si="8"/>
        <v>29.132</v>
      </c>
      <c r="DW26" s="40">
        <f t="shared" si="8"/>
        <v>29.435</v>
      </c>
      <c r="DX26" s="40">
        <f t="shared" si="8"/>
        <v>30.013</v>
      </c>
      <c r="DY26" s="40">
        <f t="shared" si="8"/>
        <v>28.506</v>
      </c>
      <c r="DZ26" s="40">
        <f t="shared" si="8"/>
        <v>30.832</v>
      </c>
      <c r="EA26" s="40">
        <f t="shared" si="8"/>
        <v>29.14</v>
      </c>
      <c r="EB26" s="40">
        <f t="shared" si="8"/>
        <v>28.606</v>
      </c>
      <c r="EC26" s="40">
        <f t="shared" si="8"/>
        <v>25.858</v>
      </c>
      <c r="ED26" s="40">
        <f t="shared" si="8"/>
        <v>29.561</v>
      </c>
      <c r="EE26" s="40">
        <f t="shared" si="8"/>
        <v>24.08</v>
      </c>
      <c r="EF26" s="40">
        <f t="shared" si="8"/>
        <v>23.846</v>
      </c>
      <c r="EG26" s="40">
        <f t="shared" si="8"/>
        <v>28.291</v>
      </c>
      <c r="EH26" s="40">
        <f t="shared" si="8"/>
        <v>23.865</v>
      </c>
      <c r="EI26" s="40">
        <f t="shared" si="8"/>
        <v>26.947</v>
      </c>
      <c r="EJ26" s="40">
        <f t="shared" si="8"/>
        <v>26.967</v>
      </c>
      <c r="EK26" s="40">
        <f t="shared" si="8"/>
        <v>30.235</v>
      </c>
      <c r="EL26" s="40">
        <f t="shared" si="8"/>
        <v>29.055</v>
      </c>
      <c r="EM26" s="40">
        <f t="shared" si="8"/>
        <v>29.919</v>
      </c>
      <c r="EN26" s="40">
        <f t="shared" si="8"/>
        <v>30.744</v>
      </c>
      <c r="EO26" s="40">
        <f t="shared" si="8"/>
        <v>30.425</v>
      </c>
      <c r="EP26" s="40">
        <f t="shared" si="8"/>
        <v>25.747</v>
      </c>
      <c r="EQ26" s="40">
        <f t="shared" si="8"/>
        <v>28.273</v>
      </c>
      <c r="ER26" s="40">
        <f t="shared" si="8"/>
        <v>24.351</v>
      </c>
      <c r="ES26" s="40">
        <f t="shared" si="8"/>
        <v>25.673</v>
      </c>
      <c r="ET26" s="40">
        <f t="shared" si="8"/>
        <v>23.216</v>
      </c>
      <c r="EU26" s="40">
        <f t="shared" si="8"/>
        <v>20.524</v>
      </c>
      <c r="EV26" s="40">
        <f t="shared" si="8"/>
        <v>23.318</v>
      </c>
      <c r="EW26" s="40">
        <f t="shared" si="8"/>
        <v>31.289</v>
      </c>
      <c r="EX26" s="40">
        <f t="shared" si="8"/>
        <v>29.852</v>
      </c>
      <c r="EY26" s="40">
        <f t="shared" si="8"/>
        <v>28.275</v>
      </c>
      <c r="EZ26" s="40">
        <f t="shared" si="8"/>
        <v>35.454</v>
      </c>
      <c r="FA26" s="40">
        <f t="shared" si="8"/>
        <v>28.803</v>
      </c>
      <c r="FB26" s="40">
        <f t="shared" si="8"/>
        <v>31.482</v>
      </c>
      <c r="FC26" s="40">
        <f t="shared" si="8"/>
        <v>26.62</v>
      </c>
      <c r="FD26" s="40">
        <f t="shared" si="8"/>
        <v>26.841</v>
      </c>
      <c r="FE26" s="40">
        <f t="shared" si="8"/>
        <v>27.36</v>
      </c>
      <c r="FF26" s="40">
        <f t="shared" si="8"/>
        <v>25.735</v>
      </c>
      <c r="FG26" s="40">
        <f t="shared" si="8"/>
        <v>25.811</v>
      </c>
      <c r="FH26" s="40">
        <f t="shared" si="8"/>
        <v>26.423</v>
      </c>
      <c r="FI26" s="40">
        <f t="shared" si="8"/>
        <v>27.946</v>
      </c>
      <c r="FJ26" s="40">
        <f t="shared" si="8"/>
        <v>29.838</v>
      </c>
      <c r="FK26" s="40">
        <f t="shared" si="8"/>
        <v>30.248</v>
      </c>
      <c r="FL26" s="40">
        <f t="shared" si="8"/>
        <v>31.88</v>
      </c>
      <c r="FM26" s="40">
        <f t="shared" si="8"/>
        <v>26.013</v>
      </c>
      <c r="FN26" s="40">
        <f t="shared" si="8"/>
        <v>27.456</v>
      </c>
      <c r="FO26" s="40">
        <f t="shared" si="8"/>
        <v>23.903</v>
      </c>
      <c r="FP26" s="40">
        <f t="shared" si="8"/>
        <v>25.328</v>
      </c>
      <c r="FQ26" s="40">
        <f t="shared" si="8"/>
        <v>28.688</v>
      </c>
      <c r="FR26" s="40">
        <f t="shared" si="8"/>
        <v>22.778</v>
      </c>
      <c r="FS26" s="40">
        <f t="shared" si="8"/>
        <v>25.472</v>
      </c>
      <c r="FT26" s="40">
        <f t="shared" si="8"/>
        <v>26.648</v>
      </c>
      <c r="FU26" s="40">
        <f t="shared" si="8"/>
        <v>30.846</v>
      </c>
      <c r="FV26" s="40">
        <f t="shared" si="8"/>
        <v>28.691</v>
      </c>
      <c r="FW26" s="40">
        <f t="shared" si="8"/>
        <v>28.978</v>
      </c>
      <c r="FX26" s="40">
        <f t="shared" si="8"/>
        <v>28.448</v>
      </c>
      <c r="FY26" s="40">
        <f t="shared" si="8"/>
        <v>27.918</v>
      </c>
      <c r="FZ26" s="40">
        <f t="shared" si="8"/>
        <v>28.223</v>
      </c>
      <c r="GA26" s="40">
        <f t="shared" si="8"/>
        <v>26.222</v>
      </c>
      <c r="GB26" s="40">
        <f t="shared" si="8"/>
        <v>22.149</v>
      </c>
      <c r="GC26" s="40">
        <f t="shared" si="8"/>
        <v>26.757</v>
      </c>
      <c r="GD26" s="40">
        <f t="shared" si="8"/>
        <v>28.18</v>
      </c>
      <c r="GE26" s="40">
        <f t="shared" si="8"/>
        <v>26.864</v>
      </c>
      <c r="GF26" s="40">
        <f t="shared" si="8"/>
        <v>23.218</v>
      </c>
      <c r="GG26" s="40">
        <f t="shared" si="8"/>
        <v>24.246</v>
      </c>
      <c r="GH26" s="40">
        <f t="shared" si="8"/>
        <v>25.58</v>
      </c>
      <c r="GI26" s="40">
        <f t="shared" si="8"/>
        <v>23.561</v>
      </c>
      <c r="GJ26" s="40">
        <f t="shared" si="8"/>
        <v>29.329</v>
      </c>
      <c r="GK26" s="38"/>
    </row>
    <row r="27" ht="13.5" customHeight="1">
      <c r="A27" s="27">
        <f t="shared" si="2"/>
        <v>23</v>
      </c>
      <c r="B27" s="39" t="s">
        <v>22</v>
      </c>
      <c r="C27" s="40">
        <f t="shared" ref="C27:GJ27" si="9">SUM(C9,C19)</f>
        <v>5.455</v>
      </c>
      <c r="D27" s="40">
        <f t="shared" si="9"/>
        <v>4.846</v>
      </c>
      <c r="E27" s="40">
        <f t="shared" si="9"/>
        <v>5.226</v>
      </c>
      <c r="F27" s="40">
        <f t="shared" si="9"/>
        <v>5.281</v>
      </c>
      <c r="G27" s="40">
        <f t="shared" si="9"/>
        <v>5.092</v>
      </c>
      <c r="H27" s="40">
        <f t="shared" si="9"/>
        <v>5.072</v>
      </c>
      <c r="I27" s="40">
        <f t="shared" si="9"/>
        <v>4.404</v>
      </c>
      <c r="J27" s="40">
        <f t="shared" si="9"/>
        <v>6.301</v>
      </c>
      <c r="K27" s="40">
        <f t="shared" si="9"/>
        <v>5.834</v>
      </c>
      <c r="L27" s="40">
        <f t="shared" si="9"/>
        <v>5.635</v>
      </c>
      <c r="M27" s="40">
        <f t="shared" si="9"/>
        <v>5.659</v>
      </c>
      <c r="N27" s="40">
        <f t="shared" si="9"/>
        <v>5.206</v>
      </c>
      <c r="O27" s="40">
        <f t="shared" si="9"/>
        <v>6.193</v>
      </c>
      <c r="P27" s="40">
        <f t="shared" si="9"/>
        <v>5.477</v>
      </c>
      <c r="Q27" s="40">
        <f t="shared" si="9"/>
        <v>5.998</v>
      </c>
      <c r="R27" s="40">
        <f t="shared" si="9"/>
        <v>6.135</v>
      </c>
      <c r="S27" s="40">
        <f t="shared" si="9"/>
        <v>6.131</v>
      </c>
      <c r="T27" s="40">
        <f t="shared" si="9"/>
        <v>5.745</v>
      </c>
      <c r="U27" s="40">
        <f t="shared" si="9"/>
        <v>6.731</v>
      </c>
      <c r="V27" s="40">
        <f t="shared" si="9"/>
        <v>7.848</v>
      </c>
      <c r="W27" s="40">
        <f t="shared" si="9"/>
        <v>6.531</v>
      </c>
      <c r="X27" s="40">
        <f t="shared" si="9"/>
        <v>8.094</v>
      </c>
      <c r="Y27" s="40">
        <f t="shared" si="9"/>
        <v>7.828</v>
      </c>
      <c r="Z27" s="40">
        <f t="shared" si="9"/>
        <v>7.864</v>
      </c>
      <c r="AA27" s="40">
        <f t="shared" si="9"/>
        <v>7.696</v>
      </c>
      <c r="AB27" s="40">
        <f t="shared" si="9"/>
        <v>8.593</v>
      </c>
      <c r="AC27" s="40">
        <f t="shared" si="9"/>
        <v>7.811</v>
      </c>
      <c r="AD27" s="40">
        <f t="shared" si="9"/>
        <v>7.335</v>
      </c>
      <c r="AE27" s="40">
        <f t="shared" si="9"/>
        <v>7.086</v>
      </c>
      <c r="AF27" s="40">
        <f t="shared" si="9"/>
        <v>7.683</v>
      </c>
      <c r="AG27" s="40">
        <f t="shared" si="9"/>
        <v>7.005</v>
      </c>
      <c r="AH27" s="40">
        <f t="shared" si="9"/>
        <v>9.157</v>
      </c>
      <c r="AI27" s="40">
        <f t="shared" si="9"/>
        <v>9.48</v>
      </c>
      <c r="AJ27" s="40">
        <f t="shared" si="9"/>
        <v>10.832</v>
      </c>
      <c r="AK27" s="40">
        <f t="shared" si="9"/>
        <v>9.597</v>
      </c>
      <c r="AL27" s="40">
        <f t="shared" si="9"/>
        <v>7.534</v>
      </c>
      <c r="AM27" s="40">
        <f t="shared" si="9"/>
        <v>6.971</v>
      </c>
      <c r="AN27" s="40">
        <f t="shared" si="9"/>
        <v>5.877</v>
      </c>
      <c r="AO27" s="40">
        <f t="shared" si="9"/>
        <v>5.505</v>
      </c>
      <c r="AP27" s="40">
        <f t="shared" si="9"/>
        <v>4.871</v>
      </c>
      <c r="AQ27" s="40">
        <f t="shared" si="9"/>
        <v>4.7</v>
      </c>
      <c r="AR27" s="40">
        <f t="shared" si="9"/>
        <v>5.147</v>
      </c>
      <c r="AS27" s="40">
        <f t="shared" si="9"/>
        <v>5.872</v>
      </c>
      <c r="AT27" s="40">
        <f t="shared" si="9"/>
        <v>7.609</v>
      </c>
      <c r="AU27" s="40">
        <f t="shared" si="9"/>
        <v>7.023</v>
      </c>
      <c r="AV27" s="40">
        <f t="shared" si="9"/>
        <v>7.946</v>
      </c>
      <c r="AW27" s="40">
        <f t="shared" si="9"/>
        <v>7.374</v>
      </c>
      <c r="AX27" s="40">
        <f t="shared" si="9"/>
        <v>8.004</v>
      </c>
      <c r="AY27" s="40">
        <f t="shared" si="9"/>
        <v>8.282</v>
      </c>
      <c r="AZ27" s="40">
        <f t="shared" si="9"/>
        <v>7.086</v>
      </c>
      <c r="BA27" s="40">
        <f t="shared" si="9"/>
        <v>9.471</v>
      </c>
      <c r="BB27" s="40">
        <f t="shared" si="9"/>
        <v>7.601</v>
      </c>
      <c r="BC27" s="40">
        <f t="shared" si="9"/>
        <v>9.533</v>
      </c>
      <c r="BD27" s="40">
        <f t="shared" si="9"/>
        <v>9.416</v>
      </c>
      <c r="BE27" s="40">
        <f t="shared" si="9"/>
        <v>9.867</v>
      </c>
      <c r="BF27" s="40">
        <f t="shared" si="9"/>
        <v>10.328</v>
      </c>
      <c r="BG27" s="40">
        <f t="shared" si="9"/>
        <v>11.457</v>
      </c>
      <c r="BH27" s="40">
        <f t="shared" si="9"/>
        <v>10.841</v>
      </c>
      <c r="BI27" s="40">
        <f t="shared" si="9"/>
        <v>12.104</v>
      </c>
      <c r="BJ27" s="40">
        <f t="shared" si="9"/>
        <v>8.607</v>
      </c>
      <c r="BK27" s="40">
        <f t="shared" si="9"/>
        <v>10.363</v>
      </c>
      <c r="BL27" s="40">
        <f t="shared" si="9"/>
        <v>9.067</v>
      </c>
      <c r="BM27" s="40">
        <f t="shared" si="9"/>
        <v>9.834</v>
      </c>
      <c r="BN27" s="40">
        <f t="shared" si="9"/>
        <v>10.389</v>
      </c>
      <c r="BO27" s="40">
        <f t="shared" si="9"/>
        <v>9.328</v>
      </c>
      <c r="BP27" s="40">
        <f t="shared" si="9"/>
        <v>10.164</v>
      </c>
      <c r="BQ27" s="40">
        <f t="shared" si="9"/>
        <v>11.454</v>
      </c>
      <c r="BR27" s="40">
        <f t="shared" si="9"/>
        <v>11.302</v>
      </c>
      <c r="BS27" s="40">
        <f t="shared" si="9"/>
        <v>11.747</v>
      </c>
      <c r="BT27" s="40">
        <f t="shared" si="9"/>
        <v>11.505</v>
      </c>
      <c r="BU27" s="40">
        <f t="shared" si="9"/>
        <v>9.818</v>
      </c>
      <c r="BV27" s="40">
        <f t="shared" si="9"/>
        <v>10.742</v>
      </c>
      <c r="BW27" s="40">
        <f t="shared" si="9"/>
        <v>11.272</v>
      </c>
      <c r="BX27" s="40">
        <f t="shared" si="9"/>
        <v>11.339</v>
      </c>
      <c r="BY27" s="40">
        <f t="shared" si="9"/>
        <v>9.891</v>
      </c>
      <c r="BZ27" s="40">
        <f t="shared" si="9"/>
        <v>10.121</v>
      </c>
      <c r="CA27" s="40">
        <f t="shared" si="9"/>
        <v>9.904</v>
      </c>
      <c r="CB27" s="40">
        <f t="shared" si="9"/>
        <v>10.9</v>
      </c>
      <c r="CC27" s="40">
        <f t="shared" si="9"/>
        <v>10.885</v>
      </c>
      <c r="CD27" s="40">
        <f t="shared" si="9"/>
        <v>12.772</v>
      </c>
      <c r="CE27" s="40">
        <f t="shared" si="9"/>
        <v>11.831</v>
      </c>
      <c r="CF27" s="40">
        <f t="shared" si="9"/>
        <v>12.318</v>
      </c>
      <c r="CG27" s="40">
        <f t="shared" si="9"/>
        <v>11.605</v>
      </c>
      <c r="CH27" s="40">
        <f t="shared" si="9"/>
        <v>10.816</v>
      </c>
      <c r="CI27" s="40">
        <f t="shared" si="9"/>
        <v>11.665</v>
      </c>
      <c r="CJ27" s="40">
        <f t="shared" si="9"/>
        <v>11.25</v>
      </c>
      <c r="CK27" s="40">
        <f t="shared" si="9"/>
        <v>10.899</v>
      </c>
      <c r="CL27" s="40">
        <f t="shared" si="9"/>
        <v>12.397</v>
      </c>
      <c r="CM27" s="40">
        <f t="shared" si="9"/>
        <v>13.565</v>
      </c>
      <c r="CN27" s="40">
        <f t="shared" si="9"/>
        <v>12.162</v>
      </c>
      <c r="CO27" s="40">
        <f t="shared" si="9"/>
        <v>13.115</v>
      </c>
      <c r="CP27" s="40">
        <f t="shared" si="9"/>
        <v>14.777</v>
      </c>
      <c r="CQ27" s="40">
        <f t="shared" si="9"/>
        <v>12.55</v>
      </c>
      <c r="CR27" s="40">
        <f t="shared" si="9"/>
        <v>15.05</v>
      </c>
      <c r="CS27" s="40">
        <f t="shared" si="9"/>
        <v>12.319</v>
      </c>
      <c r="CT27" s="40">
        <f t="shared" si="9"/>
        <v>13.499</v>
      </c>
      <c r="CU27" s="40">
        <f t="shared" si="9"/>
        <v>13.266</v>
      </c>
      <c r="CV27" s="40">
        <f t="shared" si="9"/>
        <v>10.064</v>
      </c>
      <c r="CW27" s="40">
        <f t="shared" si="9"/>
        <v>12.275</v>
      </c>
      <c r="CX27" s="40">
        <f t="shared" si="9"/>
        <v>12.138</v>
      </c>
      <c r="CY27" s="40">
        <f t="shared" si="9"/>
        <v>11.718</v>
      </c>
      <c r="CZ27" s="40">
        <f t="shared" si="9"/>
        <v>12.081</v>
      </c>
      <c r="DA27" s="40">
        <f t="shared" si="9"/>
        <v>13.607</v>
      </c>
      <c r="DB27" s="40">
        <f t="shared" si="9"/>
        <v>12.168</v>
      </c>
      <c r="DC27" s="40">
        <f t="shared" si="9"/>
        <v>13.881</v>
      </c>
      <c r="DD27" s="40">
        <f t="shared" si="9"/>
        <v>13.155</v>
      </c>
      <c r="DE27" s="40">
        <f t="shared" si="9"/>
        <v>12.082</v>
      </c>
      <c r="DF27" s="40">
        <f t="shared" si="9"/>
        <v>12.443</v>
      </c>
      <c r="DG27" s="40">
        <f t="shared" si="9"/>
        <v>13.041</v>
      </c>
      <c r="DH27" s="40">
        <f t="shared" si="9"/>
        <v>11.441</v>
      </c>
      <c r="DI27" s="40">
        <f t="shared" si="9"/>
        <v>12.224</v>
      </c>
      <c r="DJ27" s="40">
        <f t="shared" si="9"/>
        <v>11.468</v>
      </c>
      <c r="DK27" s="40">
        <f t="shared" si="9"/>
        <v>10.865</v>
      </c>
      <c r="DL27" s="40">
        <f t="shared" si="9"/>
        <v>11.121</v>
      </c>
      <c r="DM27" s="40">
        <f t="shared" si="9"/>
        <v>12.054</v>
      </c>
      <c r="DN27" s="40">
        <f t="shared" si="9"/>
        <v>12.594</v>
      </c>
      <c r="DO27" s="40">
        <f t="shared" si="9"/>
        <v>10.548</v>
      </c>
      <c r="DP27" s="40">
        <f t="shared" si="9"/>
        <v>11.027</v>
      </c>
      <c r="DQ27" s="40">
        <f t="shared" si="9"/>
        <v>8.327</v>
      </c>
      <c r="DR27" s="40">
        <f t="shared" si="9"/>
        <v>8.083</v>
      </c>
      <c r="DS27" s="40">
        <f t="shared" si="9"/>
        <v>9.937</v>
      </c>
      <c r="DT27" s="40">
        <f t="shared" si="9"/>
        <v>6.997</v>
      </c>
      <c r="DU27" s="40">
        <f t="shared" si="9"/>
        <v>9.042</v>
      </c>
      <c r="DV27" s="40">
        <f t="shared" si="9"/>
        <v>10.089</v>
      </c>
      <c r="DW27" s="40">
        <f t="shared" si="9"/>
        <v>9.045</v>
      </c>
      <c r="DX27" s="40">
        <f t="shared" si="9"/>
        <v>9.858</v>
      </c>
      <c r="DY27" s="40">
        <f t="shared" si="9"/>
        <v>9.763</v>
      </c>
      <c r="DZ27" s="40">
        <f t="shared" si="9"/>
        <v>12.649</v>
      </c>
      <c r="EA27" s="40">
        <f t="shared" si="9"/>
        <v>12.592</v>
      </c>
      <c r="EB27" s="40">
        <f t="shared" si="9"/>
        <v>11.674</v>
      </c>
      <c r="EC27" s="40">
        <f t="shared" si="9"/>
        <v>10.458</v>
      </c>
      <c r="ED27" s="40">
        <f t="shared" si="9"/>
        <v>11.093</v>
      </c>
      <c r="EE27" s="40">
        <f t="shared" si="9"/>
        <v>11.671</v>
      </c>
      <c r="EF27" s="40">
        <f t="shared" si="9"/>
        <v>9.428</v>
      </c>
      <c r="EG27" s="40">
        <f t="shared" si="9"/>
        <v>11.323</v>
      </c>
      <c r="EH27" s="40">
        <f t="shared" si="9"/>
        <v>11.178</v>
      </c>
      <c r="EI27" s="40">
        <f t="shared" si="9"/>
        <v>10.664</v>
      </c>
      <c r="EJ27" s="40">
        <f t="shared" si="9"/>
        <v>9.041</v>
      </c>
      <c r="EK27" s="40">
        <f t="shared" si="9"/>
        <v>10.23</v>
      </c>
      <c r="EL27" s="40">
        <f t="shared" si="9"/>
        <v>12.231</v>
      </c>
      <c r="EM27" s="40">
        <f t="shared" si="9"/>
        <v>12.881</v>
      </c>
      <c r="EN27" s="40">
        <f t="shared" si="9"/>
        <v>12.858</v>
      </c>
      <c r="EO27" s="40">
        <f t="shared" si="9"/>
        <v>10.736</v>
      </c>
      <c r="EP27" s="40">
        <f t="shared" si="9"/>
        <v>10.222</v>
      </c>
      <c r="EQ27" s="40">
        <f t="shared" si="9"/>
        <v>13.185</v>
      </c>
      <c r="ER27" s="40">
        <f t="shared" si="9"/>
        <v>10.913</v>
      </c>
      <c r="ES27" s="40">
        <f t="shared" si="9"/>
        <v>11.794</v>
      </c>
      <c r="ET27" s="40">
        <f t="shared" si="9"/>
        <v>11.071</v>
      </c>
      <c r="EU27" s="40">
        <f t="shared" si="9"/>
        <v>11.005</v>
      </c>
      <c r="EV27" s="40">
        <f t="shared" si="9"/>
        <v>11.135</v>
      </c>
      <c r="EW27" s="40">
        <f t="shared" si="9"/>
        <v>13.149</v>
      </c>
      <c r="EX27" s="40">
        <f t="shared" si="9"/>
        <v>13.626</v>
      </c>
      <c r="EY27" s="40">
        <f t="shared" si="9"/>
        <v>12.309</v>
      </c>
      <c r="EZ27" s="40">
        <f t="shared" si="9"/>
        <v>11.898</v>
      </c>
      <c r="FA27" s="40">
        <f t="shared" si="9"/>
        <v>11.554</v>
      </c>
      <c r="FB27" s="40">
        <f t="shared" si="9"/>
        <v>10.061</v>
      </c>
      <c r="FC27" s="40">
        <f t="shared" si="9"/>
        <v>12.05</v>
      </c>
      <c r="FD27" s="40">
        <f t="shared" si="9"/>
        <v>10.556</v>
      </c>
      <c r="FE27" s="40">
        <f t="shared" si="9"/>
        <v>11.339</v>
      </c>
      <c r="FF27" s="40">
        <f t="shared" si="9"/>
        <v>11.628</v>
      </c>
      <c r="FG27" s="40">
        <f t="shared" si="9"/>
        <v>11.015</v>
      </c>
      <c r="FH27" s="40">
        <f t="shared" si="9"/>
        <v>13.305</v>
      </c>
      <c r="FI27" s="40">
        <f t="shared" si="9"/>
        <v>13.886</v>
      </c>
      <c r="FJ27" s="40">
        <f t="shared" si="9"/>
        <v>14.312</v>
      </c>
      <c r="FK27" s="40">
        <f t="shared" si="9"/>
        <v>13.097</v>
      </c>
      <c r="FL27" s="40">
        <f t="shared" si="9"/>
        <v>13.737</v>
      </c>
      <c r="FM27" s="40">
        <f t="shared" si="9"/>
        <v>13.509</v>
      </c>
      <c r="FN27" s="40">
        <f t="shared" si="9"/>
        <v>10.868</v>
      </c>
      <c r="FO27" s="40">
        <f t="shared" si="9"/>
        <v>13.242</v>
      </c>
      <c r="FP27" s="40">
        <f t="shared" si="9"/>
        <v>11.917</v>
      </c>
      <c r="FQ27" s="40">
        <f t="shared" si="9"/>
        <v>12.201</v>
      </c>
      <c r="FR27" s="40">
        <f t="shared" si="9"/>
        <v>10.784</v>
      </c>
      <c r="FS27" s="40">
        <f t="shared" si="9"/>
        <v>10.533</v>
      </c>
      <c r="FT27" s="40">
        <f t="shared" si="9"/>
        <v>7.068</v>
      </c>
      <c r="FU27" s="40">
        <f t="shared" si="9"/>
        <v>9.337</v>
      </c>
      <c r="FV27" s="40">
        <f t="shared" si="9"/>
        <v>9.603</v>
      </c>
      <c r="FW27" s="40">
        <f t="shared" si="9"/>
        <v>11.675</v>
      </c>
      <c r="FX27" s="40">
        <f t="shared" si="9"/>
        <v>11.838</v>
      </c>
      <c r="FY27" s="40">
        <f t="shared" si="9"/>
        <v>13.352</v>
      </c>
      <c r="FZ27" s="40">
        <f t="shared" si="9"/>
        <v>13.808</v>
      </c>
      <c r="GA27" s="40">
        <f t="shared" si="9"/>
        <v>14.652</v>
      </c>
      <c r="GB27" s="40">
        <f t="shared" si="9"/>
        <v>12.818</v>
      </c>
      <c r="GC27" s="40">
        <f t="shared" si="9"/>
        <v>17.19</v>
      </c>
      <c r="GD27" s="40">
        <f t="shared" si="9"/>
        <v>12.469</v>
      </c>
      <c r="GE27" s="40">
        <f t="shared" si="9"/>
        <v>13.624</v>
      </c>
      <c r="GF27" s="40">
        <f t="shared" si="9"/>
        <v>12.736</v>
      </c>
      <c r="GG27" s="40">
        <f t="shared" si="9"/>
        <v>10.09</v>
      </c>
      <c r="GH27" s="40">
        <f t="shared" si="9"/>
        <v>10.591</v>
      </c>
      <c r="GI27" s="40">
        <f t="shared" si="9"/>
        <v>11.785</v>
      </c>
      <c r="GJ27" s="40">
        <f t="shared" si="9"/>
        <v>13.517</v>
      </c>
      <c r="GK27" s="38"/>
    </row>
    <row r="28" ht="13.5" customHeight="1">
      <c r="A28" s="27">
        <f t="shared" si="2"/>
        <v>24</v>
      </c>
      <c r="B28" s="39" t="s">
        <v>23</v>
      </c>
      <c r="C28" s="40">
        <f t="shared" ref="C28:GJ28" si="10">SUM(C10,C20)</f>
        <v>3.643</v>
      </c>
      <c r="D28" s="40">
        <f t="shared" si="10"/>
        <v>2.826</v>
      </c>
      <c r="E28" s="40">
        <f t="shared" si="10"/>
        <v>3.763</v>
      </c>
      <c r="F28" s="40">
        <f t="shared" si="10"/>
        <v>3.624</v>
      </c>
      <c r="G28" s="40">
        <f t="shared" si="10"/>
        <v>3.56</v>
      </c>
      <c r="H28" s="40">
        <f t="shared" si="10"/>
        <v>3.926</v>
      </c>
      <c r="I28" s="40">
        <f t="shared" si="10"/>
        <v>4.509</v>
      </c>
      <c r="J28" s="40">
        <f t="shared" si="10"/>
        <v>4.467</v>
      </c>
      <c r="K28" s="40">
        <f t="shared" si="10"/>
        <v>3.581</v>
      </c>
      <c r="L28" s="40">
        <f t="shared" si="10"/>
        <v>4.157</v>
      </c>
      <c r="M28" s="40">
        <f t="shared" si="10"/>
        <v>3.643</v>
      </c>
      <c r="N28" s="40">
        <f t="shared" si="10"/>
        <v>4.222</v>
      </c>
      <c r="O28" s="40">
        <f t="shared" si="10"/>
        <v>3.603</v>
      </c>
      <c r="P28" s="40">
        <f t="shared" si="10"/>
        <v>3.074</v>
      </c>
      <c r="Q28" s="40">
        <f t="shared" si="10"/>
        <v>3.224</v>
      </c>
      <c r="R28" s="40">
        <f t="shared" si="10"/>
        <v>4.103</v>
      </c>
      <c r="S28" s="40">
        <f t="shared" si="10"/>
        <v>4.083</v>
      </c>
      <c r="T28" s="40">
        <f t="shared" si="10"/>
        <v>4.074</v>
      </c>
      <c r="U28" s="40">
        <f t="shared" si="10"/>
        <v>3.976</v>
      </c>
      <c r="V28" s="40">
        <f t="shared" si="10"/>
        <v>3.877</v>
      </c>
      <c r="W28" s="40">
        <f t="shared" si="10"/>
        <v>4.947</v>
      </c>
      <c r="X28" s="40">
        <f t="shared" si="10"/>
        <v>4.919</v>
      </c>
      <c r="Y28" s="40">
        <f t="shared" si="10"/>
        <v>5.367</v>
      </c>
      <c r="Z28" s="40">
        <f t="shared" si="10"/>
        <v>4.241</v>
      </c>
      <c r="AA28" s="40">
        <f t="shared" si="10"/>
        <v>3.728</v>
      </c>
      <c r="AB28" s="40">
        <f t="shared" si="10"/>
        <v>3.378</v>
      </c>
      <c r="AC28" s="40">
        <f t="shared" si="10"/>
        <v>4.412</v>
      </c>
      <c r="AD28" s="40">
        <f t="shared" si="10"/>
        <v>5.115</v>
      </c>
      <c r="AE28" s="40">
        <f t="shared" si="10"/>
        <v>4.545</v>
      </c>
      <c r="AF28" s="40">
        <f t="shared" si="10"/>
        <v>4.539</v>
      </c>
      <c r="AG28" s="40">
        <f t="shared" si="10"/>
        <v>5.025</v>
      </c>
      <c r="AH28" s="40">
        <f t="shared" si="10"/>
        <v>4.231</v>
      </c>
      <c r="AI28" s="40">
        <f t="shared" si="10"/>
        <v>5.806</v>
      </c>
      <c r="AJ28" s="40">
        <f t="shared" si="10"/>
        <v>6.032</v>
      </c>
      <c r="AK28" s="40">
        <f t="shared" si="10"/>
        <v>4.039</v>
      </c>
      <c r="AL28" s="40">
        <f t="shared" si="10"/>
        <v>4.695</v>
      </c>
      <c r="AM28" s="40">
        <f t="shared" si="10"/>
        <v>3.259</v>
      </c>
      <c r="AN28" s="40">
        <f t="shared" si="10"/>
        <v>3.882</v>
      </c>
      <c r="AO28" s="40">
        <f t="shared" si="10"/>
        <v>4.159</v>
      </c>
      <c r="AP28" s="40">
        <f t="shared" si="10"/>
        <v>5.024</v>
      </c>
      <c r="AQ28" s="40">
        <f t="shared" si="10"/>
        <v>3.885</v>
      </c>
      <c r="AR28" s="40">
        <f t="shared" si="10"/>
        <v>4.319</v>
      </c>
      <c r="AS28" s="40">
        <f t="shared" si="10"/>
        <v>4.993</v>
      </c>
      <c r="AT28" s="40">
        <f t="shared" si="10"/>
        <v>4.687</v>
      </c>
      <c r="AU28" s="40">
        <f t="shared" si="10"/>
        <v>4.364</v>
      </c>
      <c r="AV28" s="40">
        <f t="shared" si="10"/>
        <v>5.183</v>
      </c>
      <c r="AW28" s="40">
        <f t="shared" si="10"/>
        <v>5.213</v>
      </c>
      <c r="AX28" s="40">
        <f t="shared" si="10"/>
        <v>4.772</v>
      </c>
      <c r="AY28" s="40">
        <f t="shared" si="10"/>
        <v>4.13</v>
      </c>
      <c r="AZ28" s="40">
        <f t="shared" si="10"/>
        <v>5.022</v>
      </c>
      <c r="BA28" s="40">
        <f t="shared" si="10"/>
        <v>5.849</v>
      </c>
      <c r="BB28" s="40">
        <f t="shared" si="10"/>
        <v>6.241</v>
      </c>
      <c r="BC28" s="40">
        <f t="shared" si="10"/>
        <v>5.029</v>
      </c>
      <c r="BD28" s="40">
        <f t="shared" si="10"/>
        <v>6.21</v>
      </c>
      <c r="BE28" s="40">
        <f t="shared" si="10"/>
        <v>5.612</v>
      </c>
      <c r="BF28" s="40">
        <f t="shared" si="10"/>
        <v>6.121</v>
      </c>
      <c r="BG28" s="40">
        <f t="shared" si="10"/>
        <v>5.262</v>
      </c>
      <c r="BH28" s="40">
        <f t="shared" si="10"/>
        <v>5.377</v>
      </c>
      <c r="BI28" s="40">
        <f t="shared" si="10"/>
        <v>5.176</v>
      </c>
      <c r="BJ28" s="40">
        <f t="shared" si="10"/>
        <v>6.548</v>
      </c>
      <c r="BK28" s="40">
        <f t="shared" si="10"/>
        <v>5.102</v>
      </c>
      <c r="BL28" s="40">
        <f t="shared" si="10"/>
        <v>5.618</v>
      </c>
      <c r="BM28" s="40">
        <f t="shared" si="10"/>
        <v>5.936</v>
      </c>
      <c r="BN28" s="40">
        <f t="shared" si="10"/>
        <v>6.484</v>
      </c>
      <c r="BO28" s="40">
        <f t="shared" si="10"/>
        <v>7.574</v>
      </c>
      <c r="BP28" s="40">
        <f t="shared" si="10"/>
        <v>5.641</v>
      </c>
      <c r="BQ28" s="40">
        <f t="shared" si="10"/>
        <v>6.662</v>
      </c>
      <c r="BR28" s="40">
        <f t="shared" si="10"/>
        <v>5.36</v>
      </c>
      <c r="BS28" s="40">
        <f t="shared" si="10"/>
        <v>6.145</v>
      </c>
      <c r="BT28" s="40">
        <f t="shared" si="10"/>
        <v>5.865</v>
      </c>
      <c r="BU28" s="40">
        <f t="shared" si="10"/>
        <v>6.005</v>
      </c>
      <c r="BV28" s="40">
        <f t="shared" si="10"/>
        <v>5.648</v>
      </c>
      <c r="BW28" s="40">
        <f t="shared" si="10"/>
        <v>4.852</v>
      </c>
      <c r="BX28" s="40">
        <f t="shared" si="10"/>
        <v>4.658</v>
      </c>
      <c r="BY28" s="40">
        <f t="shared" si="10"/>
        <v>5.77</v>
      </c>
      <c r="BZ28" s="40">
        <f t="shared" si="10"/>
        <v>5.55</v>
      </c>
      <c r="CA28" s="40">
        <f t="shared" si="10"/>
        <v>6.21</v>
      </c>
      <c r="CB28" s="40">
        <f t="shared" si="10"/>
        <v>6.359</v>
      </c>
      <c r="CC28" s="40">
        <f t="shared" si="10"/>
        <v>6.116</v>
      </c>
      <c r="CD28" s="40">
        <f t="shared" si="10"/>
        <v>6.457</v>
      </c>
      <c r="CE28" s="40">
        <f t="shared" si="10"/>
        <v>5.918</v>
      </c>
      <c r="CF28" s="40">
        <f t="shared" si="10"/>
        <v>7.419</v>
      </c>
      <c r="CG28" s="40">
        <f t="shared" si="10"/>
        <v>5.965</v>
      </c>
      <c r="CH28" s="40">
        <f t="shared" si="10"/>
        <v>6.328</v>
      </c>
      <c r="CI28" s="40">
        <f t="shared" si="10"/>
        <v>5.186</v>
      </c>
      <c r="CJ28" s="40">
        <f t="shared" si="10"/>
        <v>5.36</v>
      </c>
      <c r="CK28" s="40">
        <f t="shared" si="10"/>
        <v>7.435</v>
      </c>
      <c r="CL28" s="40">
        <f t="shared" si="10"/>
        <v>7.721</v>
      </c>
      <c r="CM28" s="40">
        <f t="shared" si="10"/>
        <v>6.945</v>
      </c>
      <c r="CN28" s="40">
        <f t="shared" si="10"/>
        <v>7.58</v>
      </c>
      <c r="CO28" s="40">
        <f t="shared" si="10"/>
        <v>7.112</v>
      </c>
      <c r="CP28" s="40">
        <f t="shared" si="10"/>
        <v>5.641</v>
      </c>
      <c r="CQ28" s="40">
        <f t="shared" si="10"/>
        <v>5.862</v>
      </c>
      <c r="CR28" s="40">
        <f t="shared" si="10"/>
        <v>7.375</v>
      </c>
      <c r="CS28" s="40">
        <f t="shared" si="10"/>
        <v>7.203</v>
      </c>
      <c r="CT28" s="40">
        <f t="shared" si="10"/>
        <v>7.408</v>
      </c>
      <c r="CU28" s="40">
        <f t="shared" si="10"/>
        <v>5.98</v>
      </c>
      <c r="CV28" s="40">
        <f t="shared" si="10"/>
        <v>5.099</v>
      </c>
      <c r="CW28" s="40">
        <f t="shared" si="10"/>
        <v>7.54</v>
      </c>
      <c r="CX28" s="40">
        <f t="shared" si="10"/>
        <v>6.834</v>
      </c>
      <c r="CY28" s="40">
        <f t="shared" si="10"/>
        <v>8.581</v>
      </c>
      <c r="CZ28" s="40">
        <f t="shared" si="10"/>
        <v>5.721</v>
      </c>
      <c r="DA28" s="40">
        <f t="shared" si="10"/>
        <v>6.424</v>
      </c>
      <c r="DB28" s="40">
        <f t="shared" si="10"/>
        <v>8.965</v>
      </c>
      <c r="DC28" s="40">
        <f t="shared" si="10"/>
        <v>8.463</v>
      </c>
      <c r="DD28" s="40">
        <f t="shared" si="10"/>
        <v>8.06</v>
      </c>
      <c r="DE28" s="40">
        <f t="shared" si="10"/>
        <v>7.386</v>
      </c>
      <c r="DF28" s="40">
        <f t="shared" si="10"/>
        <v>7.718</v>
      </c>
      <c r="DG28" s="40">
        <f t="shared" si="10"/>
        <v>7.252</v>
      </c>
      <c r="DH28" s="40">
        <f t="shared" si="10"/>
        <v>6.499</v>
      </c>
      <c r="DI28" s="40">
        <f t="shared" si="10"/>
        <v>7.291</v>
      </c>
      <c r="DJ28" s="40">
        <f t="shared" si="10"/>
        <v>8.179</v>
      </c>
      <c r="DK28" s="40">
        <f t="shared" si="10"/>
        <v>7.517</v>
      </c>
      <c r="DL28" s="40">
        <f t="shared" si="10"/>
        <v>7.454</v>
      </c>
      <c r="DM28" s="40">
        <f t="shared" si="10"/>
        <v>8.493</v>
      </c>
      <c r="DN28" s="40">
        <f t="shared" si="10"/>
        <v>9.205</v>
      </c>
      <c r="DO28" s="40">
        <f t="shared" si="10"/>
        <v>7.774</v>
      </c>
      <c r="DP28" s="40">
        <f t="shared" si="10"/>
        <v>8.777</v>
      </c>
      <c r="DQ28" s="40">
        <f t="shared" si="10"/>
        <v>8.144</v>
      </c>
      <c r="DR28" s="40">
        <f t="shared" si="10"/>
        <v>8.588</v>
      </c>
      <c r="DS28" s="40">
        <f t="shared" si="10"/>
        <v>7.256</v>
      </c>
      <c r="DT28" s="40">
        <f t="shared" si="10"/>
        <v>7.788</v>
      </c>
      <c r="DU28" s="40">
        <f t="shared" si="10"/>
        <v>7.573</v>
      </c>
      <c r="DV28" s="40">
        <f t="shared" si="10"/>
        <v>9.535</v>
      </c>
      <c r="DW28" s="40">
        <f t="shared" si="10"/>
        <v>8.008</v>
      </c>
      <c r="DX28" s="40">
        <f t="shared" si="10"/>
        <v>8.153</v>
      </c>
      <c r="DY28" s="40">
        <f t="shared" si="10"/>
        <v>9.689</v>
      </c>
      <c r="DZ28" s="40">
        <f t="shared" si="10"/>
        <v>9.848</v>
      </c>
      <c r="EA28" s="40">
        <f t="shared" si="10"/>
        <v>8.481</v>
      </c>
      <c r="EB28" s="40">
        <f t="shared" si="10"/>
        <v>8.105</v>
      </c>
      <c r="EC28" s="40">
        <f t="shared" si="10"/>
        <v>8.093</v>
      </c>
      <c r="ED28" s="40">
        <f t="shared" si="10"/>
        <v>8.689</v>
      </c>
      <c r="EE28" s="40">
        <f t="shared" si="10"/>
        <v>9.295</v>
      </c>
      <c r="EF28" s="40">
        <f t="shared" si="10"/>
        <v>7.909</v>
      </c>
      <c r="EG28" s="40">
        <f t="shared" si="10"/>
        <v>9.054</v>
      </c>
      <c r="EH28" s="40">
        <f t="shared" si="10"/>
        <v>9.968</v>
      </c>
      <c r="EI28" s="40">
        <f t="shared" si="10"/>
        <v>9.626</v>
      </c>
      <c r="EJ28" s="40">
        <f t="shared" si="10"/>
        <v>9.748</v>
      </c>
      <c r="EK28" s="40">
        <f t="shared" si="10"/>
        <v>10.652</v>
      </c>
      <c r="EL28" s="40">
        <f t="shared" si="10"/>
        <v>9.072</v>
      </c>
      <c r="EM28" s="40">
        <f t="shared" si="10"/>
        <v>9.819</v>
      </c>
      <c r="EN28" s="40">
        <f t="shared" si="10"/>
        <v>11.657</v>
      </c>
      <c r="EO28" s="40">
        <f t="shared" si="10"/>
        <v>10.09</v>
      </c>
      <c r="EP28" s="40">
        <f t="shared" si="10"/>
        <v>10.328</v>
      </c>
      <c r="EQ28" s="40">
        <f t="shared" si="10"/>
        <v>8.88</v>
      </c>
      <c r="ER28" s="40">
        <f t="shared" si="10"/>
        <v>7.489</v>
      </c>
      <c r="ES28" s="40">
        <f t="shared" si="10"/>
        <v>10.809</v>
      </c>
      <c r="ET28" s="40">
        <f t="shared" si="10"/>
        <v>10.92</v>
      </c>
      <c r="EU28" s="40">
        <f t="shared" si="10"/>
        <v>7.681</v>
      </c>
      <c r="EV28" s="40">
        <f t="shared" si="10"/>
        <v>8.826</v>
      </c>
      <c r="EW28" s="40">
        <f t="shared" si="10"/>
        <v>11.14</v>
      </c>
      <c r="EX28" s="40">
        <f t="shared" si="10"/>
        <v>12.562</v>
      </c>
      <c r="EY28" s="40">
        <f t="shared" si="10"/>
        <v>11.647</v>
      </c>
      <c r="EZ28" s="40">
        <f t="shared" si="10"/>
        <v>11.538</v>
      </c>
      <c r="FA28" s="40">
        <f t="shared" si="10"/>
        <v>11.308</v>
      </c>
      <c r="FB28" s="40">
        <f t="shared" si="10"/>
        <v>10.271</v>
      </c>
      <c r="FC28" s="40">
        <f t="shared" si="10"/>
        <v>9.407</v>
      </c>
      <c r="FD28" s="40">
        <f t="shared" si="10"/>
        <v>9.993</v>
      </c>
      <c r="FE28" s="40">
        <f t="shared" si="10"/>
        <v>12.387</v>
      </c>
      <c r="FF28" s="40">
        <f t="shared" si="10"/>
        <v>10.998</v>
      </c>
      <c r="FG28" s="40">
        <f t="shared" si="10"/>
        <v>12.627</v>
      </c>
      <c r="FH28" s="40">
        <f t="shared" si="10"/>
        <v>10.961</v>
      </c>
      <c r="FI28" s="40">
        <f t="shared" si="10"/>
        <v>8.685</v>
      </c>
      <c r="FJ28" s="40">
        <f t="shared" si="10"/>
        <v>11.977</v>
      </c>
      <c r="FK28" s="40">
        <f t="shared" si="10"/>
        <v>10.322</v>
      </c>
      <c r="FL28" s="40">
        <f t="shared" si="10"/>
        <v>11.43</v>
      </c>
      <c r="FM28" s="40">
        <f t="shared" si="10"/>
        <v>12.06</v>
      </c>
      <c r="FN28" s="40">
        <f t="shared" si="10"/>
        <v>8.76</v>
      </c>
      <c r="FO28" s="40">
        <f t="shared" si="10"/>
        <v>8.49</v>
      </c>
      <c r="FP28" s="40">
        <f t="shared" si="10"/>
        <v>9.031</v>
      </c>
      <c r="FQ28" s="40">
        <f t="shared" si="10"/>
        <v>10.537</v>
      </c>
      <c r="FR28" s="40">
        <f t="shared" si="10"/>
        <v>8.001</v>
      </c>
      <c r="FS28" s="40">
        <f t="shared" si="10"/>
        <v>10.145</v>
      </c>
      <c r="FT28" s="40">
        <f t="shared" si="10"/>
        <v>9.768</v>
      </c>
      <c r="FU28" s="40">
        <f t="shared" si="10"/>
        <v>11.657</v>
      </c>
      <c r="FV28" s="40">
        <f t="shared" si="10"/>
        <v>11.732</v>
      </c>
      <c r="FW28" s="40">
        <f t="shared" si="10"/>
        <v>10.557</v>
      </c>
      <c r="FX28" s="40">
        <f t="shared" si="10"/>
        <v>11.657</v>
      </c>
      <c r="FY28" s="40">
        <f t="shared" si="10"/>
        <v>9.795</v>
      </c>
      <c r="FZ28" s="40">
        <f t="shared" si="10"/>
        <v>9.129</v>
      </c>
      <c r="GA28" s="40">
        <f t="shared" si="10"/>
        <v>9.652</v>
      </c>
      <c r="GB28" s="40">
        <f t="shared" si="10"/>
        <v>10.232</v>
      </c>
      <c r="GC28" s="40">
        <f t="shared" si="10"/>
        <v>10.368</v>
      </c>
      <c r="GD28" s="40">
        <f t="shared" si="10"/>
        <v>10.828</v>
      </c>
      <c r="GE28" s="40">
        <f t="shared" si="10"/>
        <v>11.078</v>
      </c>
      <c r="GF28" s="40">
        <f t="shared" si="10"/>
        <v>9.011</v>
      </c>
      <c r="GG28" s="40">
        <f t="shared" si="10"/>
        <v>9.85</v>
      </c>
      <c r="GH28" s="40">
        <f t="shared" si="10"/>
        <v>12.286</v>
      </c>
      <c r="GI28" s="40">
        <f t="shared" si="10"/>
        <v>8.722</v>
      </c>
      <c r="GJ28" s="40">
        <f t="shared" si="10"/>
        <v>9.519</v>
      </c>
      <c r="GK28" s="38"/>
    </row>
    <row r="29" ht="13.5" customHeight="1">
      <c r="A29" s="27">
        <f t="shared" si="2"/>
        <v>25</v>
      </c>
      <c r="B29" s="53" t="s">
        <v>24</v>
      </c>
      <c r="C29" s="54">
        <f t="shared" ref="C29:GJ29" si="11">SUM(C12,C21)</f>
        <v>10.861</v>
      </c>
      <c r="D29" s="54">
        <f t="shared" si="11"/>
        <v>8.911</v>
      </c>
      <c r="E29" s="54">
        <f t="shared" si="11"/>
        <v>13.984</v>
      </c>
      <c r="F29" s="54">
        <f t="shared" si="11"/>
        <v>13.79</v>
      </c>
      <c r="G29" s="54">
        <f t="shared" si="11"/>
        <v>11.81</v>
      </c>
      <c r="H29" s="54">
        <f t="shared" si="11"/>
        <v>13.63</v>
      </c>
      <c r="I29" s="54">
        <f t="shared" si="11"/>
        <v>14.635</v>
      </c>
      <c r="J29" s="54">
        <f t="shared" si="11"/>
        <v>9.93</v>
      </c>
      <c r="K29" s="54">
        <f t="shared" si="11"/>
        <v>11.546</v>
      </c>
      <c r="L29" s="54">
        <f t="shared" si="11"/>
        <v>9.947</v>
      </c>
      <c r="M29" s="54">
        <f t="shared" si="11"/>
        <v>9.442</v>
      </c>
      <c r="N29" s="54">
        <f t="shared" si="11"/>
        <v>8.729</v>
      </c>
      <c r="O29" s="54">
        <f t="shared" si="11"/>
        <v>7.571</v>
      </c>
      <c r="P29" s="54">
        <f t="shared" si="11"/>
        <v>7.376</v>
      </c>
      <c r="Q29" s="54">
        <f t="shared" si="11"/>
        <v>9.259</v>
      </c>
      <c r="R29" s="54">
        <f t="shared" si="11"/>
        <v>8.283</v>
      </c>
      <c r="S29" s="54">
        <f t="shared" si="11"/>
        <v>8.245</v>
      </c>
      <c r="T29" s="54">
        <f t="shared" si="11"/>
        <v>10.194</v>
      </c>
      <c r="U29" s="54">
        <f t="shared" si="11"/>
        <v>10.995</v>
      </c>
      <c r="V29" s="54">
        <f t="shared" si="11"/>
        <v>10.273</v>
      </c>
      <c r="W29" s="54">
        <f t="shared" si="11"/>
        <v>12.533</v>
      </c>
      <c r="X29" s="54">
        <f t="shared" si="11"/>
        <v>11.94</v>
      </c>
      <c r="Y29" s="54">
        <f t="shared" si="11"/>
        <v>10.755</v>
      </c>
      <c r="Z29" s="54">
        <f t="shared" si="11"/>
        <v>10.753</v>
      </c>
      <c r="AA29" s="54">
        <f t="shared" si="11"/>
        <v>7.597</v>
      </c>
      <c r="AB29" s="54">
        <f t="shared" si="11"/>
        <v>8.302</v>
      </c>
      <c r="AC29" s="54">
        <f t="shared" si="11"/>
        <v>10.176</v>
      </c>
      <c r="AD29" s="54">
        <f t="shared" si="11"/>
        <v>6.602</v>
      </c>
      <c r="AE29" s="54">
        <f t="shared" si="11"/>
        <v>10.364</v>
      </c>
      <c r="AF29" s="54">
        <f t="shared" si="11"/>
        <v>9.222</v>
      </c>
      <c r="AG29" s="54">
        <f t="shared" si="11"/>
        <v>8.805</v>
      </c>
      <c r="AH29" s="54">
        <f t="shared" si="11"/>
        <v>9.837</v>
      </c>
      <c r="AI29" s="54">
        <f t="shared" si="11"/>
        <v>10.151</v>
      </c>
      <c r="AJ29" s="54">
        <f t="shared" si="11"/>
        <v>8.217</v>
      </c>
      <c r="AK29" s="54">
        <f t="shared" si="11"/>
        <v>9.334</v>
      </c>
      <c r="AL29" s="54">
        <f t="shared" si="11"/>
        <v>7.689</v>
      </c>
      <c r="AM29" s="54">
        <f t="shared" si="11"/>
        <v>5.079</v>
      </c>
      <c r="AN29" s="54">
        <f t="shared" si="11"/>
        <v>7.517</v>
      </c>
      <c r="AO29" s="54">
        <f t="shared" si="11"/>
        <v>9.067</v>
      </c>
      <c r="AP29" s="54">
        <f t="shared" si="11"/>
        <v>10.528</v>
      </c>
      <c r="AQ29" s="54">
        <f t="shared" si="11"/>
        <v>11.431</v>
      </c>
      <c r="AR29" s="54">
        <f t="shared" si="11"/>
        <v>12.254</v>
      </c>
      <c r="AS29" s="54">
        <f t="shared" si="11"/>
        <v>14.285</v>
      </c>
      <c r="AT29" s="54">
        <f t="shared" si="11"/>
        <v>12.638</v>
      </c>
      <c r="AU29" s="54">
        <f t="shared" si="11"/>
        <v>13.152</v>
      </c>
      <c r="AV29" s="54">
        <f t="shared" si="11"/>
        <v>15.881</v>
      </c>
      <c r="AW29" s="54">
        <f t="shared" si="11"/>
        <v>12.428</v>
      </c>
      <c r="AX29" s="54">
        <f t="shared" si="11"/>
        <v>13.021</v>
      </c>
      <c r="AY29" s="54">
        <f t="shared" si="11"/>
        <v>14.82</v>
      </c>
      <c r="AZ29" s="54">
        <f t="shared" si="11"/>
        <v>11.251</v>
      </c>
      <c r="BA29" s="54">
        <f t="shared" si="11"/>
        <v>15.013</v>
      </c>
      <c r="BB29" s="54">
        <f t="shared" si="11"/>
        <v>18.013</v>
      </c>
      <c r="BC29" s="54">
        <f t="shared" si="11"/>
        <v>19.303</v>
      </c>
      <c r="BD29" s="54">
        <f t="shared" si="11"/>
        <v>18.252</v>
      </c>
      <c r="BE29" s="54">
        <f t="shared" si="11"/>
        <v>15.627</v>
      </c>
      <c r="BF29" s="54">
        <f t="shared" si="11"/>
        <v>15.925</v>
      </c>
      <c r="BG29" s="54">
        <f t="shared" si="11"/>
        <v>17.369</v>
      </c>
      <c r="BH29" s="54">
        <f t="shared" si="11"/>
        <v>16.813</v>
      </c>
      <c r="BI29" s="54">
        <f t="shared" si="11"/>
        <v>12</v>
      </c>
      <c r="BJ29" s="54">
        <f t="shared" si="11"/>
        <v>13.884</v>
      </c>
      <c r="BK29" s="54">
        <f t="shared" si="11"/>
        <v>11.981</v>
      </c>
      <c r="BL29" s="54">
        <f t="shared" si="11"/>
        <v>8.383</v>
      </c>
      <c r="BM29" s="54">
        <f t="shared" si="11"/>
        <v>10.698</v>
      </c>
      <c r="BN29" s="54">
        <f t="shared" si="11"/>
        <v>9.869</v>
      </c>
      <c r="BO29" s="54">
        <f t="shared" si="11"/>
        <v>11.778</v>
      </c>
      <c r="BP29" s="54">
        <f t="shared" si="11"/>
        <v>10.783</v>
      </c>
      <c r="BQ29" s="54">
        <f t="shared" si="11"/>
        <v>8.725</v>
      </c>
      <c r="BR29" s="54">
        <f t="shared" si="11"/>
        <v>11.043</v>
      </c>
      <c r="BS29" s="54">
        <f t="shared" si="11"/>
        <v>10.678</v>
      </c>
      <c r="BT29" s="54">
        <f t="shared" si="11"/>
        <v>9.083</v>
      </c>
      <c r="BU29" s="54">
        <f t="shared" si="11"/>
        <v>7.571</v>
      </c>
      <c r="BV29" s="54">
        <f t="shared" si="11"/>
        <v>6.875</v>
      </c>
      <c r="BW29" s="54">
        <f t="shared" si="11"/>
        <v>7.514</v>
      </c>
      <c r="BX29" s="54">
        <f t="shared" si="11"/>
        <v>6.798</v>
      </c>
      <c r="BY29" s="54">
        <f t="shared" si="11"/>
        <v>8.852</v>
      </c>
      <c r="BZ29" s="54">
        <f t="shared" si="11"/>
        <v>8.739</v>
      </c>
      <c r="CA29" s="54">
        <f t="shared" si="11"/>
        <v>7.612</v>
      </c>
      <c r="CB29" s="54">
        <f t="shared" si="11"/>
        <v>16.185</v>
      </c>
      <c r="CC29" s="54">
        <f t="shared" si="11"/>
        <v>13.154</v>
      </c>
      <c r="CD29" s="54">
        <f t="shared" si="11"/>
        <v>11.39</v>
      </c>
      <c r="CE29" s="54">
        <f t="shared" si="11"/>
        <v>7.476</v>
      </c>
      <c r="CF29" s="54">
        <f t="shared" si="11"/>
        <v>9.801</v>
      </c>
      <c r="CG29" s="54">
        <f t="shared" si="11"/>
        <v>6.454</v>
      </c>
      <c r="CH29" s="54">
        <f t="shared" si="11"/>
        <v>6.132</v>
      </c>
      <c r="CI29" s="54">
        <f t="shared" si="11"/>
        <v>5.178</v>
      </c>
      <c r="CJ29" s="54">
        <f t="shared" si="11"/>
        <v>8.182</v>
      </c>
      <c r="CK29" s="54">
        <f t="shared" si="11"/>
        <v>6.926</v>
      </c>
      <c r="CL29" s="54">
        <f t="shared" si="11"/>
        <v>6.34</v>
      </c>
      <c r="CM29" s="54">
        <f t="shared" si="11"/>
        <v>7.363</v>
      </c>
      <c r="CN29" s="54">
        <f t="shared" si="11"/>
        <v>12.98</v>
      </c>
      <c r="CO29" s="54">
        <f t="shared" si="11"/>
        <v>12.248</v>
      </c>
      <c r="CP29" s="54">
        <f t="shared" si="11"/>
        <v>9.474</v>
      </c>
      <c r="CQ29" s="54">
        <f t="shared" si="11"/>
        <v>7.857</v>
      </c>
      <c r="CR29" s="54">
        <f t="shared" si="11"/>
        <v>12.358</v>
      </c>
      <c r="CS29" s="54">
        <f t="shared" si="11"/>
        <v>13.344</v>
      </c>
      <c r="CT29" s="54">
        <f t="shared" si="11"/>
        <v>11.157</v>
      </c>
      <c r="CU29" s="54">
        <f t="shared" si="11"/>
        <v>13.439</v>
      </c>
      <c r="CV29" s="54">
        <f t="shared" si="11"/>
        <v>17.822</v>
      </c>
      <c r="CW29" s="54">
        <f t="shared" si="11"/>
        <v>27.038</v>
      </c>
      <c r="CX29" s="54">
        <f t="shared" si="11"/>
        <v>23.538</v>
      </c>
      <c r="CY29" s="54">
        <f t="shared" si="11"/>
        <v>20.675</v>
      </c>
      <c r="CZ29" s="54">
        <f t="shared" si="11"/>
        <v>14.724</v>
      </c>
      <c r="DA29" s="54">
        <f t="shared" si="11"/>
        <v>13.971</v>
      </c>
      <c r="DB29" s="54">
        <f t="shared" si="11"/>
        <v>8.304</v>
      </c>
      <c r="DC29" s="54">
        <f t="shared" si="11"/>
        <v>9.195</v>
      </c>
      <c r="DD29" s="54">
        <f t="shared" si="11"/>
        <v>12.774</v>
      </c>
      <c r="DE29" s="54">
        <f t="shared" si="11"/>
        <v>10.215</v>
      </c>
      <c r="DF29" s="54">
        <f t="shared" si="11"/>
        <v>7.636</v>
      </c>
      <c r="DG29" s="54">
        <f t="shared" si="11"/>
        <v>10.029</v>
      </c>
      <c r="DH29" s="54">
        <f t="shared" si="11"/>
        <v>19.423</v>
      </c>
      <c r="DI29" s="54">
        <f t="shared" si="11"/>
        <v>19.535</v>
      </c>
      <c r="DJ29" s="54">
        <f t="shared" si="11"/>
        <v>18.502</v>
      </c>
      <c r="DK29" s="54">
        <f t="shared" si="11"/>
        <v>17.178</v>
      </c>
      <c r="DL29" s="54">
        <f t="shared" si="11"/>
        <v>16.652</v>
      </c>
      <c r="DM29" s="54">
        <f t="shared" si="11"/>
        <v>18.798</v>
      </c>
      <c r="DN29" s="54">
        <f t="shared" si="11"/>
        <v>14.787</v>
      </c>
      <c r="DO29" s="54">
        <f t="shared" si="11"/>
        <v>14.476</v>
      </c>
      <c r="DP29" s="54">
        <f t="shared" si="11"/>
        <v>13.318</v>
      </c>
      <c r="DQ29" s="54">
        <f t="shared" si="11"/>
        <v>13.457</v>
      </c>
      <c r="DR29" s="54">
        <f t="shared" si="11"/>
        <v>11.838</v>
      </c>
      <c r="DS29" s="54">
        <f t="shared" si="11"/>
        <v>12.733</v>
      </c>
      <c r="DT29" s="54">
        <f t="shared" si="11"/>
        <v>9.141</v>
      </c>
      <c r="DU29" s="54">
        <f t="shared" si="11"/>
        <v>10.728</v>
      </c>
      <c r="DV29" s="54">
        <f t="shared" si="11"/>
        <v>10.375</v>
      </c>
      <c r="DW29" s="54">
        <f t="shared" si="11"/>
        <v>12.716</v>
      </c>
      <c r="DX29" s="54">
        <f t="shared" si="11"/>
        <v>14.888</v>
      </c>
      <c r="DY29" s="54">
        <f t="shared" si="11"/>
        <v>13.001</v>
      </c>
      <c r="DZ29" s="54">
        <f t="shared" si="11"/>
        <v>15.192</v>
      </c>
      <c r="EA29" s="54">
        <f t="shared" si="11"/>
        <v>11.863</v>
      </c>
      <c r="EB29" s="54">
        <f t="shared" si="11"/>
        <v>15.44</v>
      </c>
      <c r="EC29" s="54">
        <f t="shared" si="11"/>
        <v>12.832</v>
      </c>
      <c r="ED29" s="54">
        <f t="shared" si="11"/>
        <v>10.89</v>
      </c>
      <c r="EE29" s="54">
        <f t="shared" si="11"/>
        <v>11.291</v>
      </c>
      <c r="EF29" s="54">
        <f t="shared" si="11"/>
        <v>11.665</v>
      </c>
      <c r="EG29" s="54">
        <f t="shared" si="11"/>
        <v>13.944</v>
      </c>
      <c r="EH29" s="54">
        <f t="shared" si="11"/>
        <v>11.786</v>
      </c>
      <c r="EI29" s="54">
        <f t="shared" si="11"/>
        <v>12.94</v>
      </c>
      <c r="EJ29" s="54">
        <f t="shared" si="11"/>
        <v>16.983</v>
      </c>
      <c r="EK29" s="54">
        <f t="shared" si="11"/>
        <v>14.35</v>
      </c>
      <c r="EL29" s="54">
        <f t="shared" si="11"/>
        <v>16.054</v>
      </c>
      <c r="EM29" s="54">
        <f t="shared" si="11"/>
        <v>17.619</v>
      </c>
      <c r="EN29" s="54">
        <f t="shared" si="11"/>
        <v>16.687</v>
      </c>
      <c r="EO29" s="54">
        <f t="shared" si="11"/>
        <v>12.326</v>
      </c>
      <c r="EP29" s="54">
        <f t="shared" si="11"/>
        <v>10.282</v>
      </c>
      <c r="EQ29" s="54">
        <f t="shared" si="11"/>
        <v>10.532</v>
      </c>
      <c r="ER29" s="54">
        <f t="shared" si="11"/>
        <v>13.594</v>
      </c>
      <c r="ES29" s="54">
        <f t="shared" si="11"/>
        <v>12.276</v>
      </c>
      <c r="ET29" s="54">
        <f t="shared" si="11"/>
        <v>9.663</v>
      </c>
      <c r="EU29" s="54">
        <f t="shared" si="11"/>
        <v>11.398</v>
      </c>
      <c r="EV29" s="54">
        <f t="shared" si="11"/>
        <v>12.68</v>
      </c>
      <c r="EW29" s="54">
        <f t="shared" si="11"/>
        <v>15.113</v>
      </c>
      <c r="EX29" s="54">
        <f t="shared" si="11"/>
        <v>22.379</v>
      </c>
      <c r="EY29" s="54">
        <f t="shared" si="11"/>
        <v>17.086</v>
      </c>
      <c r="EZ29" s="54">
        <f t="shared" si="11"/>
        <v>16.451</v>
      </c>
      <c r="FA29" s="54">
        <f t="shared" si="11"/>
        <v>9.165</v>
      </c>
      <c r="FB29" s="54">
        <f t="shared" si="11"/>
        <v>6.15</v>
      </c>
      <c r="FC29" s="54">
        <f t="shared" si="11"/>
        <v>7.029</v>
      </c>
      <c r="FD29" s="54">
        <f t="shared" si="11"/>
        <v>4.199</v>
      </c>
      <c r="FE29" s="54">
        <f t="shared" si="11"/>
        <v>6.789</v>
      </c>
      <c r="FF29" s="54">
        <f t="shared" si="11"/>
        <v>8.856</v>
      </c>
      <c r="FG29" s="54">
        <f t="shared" si="11"/>
        <v>5.742</v>
      </c>
      <c r="FH29" s="54">
        <f t="shared" si="11"/>
        <v>6.082</v>
      </c>
      <c r="FI29" s="54">
        <f t="shared" si="11"/>
        <v>8.028</v>
      </c>
      <c r="FJ29" s="54">
        <f t="shared" si="11"/>
        <v>7.704</v>
      </c>
      <c r="FK29" s="54">
        <f t="shared" si="11"/>
        <v>7.072</v>
      </c>
      <c r="FL29" s="54">
        <f t="shared" si="11"/>
        <v>11.544</v>
      </c>
      <c r="FM29" s="54">
        <f t="shared" si="11"/>
        <v>9.871</v>
      </c>
      <c r="FN29" s="54">
        <f t="shared" si="11"/>
        <v>7.835</v>
      </c>
      <c r="FO29" s="54">
        <f t="shared" si="11"/>
        <v>9.097</v>
      </c>
      <c r="FP29" s="54">
        <f t="shared" si="11"/>
        <v>7.307</v>
      </c>
      <c r="FQ29" s="54">
        <f t="shared" si="11"/>
        <v>10.502</v>
      </c>
      <c r="FR29" s="54">
        <f t="shared" si="11"/>
        <v>6.743</v>
      </c>
      <c r="FS29" s="54">
        <f t="shared" si="11"/>
        <v>8.153</v>
      </c>
      <c r="FT29" s="54">
        <f t="shared" si="11"/>
        <v>9.52</v>
      </c>
      <c r="FU29" s="54">
        <f t="shared" si="11"/>
        <v>10.884</v>
      </c>
      <c r="FV29" s="54">
        <f t="shared" si="11"/>
        <v>13.009</v>
      </c>
      <c r="FW29" s="54">
        <f t="shared" si="11"/>
        <v>9.03</v>
      </c>
      <c r="FX29" s="54">
        <f t="shared" si="11"/>
        <v>8.629</v>
      </c>
      <c r="FY29" s="54">
        <f t="shared" si="11"/>
        <v>7.418</v>
      </c>
      <c r="FZ29" s="54">
        <f t="shared" si="11"/>
        <v>9.584</v>
      </c>
      <c r="GA29" s="54">
        <f t="shared" si="11"/>
        <v>13.248</v>
      </c>
      <c r="GB29" s="54">
        <f t="shared" si="11"/>
        <v>9.256</v>
      </c>
      <c r="GC29" s="54">
        <f t="shared" si="11"/>
        <v>11.079</v>
      </c>
      <c r="GD29" s="54">
        <f t="shared" si="11"/>
        <v>11.565</v>
      </c>
      <c r="GE29" s="54">
        <f t="shared" si="11"/>
        <v>26.736</v>
      </c>
      <c r="GF29" s="54">
        <f t="shared" si="11"/>
        <v>13.641</v>
      </c>
      <c r="GG29" s="54">
        <f t="shared" si="11"/>
        <v>14.102</v>
      </c>
      <c r="GH29" s="54">
        <f t="shared" si="11"/>
        <v>16.39</v>
      </c>
      <c r="GI29" s="54">
        <f t="shared" si="11"/>
        <v>13.166</v>
      </c>
      <c r="GJ29" s="54">
        <f t="shared" si="11"/>
        <v>11.957</v>
      </c>
      <c r="GK29" s="38"/>
    </row>
    <row r="30" ht="13.5" customHeight="1">
      <c r="A30" s="27">
        <f t="shared" si="2"/>
        <v>26</v>
      </c>
      <c r="B30" s="53" t="s">
        <v>25</v>
      </c>
      <c r="C30" s="54">
        <f t="shared" ref="C30:GJ30" si="12">C7+C11+C12+C17+C21</f>
        <v>40.485</v>
      </c>
      <c r="D30" s="54">
        <f t="shared" si="12"/>
        <v>37.478</v>
      </c>
      <c r="E30" s="54">
        <f t="shared" si="12"/>
        <v>46.823</v>
      </c>
      <c r="F30" s="54">
        <f t="shared" si="12"/>
        <v>45.185</v>
      </c>
      <c r="G30" s="54">
        <f t="shared" si="12"/>
        <v>48.026</v>
      </c>
      <c r="H30" s="54">
        <f t="shared" si="12"/>
        <v>48.047</v>
      </c>
      <c r="I30" s="54">
        <f t="shared" si="12"/>
        <v>51.17</v>
      </c>
      <c r="J30" s="54">
        <f t="shared" si="12"/>
        <v>51.618</v>
      </c>
      <c r="K30" s="54">
        <f t="shared" si="12"/>
        <v>48.55</v>
      </c>
      <c r="L30" s="54">
        <f t="shared" si="12"/>
        <v>48.442</v>
      </c>
      <c r="M30" s="54">
        <f t="shared" si="12"/>
        <v>44.314</v>
      </c>
      <c r="N30" s="54">
        <f t="shared" si="12"/>
        <v>46.884</v>
      </c>
      <c r="O30" s="54">
        <f t="shared" si="12"/>
        <v>41.438</v>
      </c>
      <c r="P30" s="54">
        <f t="shared" si="12"/>
        <v>38.528</v>
      </c>
      <c r="Q30" s="54">
        <f t="shared" si="12"/>
        <v>44.908</v>
      </c>
      <c r="R30" s="54">
        <f t="shared" si="12"/>
        <v>44.47</v>
      </c>
      <c r="S30" s="54">
        <f t="shared" si="12"/>
        <v>48.109</v>
      </c>
      <c r="T30" s="54">
        <f t="shared" si="12"/>
        <v>47.292</v>
      </c>
      <c r="U30" s="54">
        <f t="shared" si="12"/>
        <v>52.354</v>
      </c>
      <c r="V30" s="54">
        <f t="shared" si="12"/>
        <v>50.421</v>
      </c>
      <c r="W30" s="54">
        <f t="shared" si="12"/>
        <v>49.435</v>
      </c>
      <c r="X30" s="54">
        <f t="shared" si="12"/>
        <v>57.726</v>
      </c>
      <c r="Y30" s="54">
        <f t="shared" si="12"/>
        <v>50.553</v>
      </c>
      <c r="Z30" s="54">
        <f t="shared" si="12"/>
        <v>48.956</v>
      </c>
      <c r="AA30" s="54">
        <f t="shared" si="12"/>
        <v>41.487</v>
      </c>
      <c r="AB30" s="54">
        <f t="shared" si="12"/>
        <v>43.624</v>
      </c>
      <c r="AC30" s="54">
        <f t="shared" si="12"/>
        <v>47.317</v>
      </c>
      <c r="AD30" s="54">
        <f t="shared" si="12"/>
        <v>41.189</v>
      </c>
      <c r="AE30" s="54">
        <f t="shared" si="12"/>
        <v>47.178</v>
      </c>
      <c r="AF30" s="54">
        <f t="shared" si="12"/>
        <v>48.483</v>
      </c>
      <c r="AG30" s="54">
        <f t="shared" si="12"/>
        <v>45.717</v>
      </c>
      <c r="AH30" s="54">
        <f t="shared" si="12"/>
        <v>51.613</v>
      </c>
      <c r="AI30" s="54">
        <f t="shared" si="12"/>
        <v>52.773</v>
      </c>
      <c r="AJ30" s="54">
        <f t="shared" si="12"/>
        <v>56.142</v>
      </c>
      <c r="AK30" s="54">
        <f t="shared" si="12"/>
        <v>49.537</v>
      </c>
      <c r="AL30" s="54">
        <f t="shared" si="12"/>
        <v>43.713</v>
      </c>
      <c r="AM30" s="54">
        <f t="shared" si="12"/>
        <v>34.255</v>
      </c>
      <c r="AN30" s="54">
        <f t="shared" si="12"/>
        <v>38.655</v>
      </c>
      <c r="AO30" s="54">
        <f t="shared" si="12"/>
        <v>47.2</v>
      </c>
      <c r="AP30" s="54">
        <f t="shared" si="12"/>
        <v>46.239</v>
      </c>
      <c r="AQ30" s="54">
        <f t="shared" si="12"/>
        <v>49.341</v>
      </c>
      <c r="AR30" s="54">
        <f t="shared" si="12"/>
        <v>53.449</v>
      </c>
      <c r="AS30" s="54">
        <f t="shared" si="12"/>
        <v>53.889</v>
      </c>
      <c r="AT30" s="54">
        <f t="shared" si="12"/>
        <v>54.163</v>
      </c>
      <c r="AU30" s="54">
        <f t="shared" si="12"/>
        <v>51.739</v>
      </c>
      <c r="AV30" s="54">
        <f t="shared" si="12"/>
        <v>60.555</v>
      </c>
      <c r="AW30" s="54">
        <f t="shared" si="12"/>
        <v>48.906</v>
      </c>
      <c r="AX30" s="54">
        <f t="shared" si="12"/>
        <v>51.528</v>
      </c>
      <c r="AY30" s="54">
        <f t="shared" si="12"/>
        <v>47.521</v>
      </c>
      <c r="AZ30" s="54">
        <f t="shared" si="12"/>
        <v>42.469</v>
      </c>
      <c r="BA30" s="54">
        <f t="shared" si="12"/>
        <v>55.117</v>
      </c>
      <c r="BB30" s="54">
        <f t="shared" si="12"/>
        <v>53.286</v>
      </c>
      <c r="BC30" s="54">
        <f t="shared" si="12"/>
        <v>56.492</v>
      </c>
      <c r="BD30" s="54">
        <f t="shared" si="12"/>
        <v>60.546</v>
      </c>
      <c r="BE30" s="54">
        <f t="shared" si="12"/>
        <v>55.91</v>
      </c>
      <c r="BF30" s="54">
        <f t="shared" si="12"/>
        <v>60.171</v>
      </c>
      <c r="BG30" s="54">
        <f t="shared" si="12"/>
        <v>59.263</v>
      </c>
      <c r="BH30" s="54">
        <f t="shared" si="12"/>
        <v>59.715</v>
      </c>
      <c r="BI30" s="54">
        <f t="shared" si="12"/>
        <v>55.674</v>
      </c>
      <c r="BJ30" s="54">
        <f t="shared" si="12"/>
        <v>53.922</v>
      </c>
      <c r="BK30" s="54">
        <f t="shared" si="12"/>
        <v>47.764</v>
      </c>
      <c r="BL30" s="54">
        <f t="shared" si="12"/>
        <v>44.061</v>
      </c>
      <c r="BM30" s="54">
        <f t="shared" si="12"/>
        <v>49.944</v>
      </c>
      <c r="BN30" s="54">
        <f t="shared" si="12"/>
        <v>50.924</v>
      </c>
      <c r="BO30" s="54">
        <f t="shared" si="12"/>
        <v>52.982</v>
      </c>
      <c r="BP30" s="54">
        <f t="shared" si="12"/>
        <v>51.929</v>
      </c>
      <c r="BQ30" s="54">
        <f t="shared" si="12"/>
        <v>56.705</v>
      </c>
      <c r="BR30" s="54">
        <f t="shared" si="12"/>
        <v>54.202</v>
      </c>
      <c r="BS30" s="54">
        <f t="shared" si="12"/>
        <v>57.487</v>
      </c>
      <c r="BT30" s="54">
        <f t="shared" si="12"/>
        <v>56.671</v>
      </c>
      <c r="BU30" s="54">
        <f t="shared" si="12"/>
        <v>48.441</v>
      </c>
      <c r="BV30" s="54">
        <f t="shared" si="12"/>
        <v>48.056</v>
      </c>
      <c r="BW30" s="54">
        <f t="shared" si="12"/>
        <v>45.572</v>
      </c>
      <c r="BX30" s="54">
        <f t="shared" si="12"/>
        <v>46.939</v>
      </c>
      <c r="BY30" s="54">
        <f t="shared" si="12"/>
        <v>49.849</v>
      </c>
      <c r="BZ30" s="54">
        <f t="shared" si="12"/>
        <v>47.447</v>
      </c>
      <c r="CA30" s="54">
        <f t="shared" si="12"/>
        <v>47.963</v>
      </c>
      <c r="CB30" s="54">
        <f t="shared" si="12"/>
        <v>57.474</v>
      </c>
      <c r="CC30" s="54">
        <f t="shared" si="12"/>
        <v>56.199</v>
      </c>
      <c r="CD30" s="54">
        <f t="shared" si="12"/>
        <v>59.411</v>
      </c>
      <c r="CE30" s="54">
        <f t="shared" si="12"/>
        <v>51.525</v>
      </c>
      <c r="CF30" s="54">
        <f t="shared" si="12"/>
        <v>63.255</v>
      </c>
      <c r="CG30" s="54">
        <f t="shared" si="12"/>
        <v>48.002</v>
      </c>
      <c r="CH30" s="54">
        <f t="shared" si="12"/>
        <v>46.64</v>
      </c>
      <c r="CI30" s="54">
        <f t="shared" si="12"/>
        <v>40.647</v>
      </c>
      <c r="CJ30" s="54">
        <f t="shared" si="12"/>
        <v>46.78</v>
      </c>
      <c r="CK30" s="54">
        <f t="shared" si="12"/>
        <v>48.39</v>
      </c>
      <c r="CL30" s="54">
        <f t="shared" si="12"/>
        <v>48.403</v>
      </c>
      <c r="CM30" s="54">
        <f t="shared" si="12"/>
        <v>53.244</v>
      </c>
      <c r="CN30" s="54">
        <f t="shared" si="12"/>
        <v>57.302</v>
      </c>
      <c r="CO30" s="54">
        <f t="shared" si="12"/>
        <v>56.59</v>
      </c>
      <c r="CP30" s="54">
        <f t="shared" si="12"/>
        <v>56.559</v>
      </c>
      <c r="CQ30" s="54">
        <f t="shared" si="12"/>
        <v>53.699</v>
      </c>
      <c r="CR30" s="54">
        <f t="shared" si="12"/>
        <v>66.711</v>
      </c>
      <c r="CS30" s="54">
        <f t="shared" si="12"/>
        <v>59.761</v>
      </c>
      <c r="CT30" s="54">
        <f t="shared" si="12"/>
        <v>60.226</v>
      </c>
      <c r="CU30" s="54">
        <f t="shared" si="12"/>
        <v>52.88</v>
      </c>
      <c r="CV30" s="54">
        <f t="shared" si="12"/>
        <v>55.339</v>
      </c>
      <c r="CW30" s="54">
        <f t="shared" si="12"/>
        <v>69.624</v>
      </c>
      <c r="CX30" s="54">
        <f t="shared" si="12"/>
        <v>64.793</v>
      </c>
      <c r="CY30" s="54">
        <f t="shared" si="12"/>
        <v>62.436</v>
      </c>
      <c r="CZ30" s="54">
        <f t="shared" si="12"/>
        <v>53.548</v>
      </c>
      <c r="DA30" s="54">
        <f t="shared" si="12"/>
        <v>59.142</v>
      </c>
      <c r="DB30" s="54">
        <f t="shared" si="12"/>
        <v>54.002</v>
      </c>
      <c r="DC30" s="54">
        <f t="shared" si="12"/>
        <v>63.117</v>
      </c>
      <c r="DD30" s="54">
        <f t="shared" si="12"/>
        <v>63.853</v>
      </c>
      <c r="DE30" s="54">
        <f t="shared" si="12"/>
        <v>53.692</v>
      </c>
      <c r="DF30" s="54">
        <f t="shared" si="12"/>
        <v>51.359</v>
      </c>
      <c r="DG30" s="54">
        <f t="shared" si="12"/>
        <v>48.499</v>
      </c>
      <c r="DH30" s="54">
        <f t="shared" si="12"/>
        <v>56.964</v>
      </c>
      <c r="DI30" s="54">
        <f t="shared" si="12"/>
        <v>64.198</v>
      </c>
      <c r="DJ30" s="54">
        <f t="shared" si="12"/>
        <v>60.995</v>
      </c>
      <c r="DK30" s="54">
        <f t="shared" si="12"/>
        <v>60.253</v>
      </c>
      <c r="DL30" s="54">
        <f t="shared" si="12"/>
        <v>62.47</v>
      </c>
      <c r="DM30" s="54">
        <f t="shared" si="12"/>
        <v>63.985</v>
      </c>
      <c r="DN30" s="54">
        <f t="shared" si="12"/>
        <v>68.998</v>
      </c>
      <c r="DO30" s="54">
        <f t="shared" si="12"/>
        <v>64.606</v>
      </c>
      <c r="DP30" s="54">
        <f t="shared" si="12"/>
        <v>65.62</v>
      </c>
      <c r="DQ30" s="54">
        <f t="shared" si="12"/>
        <v>58.491</v>
      </c>
      <c r="DR30" s="54">
        <f t="shared" si="12"/>
        <v>57.415</v>
      </c>
      <c r="DS30" s="54">
        <f t="shared" si="12"/>
        <v>55.517</v>
      </c>
      <c r="DT30" s="54">
        <f t="shared" si="12"/>
        <v>48.427</v>
      </c>
      <c r="DU30" s="54">
        <f t="shared" si="12"/>
        <v>57.797</v>
      </c>
      <c r="DV30" s="54">
        <f t="shared" si="12"/>
        <v>59.131</v>
      </c>
      <c r="DW30" s="54">
        <f t="shared" si="12"/>
        <v>59.204</v>
      </c>
      <c r="DX30" s="54">
        <f t="shared" si="12"/>
        <v>62.912</v>
      </c>
      <c r="DY30" s="54">
        <f t="shared" si="12"/>
        <v>60.959</v>
      </c>
      <c r="DZ30" s="54">
        <f t="shared" si="12"/>
        <v>68.521</v>
      </c>
      <c r="EA30" s="54">
        <f t="shared" si="12"/>
        <v>62.076</v>
      </c>
      <c r="EB30" s="54">
        <f t="shared" si="12"/>
        <v>63.825</v>
      </c>
      <c r="EC30" s="54">
        <f t="shared" si="12"/>
        <v>57.497</v>
      </c>
      <c r="ED30" s="54">
        <f t="shared" si="12"/>
        <v>60.751</v>
      </c>
      <c r="EE30" s="54">
        <f t="shared" si="12"/>
        <v>56.695</v>
      </c>
      <c r="EF30" s="54">
        <f t="shared" si="12"/>
        <v>53.22</v>
      </c>
      <c r="EG30" s="54">
        <f t="shared" si="12"/>
        <v>63.106</v>
      </c>
      <c r="EH30" s="54">
        <f t="shared" si="12"/>
        <v>57.505</v>
      </c>
      <c r="EI30" s="54">
        <f t="shared" si="12"/>
        <v>61.085</v>
      </c>
      <c r="EJ30" s="54">
        <f t="shared" si="12"/>
        <v>63.743</v>
      </c>
      <c r="EK30" s="54">
        <f t="shared" si="12"/>
        <v>66.81</v>
      </c>
      <c r="EL30" s="54">
        <f t="shared" si="12"/>
        <v>67.688</v>
      </c>
      <c r="EM30" s="54">
        <f t="shared" si="12"/>
        <v>71.336</v>
      </c>
      <c r="EN30" s="54">
        <f t="shared" si="12"/>
        <v>72.984</v>
      </c>
      <c r="EO30" s="54">
        <f t="shared" si="12"/>
        <v>64.758</v>
      </c>
      <c r="EP30" s="54">
        <f t="shared" si="12"/>
        <v>57.871</v>
      </c>
      <c r="EQ30" s="54">
        <f t="shared" si="12"/>
        <v>62.043</v>
      </c>
      <c r="ER30" s="54">
        <f t="shared" si="12"/>
        <v>57.972</v>
      </c>
      <c r="ES30" s="54">
        <f t="shared" si="12"/>
        <v>62.507</v>
      </c>
      <c r="ET30" s="54">
        <f t="shared" si="12"/>
        <v>56.588</v>
      </c>
      <c r="EU30" s="54">
        <f t="shared" si="12"/>
        <v>52.697</v>
      </c>
      <c r="EV30" s="54">
        <f t="shared" si="12"/>
        <v>58.179</v>
      </c>
      <c r="EW30" s="54">
        <f t="shared" si="12"/>
        <v>72.94</v>
      </c>
      <c r="EX30" s="54">
        <f t="shared" si="12"/>
        <v>80.54</v>
      </c>
      <c r="EY30" s="54">
        <f t="shared" si="12"/>
        <v>71.372</v>
      </c>
      <c r="EZ30" s="54">
        <f t="shared" si="12"/>
        <v>77.533</v>
      </c>
      <c r="FA30" s="54">
        <f t="shared" si="12"/>
        <v>63.222</v>
      </c>
      <c r="FB30" s="54">
        <f t="shared" si="12"/>
        <v>59.875</v>
      </c>
      <c r="FC30" s="54">
        <f t="shared" si="12"/>
        <v>56.612</v>
      </c>
      <c r="FD30" s="54">
        <f t="shared" si="12"/>
        <v>53.293</v>
      </c>
      <c r="FE30" s="54">
        <f t="shared" si="12"/>
        <v>59.994</v>
      </c>
      <c r="FF30" s="54">
        <f t="shared" si="12"/>
        <v>58.902</v>
      </c>
      <c r="FG30" s="54">
        <f t="shared" si="12"/>
        <v>57.423</v>
      </c>
      <c r="FH30" s="54">
        <f t="shared" si="12"/>
        <v>59.072</v>
      </c>
      <c r="FI30" s="54">
        <f t="shared" si="12"/>
        <v>60.543</v>
      </c>
      <c r="FJ30" s="54">
        <f t="shared" si="12"/>
        <v>66.134</v>
      </c>
      <c r="FK30" s="54">
        <f t="shared" si="12"/>
        <v>62.954</v>
      </c>
      <c r="FL30" s="54">
        <f t="shared" si="12"/>
        <v>70.913</v>
      </c>
      <c r="FM30" s="54">
        <f t="shared" si="12"/>
        <v>63.79</v>
      </c>
      <c r="FN30" s="54">
        <f t="shared" si="12"/>
        <v>57.321</v>
      </c>
      <c r="FO30" s="54">
        <f t="shared" si="12"/>
        <v>56.305</v>
      </c>
      <c r="FP30" s="54">
        <f t="shared" si="12"/>
        <v>55.822</v>
      </c>
      <c r="FQ30" s="54">
        <f t="shared" si="12"/>
        <v>64.377</v>
      </c>
      <c r="FR30" s="54">
        <f t="shared" si="12"/>
        <v>50.869</v>
      </c>
      <c r="FS30" s="54">
        <f t="shared" si="12"/>
        <v>56.81</v>
      </c>
      <c r="FT30" s="54">
        <f t="shared" si="12"/>
        <v>55.076</v>
      </c>
      <c r="FU30" s="54">
        <f t="shared" si="12"/>
        <v>64.887</v>
      </c>
      <c r="FV30" s="54">
        <f t="shared" si="12"/>
        <v>65.497</v>
      </c>
      <c r="FW30" s="54">
        <f t="shared" si="12"/>
        <v>62.404</v>
      </c>
      <c r="FX30" s="54">
        <f t="shared" si="12"/>
        <v>62.595</v>
      </c>
      <c r="FY30" s="54">
        <f t="shared" si="12"/>
        <v>60.657</v>
      </c>
      <c r="FZ30" s="54">
        <f t="shared" si="12"/>
        <v>62.421</v>
      </c>
      <c r="GA30" s="54">
        <f t="shared" si="12"/>
        <v>65.449</v>
      </c>
      <c r="GB30" s="54">
        <f t="shared" si="12"/>
        <v>56.49</v>
      </c>
      <c r="GC30" s="54">
        <f t="shared" si="12"/>
        <v>67.385</v>
      </c>
      <c r="GD30" s="54">
        <f t="shared" si="12"/>
        <v>65.178</v>
      </c>
      <c r="GE30" s="54">
        <f t="shared" si="12"/>
        <v>80.456</v>
      </c>
      <c r="GF30" s="54">
        <f t="shared" si="12"/>
        <v>60.597</v>
      </c>
      <c r="GG30" s="54">
        <f t="shared" si="12"/>
        <v>60.195</v>
      </c>
      <c r="GH30" s="54">
        <f t="shared" si="12"/>
        <v>66.768</v>
      </c>
      <c r="GI30" s="54">
        <f t="shared" si="12"/>
        <v>58.808</v>
      </c>
      <c r="GJ30" s="54">
        <f t="shared" si="12"/>
        <v>66.004</v>
      </c>
      <c r="GK30" s="38"/>
    </row>
    <row r="31" ht="13.5" customHeight="1">
      <c r="A31" s="27">
        <f t="shared" si="2"/>
        <v>27</v>
      </c>
      <c r="B31" s="53" t="s">
        <v>26</v>
      </c>
      <c r="C31" s="54">
        <f t="shared" ref="C31:GJ31" si="13">C13+C22</f>
        <v>26.332</v>
      </c>
      <c r="D31" s="54">
        <f t="shared" si="13"/>
        <v>18.798</v>
      </c>
      <c r="E31" s="54">
        <f t="shared" si="13"/>
        <v>24.431</v>
      </c>
      <c r="F31" s="54">
        <f t="shared" si="13"/>
        <v>19.644</v>
      </c>
      <c r="G31" s="54">
        <f t="shared" si="13"/>
        <v>25.304</v>
      </c>
      <c r="H31" s="54">
        <f t="shared" si="13"/>
        <v>28.572</v>
      </c>
      <c r="I31" s="54">
        <f t="shared" si="13"/>
        <v>30.027</v>
      </c>
      <c r="J31" s="54">
        <f t="shared" si="13"/>
        <v>27.248</v>
      </c>
      <c r="K31" s="54">
        <f t="shared" si="13"/>
        <v>24.651</v>
      </c>
      <c r="L31" s="54">
        <f t="shared" si="13"/>
        <v>27.253</v>
      </c>
      <c r="M31" s="54">
        <f t="shared" si="13"/>
        <v>26.192</v>
      </c>
      <c r="N31" s="54">
        <f t="shared" si="13"/>
        <v>32.048</v>
      </c>
      <c r="O31" s="54">
        <f t="shared" si="13"/>
        <v>23.935</v>
      </c>
      <c r="P31" s="54">
        <f t="shared" si="13"/>
        <v>22.599</v>
      </c>
      <c r="Q31" s="54">
        <f t="shared" si="13"/>
        <v>20.543</v>
      </c>
      <c r="R31" s="54">
        <f t="shared" si="13"/>
        <v>24.415</v>
      </c>
      <c r="S31" s="54">
        <f t="shared" si="13"/>
        <v>30.463</v>
      </c>
      <c r="T31" s="54">
        <f t="shared" si="13"/>
        <v>25.786</v>
      </c>
      <c r="U31" s="54">
        <f t="shared" si="13"/>
        <v>27.118</v>
      </c>
      <c r="V31" s="54">
        <f t="shared" si="13"/>
        <v>29.242</v>
      </c>
      <c r="W31" s="54">
        <f t="shared" si="13"/>
        <v>26.963</v>
      </c>
      <c r="X31" s="54">
        <f t="shared" si="13"/>
        <v>26.917</v>
      </c>
      <c r="Y31" s="54">
        <f t="shared" si="13"/>
        <v>23.055</v>
      </c>
      <c r="Z31" s="54">
        <f t="shared" si="13"/>
        <v>20.775</v>
      </c>
      <c r="AA31" s="54">
        <f t="shared" si="13"/>
        <v>20.696</v>
      </c>
      <c r="AB31" s="54">
        <f t="shared" si="13"/>
        <v>22.234</v>
      </c>
      <c r="AC31" s="54">
        <f t="shared" si="13"/>
        <v>22.661</v>
      </c>
      <c r="AD31" s="54">
        <f t="shared" si="13"/>
        <v>19.524</v>
      </c>
      <c r="AE31" s="54">
        <f t="shared" si="13"/>
        <v>20.049</v>
      </c>
      <c r="AF31" s="54">
        <f t="shared" si="13"/>
        <v>21.744</v>
      </c>
      <c r="AG31" s="54">
        <f t="shared" si="13"/>
        <v>22.911</v>
      </c>
      <c r="AH31" s="54">
        <f t="shared" si="13"/>
        <v>25.77</v>
      </c>
      <c r="AI31" s="54">
        <f t="shared" si="13"/>
        <v>24.939</v>
      </c>
      <c r="AJ31" s="54">
        <f t="shared" si="13"/>
        <v>30.269</v>
      </c>
      <c r="AK31" s="54">
        <f t="shared" si="13"/>
        <v>34.792</v>
      </c>
      <c r="AL31" s="54">
        <f t="shared" si="13"/>
        <v>27.858</v>
      </c>
      <c r="AM31" s="54">
        <f t="shared" si="13"/>
        <v>20.366</v>
      </c>
      <c r="AN31" s="54">
        <f t="shared" si="13"/>
        <v>18.059</v>
      </c>
      <c r="AO31" s="54">
        <f t="shared" si="13"/>
        <v>19.904</v>
      </c>
      <c r="AP31" s="54">
        <f t="shared" si="13"/>
        <v>25.597</v>
      </c>
      <c r="AQ31" s="54">
        <f t="shared" si="13"/>
        <v>27.743</v>
      </c>
      <c r="AR31" s="54">
        <f t="shared" si="13"/>
        <v>35.605</v>
      </c>
      <c r="AS31" s="54">
        <f t="shared" si="13"/>
        <v>36.669</v>
      </c>
      <c r="AT31" s="54">
        <f t="shared" si="13"/>
        <v>27.063</v>
      </c>
      <c r="AU31" s="54">
        <f t="shared" si="13"/>
        <v>24.476</v>
      </c>
      <c r="AV31" s="54">
        <f t="shared" si="13"/>
        <v>21.074</v>
      </c>
      <c r="AW31" s="54">
        <f t="shared" si="13"/>
        <v>22.319</v>
      </c>
      <c r="AX31" s="54">
        <f t="shared" si="13"/>
        <v>21.253</v>
      </c>
      <c r="AY31" s="54">
        <f t="shared" si="13"/>
        <v>22.089</v>
      </c>
      <c r="AZ31" s="54">
        <f t="shared" si="13"/>
        <v>19.614</v>
      </c>
      <c r="BA31" s="54">
        <f t="shared" si="13"/>
        <v>20.884</v>
      </c>
      <c r="BB31" s="54">
        <f t="shared" si="13"/>
        <v>16.717</v>
      </c>
      <c r="BC31" s="54">
        <f t="shared" si="13"/>
        <v>24.121</v>
      </c>
      <c r="BD31" s="54">
        <f t="shared" si="13"/>
        <v>23.289</v>
      </c>
      <c r="BE31" s="54">
        <f t="shared" si="13"/>
        <v>24.093</v>
      </c>
      <c r="BF31" s="54">
        <f t="shared" si="13"/>
        <v>23.841</v>
      </c>
      <c r="BG31" s="54">
        <f t="shared" si="13"/>
        <v>24.533</v>
      </c>
      <c r="BH31" s="54">
        <f t="shared" si="13"/>
        <v>22.019</v>
      </c>
      <c r="BI31" s="54">
        <f t="shared" si="13"/>
        <v>26.751</v>
      </c>
      <c r="BJ31" s="54">
        <f t="shared" si="13"/>
        <v>20.68</v>
      </c>
      <c r="BK31" s="54">
        <f t="shared" si="13"/>
        <v>23.056</v>
      </c>
      <c r="BL31" s="54">
        <f t="shared" si="13"/>
        <v>17.569</v>
      </c>
      <c r="BM31" s="54">
        <f t="shared" si="13"/>
        <v>20.166</v>
      </c>
      <c r="BN31" s="54">
        <f t="shared" si="13"/>
        <v>27.268</v>
      </c>
      <c r="BO31" s="54">
        <f t="shared" si="13"/>
        <v>26.234</v>
      </c>
      <c r="BP31" s="54">
        <f t="shared" si="13"/>
        <v>26.67</v>
      </c>
      <c r="BQ31" s="54">
        <f t="shared" si="13"/>
        <v>28.725</v>
      </c>
      <c r="BR31" s="54">
        <f t="shared" si="13"/>
        <v>28.443</v>
      </c>
      <c r="BS31" s="54">
        <f t="shared" si="13"/>
        <v>26.747</v>
      </c>
      <c r="BT31" s="54">
        <f t="shared" si="13"/>
        <v>20.555</v>
      </c>
      <c r="BU31" s="54">
        <f t="shared" si="13"/>
        <v>15.52</v>
      </c>
      <c r="BV31" s="54">
        <f t="shared" si="13"/>
        <v>21.201</v>
      </c>
      <c r="BW31" s="54">
        <f t="shared" si="13"/>
        <v>24.165</v>
      </c>
      <c r="BX31" s="54">
        <f t="shared" si="13"/>
        <v>20.597</v>
      </c>
      <c r="BY31" s="54">
        <f t="shared" si="13"/>
        <v>22.972</v>
      </c>
      <c r="BZ31" s="54">
        <f t="shared" si="13"/>
        <v>20.518</v>
      </c>
      <c r="CA31" s="54">
        <f t="shared" si="13"/>
        <v>20.104</v>
      </c>
      <c r="CB31" s="54">
        <f t="shared" si="13"/>
        <v>22.834</v>
      </c>
      <c r="CC31" s="54">
        <f t="shared" si="13"/>
        <v>24.295</v>
      </c>
      <c r="CD31" s="54">
        <f t="shared" si="13"/>
        <v>34.774</v>
      </c>
      <c r="CE31" s="54">
        <f t="shared" si="13"/>
        <v>29.084</v>
      </c>
      <c r="CF31" s="54">
        <f t="shared" si="13"/>
        <v>29.303</v>
      </c>
      <c r="CG31" s="54">
        <f t="shared" si="13"/>
        <v>21.662</v>
      </c>
      <c r="CH31" s="54">
        <f t="shared" si="13"/>
        <v>17.697</v>
      </c>
      <c r="CI31" s="54">
        <f t="shared" si="13"/>
        <v>18.291</v>
      </c>
      <c r="CJ31" s="54">
        <f t="shared" si="13"/>
        <v>18.258</v>
      </c>
      <c r="CK31" s="54">
        <f t="shared" si="13"/>
        <v>23.41</v>
      </c>
      <c r="CL31" s="54">
        <f t="shared" si="13"/>
        <v>25.311</v>
      </c>
      <c r="CM31" s="54">
        <f t="shared" si="13"/>
        <v>24.35</v>
      </c>
      <c r="CN31" s="54">
        <f t="shared" si="13"/>
        <v>20.662</v>
      </c>
      <c r="CO31" s="54">
        <f t="shared" si="13"/>
        <v>24.882</v>
      </c>
      <c r="CP31" s="54">
        <f t="shared" si="13"/>
        <v>29.481</v>
      </c>
      <c r="CQ31" s="54">
        <f t="shared" si="13"/>
        <v>25.815</v>
      </c>
      <c r="CR31" s="54">
        <f t="shared" si="13"/>
        <v>31.436</v>
      </c>
      <c r="CS31" s="54">
        <f t="shared" si="13"/>
        <v>20.203</v>
      </c>
      <c r="CT31" s="54">
        <f t="shared" si="13"/>
        <v>27.105</v>
      </c>
      <c r="CU31" s="54">
        <f t="shared" si="13"/>
        <v>23.023</v>
      </c>
      <c r="CV31" s="54">
        <f t="shared" si="13"/>
        <v>20.24</v>
      </c>
      <c r="CW31" s="54">
        <f t="shared" si="13"/>
        <v>22.418</v>
      </c>
      <c r="CX31" s="54">
        <f t="shared" si="13"/>
        <v>24.324</v>
      </c>
      <c r="CY31" s="54">
        <f t="shared" si="13"/>
        <v>20.211</v>
      </c>
      <c r="CZ31" s="54">
        <f t="shared" si="13"/>
        <v>20.503</v>
      </c>
      <c r="DA31" s="54">
        <f t="shared" si="13"/>
        <v>20.046</v>
      </c>
      <c r="DB31" s="54">
        <f t="shared" si="13"/>
        <v>25.941</v>
      </c>
      <c r="DC31" s="54">
        <f t="shared" si="13"/>
        <v>28.291</v>
      </c>
      <c r="DD31" s="54">
        <f t="shared" si="13"/>
        <v>27.383</v>
      </c>
      <c r="DE31" s="54">
        <f t="shared" si="13"/>
        <v>19.082</v>
      </c>
      <c r="DF31" s="54">
        <f t="shared" si="13"/>
        <v>19.869</v>
      </c>
      <c r="DG31" s="54">
        <f t="shared" si="13"/>
        <v>15.985</v>
      </c>
      <c r="DH31" s="54">
        <f t="shared" si="13"/>
        <v>20.074</v>
      </c>
      <c r="DI31" s="54">
        <f t="shared" si="13"/>
        <v>20.074</v>
      </c>
      <c r="DJ31" s="54">
        <f t="shared" si="13"/>
        <v>22.721</v>
      </c>
      <c r="DK31" s="54">
        <f t="shared" si="13"/>
        <v>24.221</v>
      </c>
      <c r="DL31" s="54">
        <f t="shared" si="13"/>
        <v>25.097</v>
      </c>
      <c r="DM31" s="54">
        <f t="shared" si="13"/>
        <v>29.189</v>
      </c>
      <c r="DN31" s="54">
        <f t="shared" si="13"/>
        <v>30.743</v>
      </c>
      <c r="DO31" s="54">
        <f t="shared" si="13"/>
        <v>31.2</v>
      </c>
      <c r="DP31" s="54">
        <f t="shared" si="13"/>
        <v>30.482</v>
      </c>
      <c r="DQ31" s="54">
        <f t="shared" si="13"/>
        <v>28.87</v>
      </c>
      <c r="DR31" s="54">
        <f t="shared" si="13"/>
        <v>24.008</v>
      </c>
      <c r="DS31" s="54">
        <f t="shared" si="13"/>
        <v>22.083</v>
      </c>
      <c r="DT31" s="54">
        <f t="shared" si="13"/>
        <v>27.74</v>
      </c>
      <c r="DU31" s="54">
        <f t="shared" si="13"/>
        <v>25.901</v>
      </c>
      <c r="DV31" s="54">
        <f t="shared" si="13"/>
        <v>25.214</v>
      </c>
      <c r="DW31" s="54">
        <f t="shared" si="13"/>
        <v>28.016</v>
      </c>
      <c r="DX31" s="54">
        <f t="shared" si="13"/>
        <v>31.539</v>
      </c>
      <c r="DY31" s="54">
        <f t="shared" si="13"/>
        <v>28.831</v>
      </c>
      <c r="DZ31" s="54">
        <f t="shared" si="13"/>
        <v>29.976</v>
      </c>
      <c r="EA31" s="54">
        <f t="shared" si="13"/>
        <v>24.927</v>
      </c>
      <c r="EB31" s="54">
        <f t="shared" si="13"/>
        <v>27.117</v>
      </c>
      <c r="EC31" s="54">
        <f t="shared" si="13"/>
        <v>19.216</v>
      </c>
      <c r="ED31" s="54">
        <f t="shared" si="13"/>
        <v>22.728</v>
      </c>
      <c r="EE31" s="54">
        <f t="shared" si="13"/>
        <v>25.548</v>
      </c>
      <c r="EF31" s="54">
        <f t="shared" si="13"/>
        <v>25.012</v>
      </c>
      <c r="EG31" s="54">
        <f t="shared" si="13"/>
        <v>25.26</v>
      </c>
      <c r="EH31" s="54">
        <f t="shared" si="13"/>
        <v>21.258</v>
      </c>
      <c r="EI31" s="54">
        <f t="shared" si="13"/>
        <v>25.37</v>
      </c>
      <c r="EJ31" s="54">
        <f t="shared" si="13"/>
        <v>25.655</v>
      </c>
      <c r="EK31" s="54">
        <f t="shared" si="13"/>
        <v>31.249</v>
      </c>
      <c r="EL31" s="54">
        <f t="shared" si="13"/>
        <v>31.442</v>
      </c>
      <c r="EM31" s="54">
        <f t="shared" si="13"/>
        <v>26.909</v>
      </c>
      <c r="EN31" s="54">
        <f t="shared" si="13"/>
        <v>28.532</v>
      </c>
      <c r="EO31" s="54">
        <f t="shared" si="13"/>
        <v>22.178</v>
      </c>
      <c r="EP31" s="54">
        <f t="shared" si="13"/>
        <v>22.876</v>
      </c>
      <c r="EQ31" s="54">
        <f t="shared" si="13"/>
        <v>23.392</v>
      </c>
      <c r="ER31" s="54">
        <f t="shared" si="13"/>
        <v>21.898</v>
      </c>
      <c r="ES31" s="54">
        <f t="shared" si="13"/>
        <v>20.386</v>
      </c>
      <c r="ET31" s="54">
        <f t="shared" si="13"/>
        <v>24.607</v>
      </c>
      <c r="EU31" s="54">
        <f t="shared" si="13"/>
        <v>20.227</v>
      </c>
      <c r="EV31" s="54">
        <f t="shared" si="13"/>
        <v>23.527</v>
      </c>
      <c r="EW31" s="54">
        <f t="shared" si="13"/>
        <v>29.524</v>
      </c>
      <c r="EX31" s="54">
        <f t="shared" si="13"/>
        <v>29.666</v>
      </c>
      <c r="EY31" s="54">
        <f t="shared" si="13"/>
        <v>28.241</v>
      </c>
      <c r="EZ31" s="54">
        <f t="shared" si="13"/>
        <v>33.033</v>
      </c>
      <c r="FA31" s="54">
        <f t="shared" si="13"/>
        <v>21.306</v>
      </c>
      <c r="FB31" s="54">
        <f t="shared" si="13"/>
        <v>21.428</v>
      </c>
      <c r="FC31" s="54">
        <f t="shared" si="13"/>
        <v>26.544</v>
      </c>
      <c r="FD31" s="54">
        <f t="shared" si="13"/>
        <v>23.033</v>
      </c>
      <c r="FE31" s="54">
        <f t="shared" si="13"/>
        <v>24.62</v>
      </c>
      <c r="FF31" s="54">
        <f t="shared" si="13"/>
        <v>20.722</v>
      </c>
      <c r="FG31" s="54">
        <f t="shared" si="13"/>
        <v>23.47</v>
      </c>
      <c r="FH31" s="54">
        <f t="shared" si="13"/>
        <v>23.027</v>
      </c>
      <c r="FI31" s="54">
        <f t="shared" si="13"/>
        <v>26.464</v>
      </c>
      <c r="FJ31" s="54">
        <f t="shared" si="13"/>
        <v>31.726</v>
      </c>
      <c r="FK31" s="54">
        <f t="shared" si="13"/>
        <v>28.062</v>
      </c>
      <c r="FL31" s="54">
        <f t="shared" si="13"/>
        <v>32.277</v>
      </c>
      <c r="FM31" s="54">
        <f t="shared" si="13"/>
        <v>21.827</v>
      </c>
      <c r="FN31" s="54">
        <f t="shared" si="13"/>
        <v>18.863</v>
      </c>
      <c r="FO31" s="54">
        <f t="shared" si="13"/>
        <v>20.144</v>
      </c>
      <c r="FP31" s="54">
        <f t="shared" si="13"/>
        <v>21.179</v>
      </c>
      <c r="FQ31" s="54">
        <f t="shared" si="13"/>
        <v>26.041</v>
      </c>
      <c r="FR31" s="54">
        <f t="shared" si="13"/>
        <v>23.057</v>
      </c>
      <c r="FS31" s="54">
        <f t="shared" si="13"/>
        <v>26.372</v>
      </c>
      <c r="FT31" s="54">
        <f t="shared" si="13"/>
        <v>27.949</v>
      </c>
      <c r="FU31" s="54">
        <f t="shared" si="13"/>
        <v>36.266</v>
      </c>
      <c r="FV31" s="54">
        <f t="shared" si="13"/>
        <v>27.298</v>
      </c>
      <c r="FW31" s="54">
        <f t="shared" si="13"/>
        <v>22.758</v>
      </c>
      <c r="FX31" s="54">
        <f t="shared" si="13"/>
        <v>27.854</v>
      </c>
      <c r="FY31" s="54">
        <f t="shared" si="13"/>
        <v>21.211</v>
      </c>
      <c r="FZ31" s="54">
        <f t="shared" si="13"/>
        <v>19.771</v>
      </c>
      <c r="GA31" s="54">
        <f t="shared" si="13"/>
        <v>23.794</v>
      </c>
      <c r="GB31" s="54">
        <f t="shared" si="13"/>
        <v>20.804</v>
      </c>
      <c r="GC31" s="54">
        <f t="shared" si="13"/>
        <v>23.958</v>
      </c>
      <c r="GD31" s="54">
        <f t="shared" si="13"/>
        <v>26.505</v>
      </c>
      <c r="GE31" s="54">
        <f t="shared" si="13"/>
        <v>25.889</v>
      </c>
      <c r="GF31" s="54">
        <f t="shared" si="13"/>
        <v>22.095</v>
      </c>
      <c r="GG31" s="54">
        <f t="shared" si="13"/>
        <v>24.865</v>
      </c>
      <c r="GH31" s="54">
        <f t="shared" si="13"/>
        <v>25.12</v>
      </c>
      <c r="GI31" s="54">
        <f t="shared" si="13"/>
        <v>22.597</v>
      </c>
      <c r="GJ31" s="54">
        <f t="shared" si="13"/>
        <v>23.238</v>
      </c>
      <c r="GK31" s="38"/>
    </row>
    <row r="32" ht="4.5" customHeight="1">
      <c r="A32" s="27">
        <f t="shared" si="2"/>
        <v>28</v>
      </c>
      <c r="B32" s="48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7"/>
    </row>
    <row r="33" ht="13.5" customHeight="1">
      <c r="A33" s="27">
        <f t="shared" si="2"/>
        <v>29</v>
      </c>
      <c r="B33" s="50" t="s">
        <v>27</v>
      </c>
      <c r="C33" s="51">
        <f t="shared" ref="C33:GJ33" si="14">SUM(C14,C23)</f>
        <v>66.817</v>
      </c>
      <c r="D33" s="51">
        <f t="shared" si="14"/>
        <v>56.276</v>
      </c>
      <c r="E33" s="51">
        <f t="shared" si="14"/>
        <v>71.254</v>
      </c>
      <c r="F33" s="51">
        <f t="shared" si="14"/>
        <v>64.829</v>
      </c>
      <c r="G33" s="51">
        <f t="shared" si="14"/>
        <v>73.33</v>
      </c>
      <c r="H33" s="51">
        <f t="shared" si="14"/>
        <v>76.619</v>
      </c>
      <c r="I33" s="51">
        <f t="shared" si="14"/>
        <v>81.197</v>
      </c>
      <c r="J33" s="51">
        <f t="shared" si="14"/>
        <v>78.866</v>
      </c>
      <c r="K33" s="51">
        <f t="shared" si="14"/>
        <v>73.201</v>
      </c>
      <c r="L33" s="51">
        <f t="shared" si="14"/>
        <v>75.695</v>
      </c>
      <c r="M33" s="51">
        <f t="shared" si="14"/>
        <v>70.506</v>
      </c>
      <c r="N33" s="51">
        <f t="shared" si="14"/>
        <v>78.932</v>
      </c>
      <c r="O33" s="51">
        <f t="shared" si="14"/>
        <v>65.373</v>
      </c>
      <c r="P33" s="51">
        <f t="shared" si="14"/>
        <v>61.127</v>
      </c>
      <c r="Q33" s="51">
        <f t="shared" si="14"/>
        <v>65.451</v>
      </c>
      <c r="R33" s="51">
        <f t="shared" si="14"/>
        <v>68.885</v>
      </c>
      <c r="S33" s="51">
        <f t="shared" si="14"/>
        <v>78.572</v>
      </c>
      <c r="T33" s="51">
        <f t="shared" si="14"/>
        <v>73.078</v>
      </c>
      <c r="U33" s="51">
        <f t="shared" si="14"/>
        <v>79.472</v>
      </c>
      <c r="V33" s="51">
        <f t="shared" si="14"/>
        <v>79.663</v>
      </c>
      <c r="W33" s="51">
        <f t="shared" si="14"/>
        <v>76.398</v>
      </c>
      <c r="X33" s="51">
        <f t="shared" si="14"/>
        <v>84.643</v>
      </c>
      <c r="Y33" s="51">
        <f t="shared" si="14"/>
        <v>73.608</v>
      </c>
      <c r="Z33" s="51">
        <f t="shared" si="14"/>
        <v>69.731</v>
      </c>
      <c r="AA33" s="51">
        <f t="shared" si="14"/>
        <v>62.183</v>
      </c>
      <c r="AB33" s="51">
        <f t="shared" si="14"/>
        <v>65.858</v>
      </c>
      <c r="AC33" s="51">
        <f t="shared" si="14"/>
        <v>69.978</v>
      </c>
      <c r="AD33" s="51">
        <f t="shared" si="14"/>
        <v>60.713</v>
      </c>
      <c r="AE33" s="51">
        <f t="shared" si="14"/>
        <v>67.227</v>
      </c>
      <c r="AF33" s="51">
        <f t="shared" si="14"/>
        <v>70.227</v>
      </c>
      <c r="AG33" s="51">
        <f t="shared" si="14"/>
        <v>68.628</v>
      </c>
      <c r="AH33" s="51">
        <f t="shared" si="14"/>
        <v>77.383</v>
      </c>
      <c r="AI33" s="51">
        <f t="shared" si="14"/>
        <v>77.712</v>
      </c>
      <c r="AJ33" s="51">
        <f t="shared" si="14"/>
        <v>86.411</v>
      </c>
      <c r="AK33" s="51">
        <f t="shared" si="14"/>
        <v>84.329</v>
      </c>
      <c r="AL33" s="51">
        <f t="shared" si="14"/>
        <v>71.571</v>
      </c>
      <c r="AM33" s="51">
        <f t="shared" si="14"/>
        <v>54.621</v>
      </c>
      <c r="AN33" s="51">
        <f t="shared" si="14"/>
        <v>56.714</v>
      </c>
      <c r="AO33" s="51">
        <f t="shared" si="14"/>
        <v>67.104</v>
      </c>
      <c r="AP33" s="51">
        <f t="shared" si="14"/>
        <v>71.836</v>
      </c>
      <c r="AQ33" s="51">
        <f t="shared" si="14"/>
        <v>77.084</v>
      </c>
      <c r="AR33" s="51">
        <f t="shared" si="14"/>
        <v>89.054</v>
      </c>
      <c r="AS33" s="51">
        <f t="shared" si="14"/>
        <v>90.558</v>
      </c>
      <c r="AT33" s="51">
        <f t="shared" si="14"/>
        <v>81.226</v>
      </c>
      <c r="AU33" s="51">
        <f t="shared" si="14"/>
        <v>76.215</v>
      </c>
      <c r="AV33" s="51">
        <f t="shared" si="14"/>
        <v>81.629</v>
      </c>
      <c r="AW33" s="51">
        <f t="shared" si="14"/>
        <v>71.225</v>
      </c>
      <c r="AX33" s="51">
        <f t="shared" si="14"/>
        <v>72.781</v>
      </c>
      <c r="AY33" s="51">
        <f t="shared" si="14"/>
        <v>69.61</v>
      </c>
      <c r="AZ33" s="51">
        <f t="shared" si="14"/>
        <v>62.083</v>
      </c>
      <c r="BA33" s="51">
        <f t="shared" si="14"/>
        <v>76.001</v>
      </c>
      <c r="BB33" s="51">
        <f t="shared" si="14"/>
        <v>70.003</v>
      </c>
      <c r="BC33" s="51">
        <f t="shared" si="14"/>
        <v>80.613</v>
      </c>
      <c r="BD33" s="51">
        <f t="shared" si="14"/>
        <v>83.835</v>
      </c>
      <c r="BE33" s="51">
        <f t="shared" si="14"/>
        <v>80.003</v>
      </c>
      <c r="BF33" s="51">
        <f t="shared" si="14"/>
        <v>84.012</v>
      </c>
      <c r="BG33" s="51">
        <f t="shared" si="14"/>
        <v>83.796</v>
      </c>
      <c r="BH33" s="51">
        <f t="shared" si="14"/>
        <v>81.734</v>
      </c>
      <c r="BI33" s="51">
        <f t="shared" si="14"/>
        <v>82.425</v>
      </c>
      <c r="BJ33" s="51">
        <f t="shared" si="14"/>
        <v>74.602</v>
      </c>
      <c r="BK33" s="51">
        <f t="shared" si="14"/>
        <v>70.82</v>
      </c>
      <c r="BL33" s="51">
        <f t="shared" si="14"/>
        <v>61.63</v>
      </c>
      <c r="BM33" s="51">
        <f t="shared" si="14"/>
        <v>70.11</v>
      </c>
      <c r="BN33" s="51">
        <f t="shared" si="14"/>
        <v>78.192</v>
      </c>
      <c r="BO33" s="51">
        <f t="shared" si="14"/>
        <v>79.216</v>
      </c>
      <c r="BP33" s="51">
        <f t="shared" si="14"/>
        <v>78.599</v>
      </c>
      <c r="BQ33" s="51">
        <f t="shared" si="14"/>
        <v>85.43</v>
      </c>
      <c r="BR33" s="51">
        <f t="shared" si="14"/>
        <v>82.645</v>
      </c>
      <c r="BS33" s="51">
        <f t="shared" si="14"/>
        <v>84.234</v>
      </c>
      <c r="BT33" s="51">
        <f t="shared" si="14"/>
        <v>77.226</v>
      </c>
      <c r="BU33" s="51">
        <f t="shared" si="14"/>
        <v>63.961</v>
      </c>
      <c r="BV33" s="51">
        <f t="shared" si="14"/>
        <v>69.257</v>
      </c>
      <c r="BW33" s="51">
        <f t="shared" si="14"/>
        <v>69.737</v>
      </c>
      <c r="BX33" s="51">
        <f t="shared" si="14"/>
        <v>67.536</v>
      </c>
      <c r="BY33" s="51">
        <f t="shared" si="14"/>
        <v>72.821</v>
      </c>
      <c r="BZ33" s="51">
        <f t="shared" si="14"/>
        <v>67.965</v>
      </c>
      <c r="CA33" s="51">
        <f t="shared" si="14"/>
        <v>68.067</v>
      </c>
      <c r="CB33" s="51">
        <f t="shared" si="14"/>
        <v>80.308</v>
      </c>
      <c r="CC33" s="51">
        <f t="shared" si="14"/>
        <v>80.494</v>
      </c>
      <c r="CD33" s="51">
        <f t="shared" si="14"/>
        <v>94.185</v>
      </c>
      <c r="CE33" s="51">
        <f t="shared" si="14"/>
        <v>80.609</v>
      </c>
      <c r="CF33" s="51">
        <f t="shared" si="14"/>
        <v>92.558</v>
      </c>
      <c r="CG33" s="51">
        <f t="shared" si="14"/>
        <v>69.664</v>
      </c>
      <c r="CH33" s="51">
        <f t="shared" si="14"/>
        <v>64.337</v>
      </c>
      <c r="CI33" s="51">
        <f t="shared" si="14"/>
        <v>58.938</v>
      </c>
      <c r="CJ33" s="51">
        <f t="shared" si="14"/>
        <v>65.038</v>
      </c>
      <c r="CK33" s="51">
        <f t="shared" si="14"/>
        <v>71.8</v>
      </c>
      <c r="CL33" s="51">
        <f t="shared" si="14"/>
        <v>73.714</v>
      </c>
      <c r="CM33" s="51">
        <f t="shared" si="14"/>
        <v>77.594</v>
      </c>
      <c r="CN33" s="51">
        <f t="shared" si="14"/>
        <v>77.964</v>
      </c>
      <c r="CO33" s="51">
        <f t="shared" si="14"/>
        <v>81.472</v>
      </c>
      <c r="CP33" s="51">
        <f t="shared" si="14"/>
        <v>86.04</v>
      </c>
      <c r="CQ33" s="51">
        <f t="shared" si="14"/>
        <v>79.514</v>
      </c>
      <c r="CR33" s="51">
        <f t="shared" si="14"/>
        <v>98.147</v>
      </c>
      <c r="CS33" s="51">
        <f t="shared" si="14"/>
        <v>79.964</v>
      </c>
      <c r="CT33" s="51">
        <f t="shared" si="14"/>
        <v>87.331</v>
      </c>
      <c r="CU33" s="51">
        <f t="shared" si="14"/>
        <v>75.903</v>
      </c>
      <c r="CV33" s="51">
        <f t="shared" si="14"/>
        <v>75.579</v>
      </c>
      <c r="CW33" s="51">
        <f t="shared" si="14"/>
        <v>92.042</v>
      </c>
      <c r="CX33" s="51">
        <f t="shared" si="14"/>
        <v>89.117</v>
      </c>
      <c r="CY33" s="51">
        <f t="shared" si="14"/>
        <v>82.647</v>
      </c>
      <c r="CZ33" s="51">
        <f t="shared" si="14"/>
        <v>74.051</v>
      </c>
      <c r="DA33" s="51">
        <f t="shared" si="14"/>
        <v>79.188</v>
      </c>
      <c r="DB33" s="51">
        <f t="shared" si="14"/>
        <v>79.943</v>
      </c>
      <c r="DC33" s="51">
        <f t="shared" si="14"/>
        <v>91.408</v>
      </c>
      <c r="DD33" s="51">
        <f t="shared" si="14"/>
        <v>91.236</v>
      </c>
      <c r="DE33" s="51">
        <f t="shared" si="14"/>
        <v>72.774</v>
      </c>
      <c r="DF33" s="51">
        <f t="shared" si="14"/>
        <v>71.228</v>
      </c>
      <c r="DG33" s="51">
        <f t="shared" si="14"/>
        <v>64.484</v>
      </c>
      <c r="DH33" s="51">
        <f t="shared" si="14"/>
        <v>77.038</v>
      </c>
      <c r="DI33" s="51">
        <f t="shared" si="14"/>
        <v>84.272</v>
      </c>
      <c r="DJ33" s="51">
        <f t="shared" si="14"/>
        <v>83.716</v>
      </c>
      <c r="DK33" s="51">
        <f t="shared" si="14"/>
        <v>84.474</v>
      </c>
      <c r="DL33" s="51">
        <f t="shared" si="14"/>
        <v>87.567</v>
      </c>
      <c r="DM33" s="51">
        <f t="shared" si="14"/>
        <v>93.174</v>
      </c>
      <c r="DN33" s="51">
        <f t="shared" si="14"/>
        <v>99.741</v>
      </c>
      <c r="DO33" s="51">
        <f t="shared" si="14"/>
        <v>95.806</v>
      </c>
      <c r="DP33" s="51">
        <f t="shared" si="14"/>
        <v>96.102</v>
      </c>
      <c r="DQ33" s="51">
        <f t="shared" si="14"/>
        <v>87.361</v>
      </c>
      <c r="DR33" s="51">
        <f t="shared" si="14"/>
        <v>81.423</v>
      </c>
      <c r="DS33" s="51">
        <f t="shared" si="14"/>
        <v>77.6</v>
      </c>
      <c r="DT33" s="51">
        <f t="shared" si="14"/>
        <v>76.167</v>
      </c>
      <c r="DU33" s="51">
        <f t="shared" si="14"/>
        <v>83.698</v>
      </c>
      <c r="DV33" s="51">
        <f t="shared" si="14"/>
        <v>84.345</v>
      </c>
      <c r="DW33" s="51">
        <f t="shared" si="14"/>
        <v>87.22</v>
      </c>
      <c r="DX33" s="51">
        <f t="shared" si="14"/>
        <v>94.451</v>
      </c>
      <c r="DY33" s="51">
        <f t="shared" si="14"/>
        <v>89.79</v>
      </c>
      <c r="DZ33" s="51">
        <f t="shared" si="14"/>
        <v>98.497</v>
      </c>
      <c r="EA33" s="51">
        <f t="shared" si="14"/>
        <v>87.003</v>
      </c>
      <c r="EB33" s="51">
        <f t="shared" si="14"/>
        <v>90.942</v>
      </c>
      <c r="EC33" s="51">
        <f t="shared" si="14"/>
        <v>76.713</v>
      </c>
      <c r="ED33" s="51">
        <f t="shared" si="14"/>
        <v>83.479</v>
      </c>
      <c r="EE33" s="51">
        <f t="shared" si="14"/>
        <v>82.243</v>
      </c>
      <c r="EF33" s="51">
        <f t="shared" si="14"/>
        <v>78.232</v>
      </c>
      <c r="EG33" s="51">
        <f t="shared" si="14"/>
        <v>88.366</v>
      </c>
      <c r="EH33" s="51">
        <f t="shared" si="14"/>
        <v>78.763</v>
      </c>
      <c r="EI33" s="51">
        <f t="shared" si="14"/>
        <v>86.455</v>
      </c>
      <c r="EJ33" s="51">
        <f t="shared" si="14"/>
        <v>89.398</v>
      </c>
      <c r="EK33" s="51">
        <f t="shared" si="14"/>
        <v>98.059</v>
      </c>
      <c r="EL33" s="51">
        <f t="shared" si="14"/>
        <v>99.13</v>
      </c>
      <c r="EM33" s="51">
        <f t="shared" si="14"/>
        <v>98.245</v>
      </c>
      <c r="EN33" s="51">
        <f t="shared" si="14"/>
        <v>101.516</v>
      </c>
      <c r="EO33" s="51">
        <f t="shared" si="14"/>
        <v>86.936</v>
      </c>
      <c r="EP33" s="51">
        <f t="shared" si="14"/>
        <v>80.747</v>
      </c>
      <c r="EQ33" s="51">
        <f t="shared" si="14"/>
        <v>85.435</v>
      </c>
      <c r="ER33" s="51">
        <f t="shared" si="14"/>
        <v>79.87</v>
      </c>
      <c r="ES33" s="51">
        <f t="shared" si="14"/>
        <v>82.893</v>
      </c>
      <c r="ET33" s="51">
        <f t="shared" si="14"/>
        <v>81.195</v>
      </c>
      <c r="EU33" s="51">
        <f t="shared" si="14"/>
        <v>72.924</v>
      </c>
      <c r="EV33" s="51">
        <f t="shared" si="14"/>
        <v>81.706</v>
      </c>
      <c r="EW33" s="51">
        <f t="shared" si="14"/>
        <v>102.464</v>
      </c>
      <c r="EX33" s="51">
        <f t="shared" si="14"/>
        <v>110.206</v>
      </c>
      <c r="EY33" s="51">
        <f t="shared" si="14"/>
        <v>99.613</v>
      </c>
      <c r="EZ33" s="51">
        <f t="shared" si="14"/>
        <v>110.566</v>
      </c>
      <c r="FA33" s="51">
        <f t="shared" si="14"/>
        <v>84.528</v>
      </c>
      <c r="FB33" s="51">
        <f t="shared" si="14"/>
        <v>81.303</v>
      </c>
      <c r="FC33" s="51">
        <f t="shared" si="14"/>
        <v>83.156</v>
      </c>
      <c r="FD33" s="51">
        <f t="shared" si="14"/>
        <v>76.326</v>
      </c>
      <c r="FE33" s="51">
        <f t="shared" si="14"/>
        <v>84.614</v>
      </c>
      <c r="FF33" s="51">
        <f t="shared" si="14"/>
        <v>79.624</v>
      </c>
      <c r="FG33" s="51">
        <f t="shared" si="14"/>
        <v>80.893</v>
      </c>
      <c r="FH33" s="51">
        <f t="shared" si="14"/>
        <v>82.099</v>
      </c>
      <c r="FI33" s="51">
        <f t="shared" si="14"/>
        <v>87.007</v>
      </c>
      <c r="FJ33" s="51">
        <f t="shared" si="14"/>
        <v>97.86</v>
      </c>
      <c r="FK33" s="51">
        <f t="shared" si="14"/>
        <v>91.016</v>
      </c>
      <c r="FL33" s="51">
        <f t="shared" si="14"/>
        <v>103.19</v>
      </c>
      <c r="FM33" s="51">
        <f t="shared" si="14"/>
        <v>85.617</v>
      </c>
      <c r="FN33" s="51">
        <f t="shared" si="14"/>
        <v>76.184</v>
      </c>
      <c r="FO33" s="51">
        <f t="shared" si="14"/>
        <v>76.449</v>
      </c>
      <c r="FP33" s="51">
        <f t="shared" si="14"/>
        <v>77.001</v>
      </c>
      <c r="FQ33" s="51">
        <f t="shared" si="14"/>
        <v>90.418</v>
      </c>
      <c r="FR33" s="51">
        <f t="shared" si="14"/>
        <v>73.926</v>
      </c>
      <c r="FS33" s="51">
        <f t="shared" si="14"/>
        <v>83.182</v>
      </c>
      <c r="FT33" s="51">
        <f t="shared" si="14"/>
        <v>83.025</v>
      </c>
      <c r="FU33" s="51">
        <f t="shared" si="14"/>
        <v>101.153</v>
      </c>
      <c r="FV33" s="51">
        <f t="shared" si="14"/>
        <v>92.795</v>
      </c>
      <c r="FW33" s="51">
        <f t="shared" si="14"/>
        <v>85.162</v>
      </c>
      <c r="FX33" s="51">
        <f t="shared" si="14"/>
        <v>90.449</v>
      </c>
      <c r="FY33" s="51">
        <f t="shared" si="14"/>
        <v>81.868</v>
      </c>
      <c r="FZ33" s="51">
        <f t="shared" si="14"/>
        <v>82.192</v>
      </c>
      <c r="GA33" s="51">
        <f t="shared" si="14"/>
        <v>89.243</v>
      </c>
      <c r="GB33" s="51">
        <f t="shared" si="14"/>
        <v>77.294</v>
      </c>
      <c r="GC33" s="51">
        <f t="shared" si="14"/>
        <v>91.343</v>
      </c>
      <c r="GD33" s="51">
        <f t="shared" si="14"/>
        <v>91.683</v>
      </c>
      <c r="GE33" s="51">
        <f t="shared" si="14"/>
        <v>106.345</v>
      </c>
      <c r="GF33" s="51">
        <f t="shared" si="14"/>
        <v>82.692</v>
      </c>
      <c r="GG33" s="51">
        <f t="shared" si="14"/>
        <v>85.06</v>
      </c>
      <c r="GH33" s="51">
        <f t="shared" si="14"/>
        <v>91.888</v>
      </c>
      <c r="GI33" s="51">
        <f t="shared" si="14"/>
        <v>81.405</v>
      </c>
      <c r="GJ33" s="51">
        <f t="shared" si="14"/>
        <v>89.242</v>
      </c>
      <c r="GK33" s="47"/>
    </row>
    <row r="34" ht="15.75" customHeight="1">
      <c r="A34" s="27">
        <f t="shared" si="2"/>
        <v>30</v>
      </c>
      <c r="B34" s="55" t="s">
        <v>28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7"/>
      <c r="GD34" s="57"/>
      <c r="GE34" s="57"/>
      <c r="GF34" s="57"/>
      <c r="GG34" s="57"/>
      <c r="GH34" s="57"/>
      <c r="GI34" s="57"/>
      <c r="GJ34" s="57"/>
      <c r="GK34" s="58"/>
    </row>
    <row r="35" ht="13.5" customHeight="1">
      <c r="A35" s="27">
        <f t="shared" si="2"/>
        <v>31</v>
      </c>
      <c r="B35" s="55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7"/>
      <c r="GD35" s="57"/>
      <c r="GE35" s="57"/>
      <c r="GF35" s="57"/>
      <c r="GG35" s="57"/>
      <c r="GH35" s="57"/>
      <c r="GI35" s="57"/>
      <c r="GJ35" s="57"/>
      <c r="GK35" s="58"/>
    </row>
    <row r="36" ht="12.75" customHeight="1">
      <c r="A36" s="27">
        <f t="shared" si="2"/>
        <v>32</v>
      </c>
      <c r="B36" s="28" t="s">
        <v>29</v>
      </c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59"/>
    </row>
    <row r="37" ht="12.75" customHeight="1">
      <c r="A37" s="27">
        <f t="shared" si="2"/>
        <v>33</v>
      </c>
      <c r="B37" s="60" t="s">
        <v>30</v>
      </c>
      <c r="C37" s="61">
        <v>4964.0</v>
      </c>
      <c r="D37" s="61">
        <v>4539.0</v>
      </c>
      <c r="E37" s="61">
        <v>4995.0</v>
      </c>
      <c r="F37" s="61">
        <v>4617.0</v>
      </c>
      <c r="G37" s="61">
        <v>4783.0</v>
      </c>
      <c r="H37" s="61">
        <v>4647.0</v>
      </c>
      <c r="I37" s="61">
        <v>4703.0</v>
      </c>
      <c r="J37" s="61">
        <v>4800.0</v>
      </c>
      <c r="K37" s="61">
        <v>4597.0</v>
      </c>
      <c r="L37" s="61">
        <v>4704.0</v>
      </c>
      <c r="M37" s="61">
        <v>4833.0</v>
      </c>
      <c r="N37" s="61">
        <v>5177.0</v>
      </c>
      <c r="O37" s="61">
        <v>4864.0</v>
      </c>
      <c r="P37" s="61">
        <v>4528.0</v>
      </c>
      <c r="Q37" s="61">
        <v>4913.0</v>
      </c>
      <c r="R37" s="61">
        <v>4226.0</v>
      </c>
      <c r="S37" s="61">
        <v>4653.0</v>
      </c>
      <c r="T37" s="61">
        <v>4579.0</v>
      </c>
      <c r="U37" s="61">
        <v>5029.0</v>
      </c>
      <c r="V37" s="61">
        <v>5138.0</v>
      </c>
      <c r="W37" s="61">
        <v>4877.0</v>
      </c>
      <c r="X37" s="61">
        <v>5251.0</v>
      </c>
      <c r="Y37" s="61">
        <v>4977.0</v>
      </c>
      <c r="Z37" s="61">
        <v>5210.0</v>
      </c>
      <c r="AA37" s="61">
        <v>4940.0</v>
      </c>
      <c r="AB37" s="61">
        <v>4892.0</v>
      </c>
      <c r="AC37" s="61">
        <v>4807.5</v>
      </c>
      <c r="AD37" s="61">
        <v>4614.0</v>
      </c>
      <c r="AE37" s="61">
        <v>4708.0</v>
      </c>
      <c r="AF37" s="61">
        <v>4606.5</v>
      </c>
      <c r="AG37" s="61">
        <v>4520.0</v>
      </c>
      <c r="AH37" s="61">
        <v>4697.0</v>
      </c>
      <c r="AI37" s="61">
        <v>4618.0</v>
      </c>
      <c r="AJ37" s="61">
        <v>4491.5</v>
      </c>
      <c r="AK37" s="61">
        <v>4272.0</v>
      </c>
      <c r="AL37" s="61">
        <v>4488.5</v>
      </c>
      <c r="AM37" s="61">
        <v>4231.0</v>
      </c>
      <c r="AN37" s="61">
        <v>3849.0</v>
      </c>
      <c r="AO37" s="61">
        <v>4215.0</v>
      </c>
      <c r="AP37" s="61">
        <v>4096.5</v>
      </c>
      <c r="AQ37" s="61">
        <v>4233.5</v>
      </c>
      <c r="AR37" s="61">
        <v>4178.5</v>
      </c>
      <c r="AS37" s="61">
        <v>4148.0</v>
      </c>
      <c r="AT37" s="61">
        <v>4476.5</v>
      </c>
      <c r="AU37" s="61">
        <v>4089.5</v>
      </c>
      <c r="AV37" s="61">
        <v>4240.5</v>
      </c>
      <c r="AW37" s="61">
        <v>4032.0</v>
      </c>
      <c r="AX37" s="61">
        <v>4274.5</v>
      </c>
      <c r="AY37" s="61">
        <v>4185.0</v>
      </c>
      <c r="AZ37" s="61">
        <v>3834.5</v>
      </c>
      <c r="BA37" s="61">
        <v>4333.0</v>
      </c>
      <c r="BB37" s="61">
        <v>4003.0</v>
      </c>
      <c r="BC37" s="61">
        <v>4395.0</v>
      </c>
      <c r="BD37" s="61">
        <v>4155.0</v>
      </c>
      <c r="BE37" s="61">
        <v>4340.0</v>
      </c>
      <c r="BF37" s="61">
        <v>4421.5</v>
      </c>
      <c r="BG37" s="61">
        <v>4418.5</v>
      </c>
      <c r="BH37" s="61">
        <v>4499.0</v>
      </c>
      <c r="BI37" s="61">
        <v>4418.0</v>
      </c>
      <c r="BJ37" s="61">
        <v>4505.0</v>
      </c>
      <c r="BK37" s="61">
        <v>4538.5</v>
      </c>
      <c r="BL37" s="61">
        <v>4159.5</v>
      </c>
      <c r="BM37" s="61">
        <v>4465.5</v>
      </c>
      <c r="BN37" s="61">
        <v>4363.5</v>
      </c>
      <c r="BO37" s="61">
        <v>4336.0</v>
      </c>
      <c r="BP37" s="61">
        <v>4188.5</v>
      </c>
      <c r="BQ37" s="61">
        <v>4569.5</v>
      </c>
      <c r="BR37" s="61">
        <v>4671.973371228314</v>
      </c>
      <c r="BS37" s="61">
        <v>4644.5</v>
      </c>
      <c r="BT37" s="61">
        <v>4854.5</v>
      </c>
      <c r="BU37" s="61">
        <v>4883.0</v>
      </c>
      <c r="BV37" s="61">
        <v>4985.6</v>
      </c>
      <c r="BW37" s="61">
        <v>4576.0</v>
      </c>
      <c r="BX37" s="61">
        <v>4249.0</v>
      </c>
      <c r="BY37" s="61">
        <v>4598.5</v>
      </c>
      <c r="BZ37" s="61">
        <v>4162.0</v>
      </c>
      <c r="CA37" s="61">
        <v>4238.0</v>
      </c>
      <c r="CB37" s="61">
        <v>4083.0</v>
      </c>
      <c r="CC37" s="61">
        <v>4276.0</v>
      </c>
      <c r="CD37" s="61">
        <v>4558.0</v>
      </c>
      <c r="CE37" s="61">
        <v>4304.0</v>
      </c>
      <c r="CF37" s="61">
        <v>4613.0</v>
      </c>
      <c r="CG37" s="61">
        <v>4198.0</v>
      </c>
      <c r="CH37" s="61">
        <v>4348.5</v>
      </c>
      <c r="CI37" s="61">
        <v>4250.0</v>
      </c>
      <c r="CJ37" s="61">
        <v>3950.0</v>
      </c>
      <c r="CK37" s="61">
        <v>4314.0</v>
      </c>
      <c r="CL37" s="61">
        <v>4363.0</v>
      </c>
      <c r="CM37" s="61">
        <v>4571.0</v>
      </c>
      <c r="CN37" s="61">
        <v>4259.0</v>
      </c>
      <c r="CO37" s="61">
        <v>4198.0</v>
      </c>
      <c r="CP37" s="61">
        <v>4809.0</v>
      </c>
      <c r="CQ37" s="61">
        <v>4631.5</v>
      </c>
      <c r="CR37" s="61">
        <v>4952.0</v>
      </c>
      <c r="CS37" s="61">
        <v>4800.5</v>
      </c>
      <c r="CT37" s="61">
        <f>53869-SUM(CI37:CS37)</f>
        <v>4771</v>
      </c>
      <c r="CU37" s="61">
        <v>4622.5</v>
      </c>
      <c r="CV37" s="61">
        <v>4170.0</v>
      </c>
      <c r="CW37" s="61">
        <v>4890.0</v>
      </c>
      <c r="CX37" s="61">
        <v>4618.0</v>
      </c>
      <c r="CY37" s="61">
        <v>4852.0</v>
      </c>
      <c r="CZ37" s="61">
        <v>4544.5</v>
      </c>
      <c r="DA37" s="61">
        <v>4702.5</v>
      </c>
      <c r="DB37" s="61">
        <v>4986.5</v>
      </c>
      <c r="DC37" s="61">
        <v>5224.5</v>
      </c>
      <c r="DD37" s="61">
        <v>5402.5</v>
      </c>
      <c r="DE37" s="61">
        <v>5275.0</v>
      </c>
      <c r="DF37" s="61">
        <v>5254.5</v>
      </c>
      <c r="DG37" s="61">
        <v>5028.0</v>
      </c>
      <c r="DH37" s="61">
        <v>4685.0</v>
      </c>
      <c r="DI37" s="61">
        <v>5192.0</v>
      </c>
      <c r="DJ37" s="61">
        <v>4809.0</v>
      </c>
      <c r="DK37" s="61">
        <v>5033.0</v>
      </c>
      <c r="DL37" s="61">
        <v>4902.0</v>
      </c>
      <c r="DM37" s="61">
        <v>5137.0</v>
      </c>
      <c r="DN37" s="61">
        <v>4882.0</v>
      </c>
      <c r="DO37" s="61">
        <v>4663.0</v>
      </c>
      <c r="DP37" s="61">
        <v>4721.0</v>
      </c>
      <c r="DQ37" s="61">
        <v>4592.0</v>
      </c>
      <c r="DR37" s="61">
        <v>4976.0</v>
      </c>
      <c r="DS37" s="61">
        <v>4730.0</v>
      </c>
      <c r="DT37" s="61">
        <v>4355.0</v>
      </c>
      <c r="DU37" s="61">
        <v>4783.0</v>
      </c>
      <c r="DV37" s="61">
        <v>4563.0</v>
      </c>
      <c r="DW37" s="61">
        <v>4939.0</v>
      </c>
      <c r="DX37" s="61">
        <v>4844.0</v>
      </c>
      <c r="DY37" s="61">
        <v>5073.0</v>
      </c>
      <c r="DZ37" s="61">
        <v>5113.0</v>
      </c>
      <c r="EA37" s="61">
        <v>4854.0</v>
      </c>
      <c r="EB37" s="61">
        <v>4917.5</v>
      </c>
      <c r="EC37" s="61">
        <v>4889.0</v>
      </c>
      <c r="ED37" s="61">
        <v>5315.0</v>
      </c>
      <c r="EE37" s="61">
        <v>4882.5</v>
      </c>
      <c r="EF37" s="61">
        <v>4702.5</v>
      </c>
      <c r="EG37" s="61">
        <v>5156.5</v>
      </c>
      <c r="EH37" s="61">
        <v>5113.5</v>
      </c>
      <c r="EI37" s="61">
        <v>5070.0</v>
      </c>
      <c r="EJ37" s="61">
        <v>4976.5</v>
      </c>
      <c r="EK37" s="61">
        <v>5012.0</v>
      </c>
      <c r="EL37" s="61">
        <v>5040.5</v>
      </c>
      <c r="EM37" s="61">
        <v>5014.5</v>
      </c>
      <c r="EN37" s="61">
        <v>4991.0</v>
      </c>
      <c r="EO37" s="61">
        <v>4844.0</v>
      </c>
      <c r="EP37" s="61">
        <v>4992.0</v>
      </c>
      <c r="EQ37" s="61">
        <v>4685.5</v>
      </c>
      <c r="ER37" s="61">
        <v>4430.0</v>
      </c>
      <c r="ES37" s="61">
        <v>4897.5</v>
      </c>
      <c r="ET37" s="61">
        <v>4785.0</v>
      </c>
      <c r="EU37" s="61">
        <v>4571.0</v>
      </c>
      <c r="EV37" s="61">
        <v>4515.5</v>
      </c>
      <c r="EW37" s="61">
        <v>4592.5</v>
      </c>
      <c r="EX37" s="61">
        <v>4701.0</v>
      </c>
      <c r="EY37" s="61">
        <v>4698.5</v>
      </c>
      <c r="EZ37" s="61">
        <v>4619.5</v>
      </c>
      <c r="FA37" s="61">
        <v>4798.5</v>
      </c>
      <c r="FB37" s="61">
        <v>4819.0</v>
      </c>
      <c r="FC37" s="61">
        <v>4600.0</v>
      </c>
      <c r="FD37" s="61">
        <v>4097.0</v>
      </c>
      <c r="FE37" s="61">
        <v>4228.5</v>
      </c>
      <c r="FF37" s="61">
        <v>4378.0</v>
      </c>
      <c r="FG37" s="61">
        <v>4398.0</v>
      </c>
      <c r="FH37" s="61">
        <v>4137.5</v>
      </c>
      <c r="FI37" s="61">
        <v>4494.0</v>
      </c>
      <c r="FJ37" s="61">
        <v>4748.5</v>
      </c>
      <c r="FK37" s="61">
        <v>4481.5</v>
      </c>
      <c r="FL37" s="61">
        <v>4565.0</v>
      </c>
      <c r="FM37" s="61">
        <v>4380.5</v>
      </c>
      <c r="FN37" s="61">
        <v>4579.0</v>
      </c>
      <c r="FO37" s="61">
        <v>4158.0</v>
      </c>
      <c r="FP37" s="61">
        <v>4175.5</v>
      </c>
      <c r="FQ37" s="61">
        <v>4206.0</v>
      </c>
      <c r="FR37" s="61">
        <v>4133.5</v>
      </c>
      <c r="FS37" s="61">
        <v>4045.0</v>
      </c>
      <c r="FT37" s="61">
        <v>4457.0</v>
      </c>
      <c r="FU37" s="62">
        <v>4447.0</v>
      </c>
      <c r="FV37" s="62">
        <v>4761.0</v>
      </c>
      <c r="FW37" s="62">
        <v>4765.0</v>
      </c>
      <c r="FX37" s="62">
        <v>4686.0</v>
      </c>
      <c r="FY37" s="62">
        <v>4582.0</v>
      </c>
      <c r="FZ37" s="62">
        <v>4457.0</v>
      </c>
      <c r="GA37" s="62">
        <v>4204.0</v>
      </c>
      <c r="GB37" s="62">
        <v>4152.0</v>
      </c>
      <c r="GC37" s="62">
        <v>4848.0</v>
      </c>
      <c r="GD37" s="62">
        <v>4555.0</v>
      </c>
      <c r="GE37" s="62">
        <v>4695.0</v>
      </c>
      <c r="GF37" s="62">
        <v>4503.0</v>
      </c>
      <c r="GG37" s="62">
        <v>4521.0</v>
      </c>
      <c r="GH37" s="62">
        <v>4694.0</v>
      </c>
      <c r="GI37" s="62">
        <v>4531.0</v>
      </c>
      <c r="GJ37" s="62">
        <v>4679.0</v>
      </c>
      <c r="GK37" s="63"/>
    </row>
    <row r="38" ht="13.5" customHeight="1">
      <c r="A38" s="27">
        <f t="shared" si="2"/>
        <v>34</v>
      </c>
      <c r="B38" s="64" t="s">
        <v>31</v>
      </c>
      <c r="C38" s="40">
        <v>43.577</v>
      </c>
      <c r="D38" s="40">
        <v>46.69</v>
      </c>
      <c r="E38" s="40">
        <v>48.271</v>
      </c>
      <c r="F38" s="40">
        <v>48.542</v>
      </c>
      <c r="G38" s="40">
        <v>47.321</v>
      </c>
      <c r="H38" s="40">
        <v>48.155</v>
      </c>
      <c r="I38" s="40">
        <v>48.923</v>
      </c>
      <c r="J38" s="40">
        <v>47.146</v>
      </c>
      <c r="K38" s="40">
        <v>47.022</v>
      </c>
      <c r="L38" s="40">
        <v>46.555</v>
      </c>
      <c r="M38" s="40">
        <v>52.192</v>
      </c>
      <c r="N38" s="40">
        <v>48.84</v>
      </c>
      <c r="O38" s="40">
        <v>44.94</v>
      </c>
      <c r="P38" s="40">
        <v>47.096</v>
      </c>
      <c r="Q38" s="40">
        <v>45.373</v>
      </c>
      <c r="R38" s="40">
        <v>48.692</v>
      </c>
      <c r="S38" s="40">
        <v>48.022</v>
      </c>
      <c r="T38" s="40">
        <v>49.198</v>
      </c>
      <c r="U38" s="40">
        <v>46.464</v>
      </c>
      <c r="V38" s="40">
        <v>50.179</v>
      </c>
      <c r="W38" s="40">
        <v>48.244</v>
      </c>
      <c r="X38" s="40">
        <v>47.729</v>
      </c>
      <c r="Y38" s="40">
        <v>46.529</v>
      </c>
      <c r="Z38" s="40">
        <v>42.892</v>
      </c>
      <c r="AA38" s="40">
        <v>42.6095278604849</v>
      </c>
      <c r="AB38" s="40">
        <v>43.71134020618557</v>
      </c>
      <c r="AC38" s="40">
        <v>46.593763533997404</v>
      </c>
      <c r="AD38" s="40">
        <v>48.963290278721956</v>
      </c>
      <c r="AE38" s="40">
        <v>52.09720372836218</v>
      </c>
      <c r="AF38" s="40">
        <v>49.6293769895407</v>
      </c>
      <c r="AG38" s="40">
        <v>51.28163074039363</v>
      </c>
      <c r="AH38" s="40">
        <v>49.389483065953655</v>
      </c>
      <c r="AI38" s="40">
        <v>49.6127562642369</v>
      </c>
      <c r="AJ38" s="40">
        <v>50.38209862117317</v>
      </c>
      <c r="AK38" s="40">
        <v>48.56134371957157</v>
      </c>
      <c r="AL38" s="40">
        <v>47.11072664359862</v>
      </c>
      <c r="AM38" s="40">
        <v>48.52581355517494</v>
      </c>
      <c r="AN38" s="40">
        <v>47.75927430273491</v>
      </c>
      <c r="AO38" s="40">
        <v>49.72098765432099</v>
      </c>
      <c r="AP38" s="40">
        <v>49.76747141041931</v>
      </c>
      <c r="AQ38" s="40">
        <v>50.61254253767623</v>
      </c>
      <c r="AR38" s="40">
        <v>51.17042606516291</v>
      </c>
      <c r="AS38" s="40">
        <v>50.201207243460765</v>
      </c>
      <c r="AT38" s="40">
        <v>49.751110072446835</v>
      </c>
      <c r="AU38" s="40">
        <v>50.25441063666582</v>
      </c>
      <c r="AV38" s="40">
        <v>49.64303298867553</v>
      </c>
      <c r="AW38" s="40">
        <v>47.5</v>
      </c>
      <c r="AX38" s="40">
        <v>47.19381543705868</v>
      </c>
      <c r="AY38" s="40">
        <v>46.80864351736198</v>
      </c>
      <c r="AZ38" s="40">
        <v>47.55313351498637</v>
      </c>
      <c r="BA38" s="40">
        <v>45.7103431725462</v>
      </c>
      <c r="BB38" s="40">
        <v>50.31881804043546</v>
      </c>
      <c r="BC38" s="40">
        <v>51.823113207547166</v>
      </c>
      <c r="BD38" s="40">
        <v>51.91861929957168</v>
      </c>
      <c r="BE38" s="40">
        <v>50.75024201355276</v>
      </c>
      <c r="BF38" s="40">
        <v>51.01564351742119</v>
      </c>
      <c r="BG38" s="40">
        <v>52.640047675804524</v>
      </c>
      <c r="BH38" s="40">
        <v>49.37092264678472</v>
      </c>
      <c r="BI38" s="40">
        <v>48.98864442867281</v>
      </c>
      <c r="BJ38" s="40">
        <v>48.22610506827123</v>
      </c>
      <c r="BK38" s="40">
        <v>46.32966529115085</v>
      </c>
      <c r="BL38" s="40">
        <v>49.1912869303956</v>
      </c>
      <c r="BM38" s="40">
        <v>48.33488372093023</v>
      </c>
      <c r="BN38" s="40">
        <v>51.46749521988528</v>
      </c>
      <c r="BO38" s="40">
        <v>53.16069699903195</v>
      </c>
      <c r="BP38" s="40">
        <v>52.02080237741456</v>
      </c>
      <c r="BQ38" s="40">
        <v>52.502287282708146</v>
      </c>
      <c r="BR38" s="40">
        <v>52.82705593938043</v>
      </c>
      <c r="BS38" s="40">
        <v>52.73112996873604</v>
      </c>
      <c r="BT38" s="40">
        <v>52.71053198363127</v>
      </c>
      <c r="BU38" s="40">
        <v>51.44644002565747</v>
      </c>
      <c r="BV38" s="40">
        <v>48.752100840336134</v>
      </c>
      <c r="BW38" s="40">
        <v>49.33979475484607</v>
      </c>
      <c r="BX38" s="40">
        <v>48.77813111545988</v>
      </c>
      <c r="BY38" s="40">
        <v>50.83935833709896</v>
      </c>
      <c r="BZ38" s="40">
        <v>52.019038076152306</v>
      </c>
      <c r="CA38" s="40">
        <v>52.35496558505408</v>
      </c>
      <c r="CB38" s="40">
        <v>53.44867507074865</v>
      </c>
      <c r="CC38" s="40">
        <v>55.18433179723502</v>
      </c>
      <c r="CD38" s="40">
        <v>53.675694285058526</v>
      </c>
      <c r="CE38" s="40">
        <v>55.029239766081865</v>
      </c>
      <c r="CF38" s="40">
        <v>56.05691056910569</v>
      </c>
      <c r="CG38" s="40">
        <v>53.497617256082265</v>
      </c>
      <c r="CH38" s="40">
        <v>54.00649506855906</v>
      </c>
      <c r="CI38" s="40">
        <v>55.231014991398375</v>
      </c>
      <c r="CJ38" s="40">
        <v>59.28082191780822</v>
      </c>
      <c r="CK38" s="40">
        <v>55.43049543049543</v>
      </c>
      <c r="CL38" s="40">
        <v>56.435982079698185</v>
      </c>
      <c r="CM38" s="40">
        <v>56.12051527750596</v>
      </c>
      <c r="CN38" s="40">
        <v>57.635564240351734</v>
      </c>
      <c r="CO38" s="40">
        <v>56.22915674130539</v>
      </c>
      <c r="CP38" s="40">
        <v>59.10514541387025</v>
      </c>
      <c r="CQ38" s="40">
        <v>58.696820420958346</v>
      </c>
      <c r="CR38" s="40">
        <v>60.7596656217346</v>
      </c>
      <c r="CS38" s="40">
        <v>59.70960698689956</v>
      </c>
      <c r="CT38" s="40">
        <v>59.607821717282064</v>
      </c>
      <c r="CU38" s="40">
        <v>60.20492721164614</v>
      </c>
      <c r="CV38" s="40">
        <v>64.11647585863614</v>
      </c>
      <c r="CW38" s="40">
        <v>60.7028112449799</v>
      </c>
      <c r="CX38" s="40">
        <v>63.4648139847602</v>
      </c>
      <c r="CY38" s="40">
        <v>62.63191763191763</v>
      </c>
      <c r="CZ38" s="40">
        <v>62.3816091954023</v>
      </c>
      <c r="DA38" s="40">
        <v>62.03867403314918</v>
      </c>
      <c r="DB38" s="40">
        <v>64.493617911697</v>
      </c>
      <c r="DC38" s="40">
        <v>63.1747919143876</v>
      </c>
      <c r="DD38" s="40">
        <v>63.9297401347449</v>
      </c>
      <c r="DE38" s="40">
        <v>61.8154879494271</v>
      </c>
      <c r="DF38" s="40">
        <v>62.7158664295594</v>
      </c>
      <c r="DG38" s="40">
        <v>62.4840436483426</v>
      </c>
      <c r="DH38" s="40">
        <v>61.2560921577315</v>
      </c>
      <c r="DI38" s="40">
        <v>61.8323353293413</v>
      </c>
      <c r="DJ38" s="40">
        <v>62.9016255013722</v>
      </c>
      <c r="DK38" s="40">
        <v>62.1350253807107</v>
      </c>
      <c r="DL38" s="40">
        <v>64.011</v>
      </c>
      <c r="DM38" s="40">
        <v>64.016</v>
      </c>
      <c r="DN38" s="40">
        <v>63.838</v>
      </c>
      <c r="DO38" s="40">
        <v>64.8322440087146</v>
      </c>
      <c r="DP38" s="40">
        <v>65.1994424190435</v>
      </c>
      <c r="DQ38" s="40">
        <v>63.1372549019608</v>
      </c>
      <c r="DR38" s="40">
        <v>65.3944124897288</v>
      </c>
      <c r="DS38" s="40">
        <f>61442.0544337138/1000</f>
        <v>61.44205443</v>
      </c>
      <c r="DT38" s="40">
        <v>63.5851780558229</v>
      </c>
      <c r="DU38" s="40">
        <v>63.6753812636166</v>
      </c>
      <c r="DV38" s="40">
        <v>64.5871771217712</v>
      </c>
      <c r="DW38" s="40">
        <v>64.6365968362548</v>
      </c>
      <c r="DX38" s="40">
        <v>64.8523985239852</v>
      </c>
      <c r="DY38" s="40">
        <v>63.9658014009065</v>
      </c>
      <c r="DZ38" s="40">
        <v>65.3538907284768</v>
      </c>
      <c r="EA38" s="40">
        <v>64.34983853606028</v>
      </c>
      <c r="EB38" s="40">
        <v>63.4232894177646</v>
      </c>
      <c r="EC38" s="40">
        <f>64469.6485623003/1000</f>
        <v>64.46964856</v>
      </c>
      <c r="ED38" s="40">
        <v>66.035903472631</v>
      </c>
      <c r="EE38" s="40">
        <v>72.08683186565636</v>
      </c>
      <c r="EF38" s="40">
        <v>70.33765819419334</v>
      </c>
      <c r="EG38" s="40">
        <v>69.50208474740619</v>
      </c>
      <c r="EH38" s="40">
        <v>70.24051622995698</v>
      </c>
      <c r="EI38" s="40">
        <v>70.02712834171847</v>
      </c>
      <c r="EJ38" s="40">
        <v>71.07898734177215</v>
      </c>
      <c r="EK38" s="40">
        <v>72.17721013769707</v>
      </c>
      <c r="EL38" s="40">
        <v>71.65297946920381</v>
      </c>
      <c r="EM38" s="40">
        <v>71.330641140692</v>
      </c>
      <c r="EN38" s="40">
        <v>71.61490683229813</v>
      </c>
      <c r="EO38" s="40">
        <v>72.88757091284167</v>
      </c>
      <c r="EP38" s="40">
        <v>70.8183092948718</v>
      </c>
      <c r="EQ38" s="40">
        <v>70.90972148116529</v>
      </c>
      <c r="ER38" s="40">
        <v>68.60440180586907</v>
      </c>
      <c r="ES38" s="40">
        <v>71.74680959673303</v>
      </c>
      <c r="ET38" s="40">
        <v>73.48044342187826</v>
      </c>
      <c r="EU38" s="40">
        <v>78.39914679501203</v>
      </c>
      <c r="EV38" s="40">
        <v>76.74177831912303</v>
      </c>
      <c r="EW38" s="40">
        <v>78.5833061623737</v>
      </c>
      <c r="EX38" s="40">
        <v>77.508508827909</v>
      </c>
      <c r="EY38" s="40">
        <v>76.4249228477174</v>
      </c>
      <c r="EZ38" s="40">
        <v>77.3963632427752</v>
      </c>
      <c r="FA38" s="40">
        <v>74.7978534958841</v>
      </c>
      <c r="FB38" s="40">
        <v>74.93826520024902</v>
      </c>
      <c r="FC38" s="40">
        <v>77.8288043478261</v>
      </c>
      <c r="FD38" s="40">
        <v>72.3504638671875</v>
      </c>
      <c r="FE38" s="40">
        <v>73.4746363958851</v>
      </c>
      <c r="FF38" s="40">
        <v>71.90497944266788</v>
      </c>
      <c r="FG38" s="40">
        <v>76.6274442928604</v>
      </c>
      <c r="FH38" s="40">
        <v>78.3407854984894</v>
      </c>
      <c r="FI38" s="40">
        <v>78.2482198486871</v>
      </c>
      <c r="FJ38" s="40">
        <v>78.9607244392966</v>
      </c>
      <c r="FK38" s="40">
        <v>75.64598906616088</v>
      </c>
      <c r="FL38" s="40">
        <v>79.5032858707557</v>
      </c>
      <c r="FM38" s="40">
        <v>79.4449744321425</v>
      </c>
      <c r="FN38" s="40">
        <v>76.92454083861105</v>
      </c>
      <c r="FO38" s="40">
        <v>78.8131313131313</v>
      </c>
      <c r="FP38" s="40">
        <v>75.1454915578973</v>
      </c>
      <c r="FQ38" s="40">
        <v>72.4286733238231</v>
      </c>
      <c r="FR38" s="40">
        <v>80.3205515906617</v>
      </c>
      <c r="FS38" s="40">
        <v>83.5957972805933</v>
      </c>
      <c r="FT38" s="40">
        <v>86.93571909356069</v>
      </c>
      <c r="FU38" s="41">
        <v>85.7134022936811</v>
      </c>
      <c r="FV38" s="41">
        <v>90.0850661625709</v>
      </c>
      <c r="FW38" s="41">
        <v>90.2418677859391</v>
      </c>
      <c r="FX38" s="41">
        <v>87.7923602219377</v>
      </c>
      <c r="FY38" s="41">
        <v>92.5049105194238</v>
      </c>
      <c r="FZ38" s="41">
        <v>92.562822526363</v>
      </c>
      <c r="GA38" s="41">
        <v>90.9128211227403</v>
      </c>
      <c r="GB38" s="41">
        <v>88.3628371868979</v>
      </c>
      <c r="GC38" s="41">
        <v>85.6528465346535</v>
      </c>
      <c r="GD38" s="41">
        <v>84.3869374313941</v>
      </c>
      <c r="GE38" s="41">
        <v>83.9238551650692</v>
      </c>
      <c r="GF38" s="41">
        <v>86.0326449033977</v>
      </c>
      <c r="GG38" s="41">
        <v>89.3701614687016</v>
      </c>
      <c r="GH38" s="41">
        <v>90.5496378355347</v>
      </c>
      <c r="GI38" s="41">
        <v>89.6166997573351</v>
      </c>
      <c r="GJ38" s="41">
        <v>91.2299636674503</v>
      </c>
      <c r="GK38" s="42"/>
    </row>
    <row r="39" ht="12.75" customHeight="1">
      <c r="A39" s="27">
        <f t="shared" si="2"/>
        <v>35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65"/>
      <c r="FU39" s="65"/>
      <c r="FV39" s="65"/>
      <c r="FW39" s="65"/>
      <c r="FX39" s="65"/>
      <c r="FY39" s="65"/>
      <c r="FZ39" s="65"/>
      <c r="GA39" s="65"/>
      <c r="GB39" s="65"/>
      <c r="GC39" s="66"/>
      <c r="GD39" s="66"/>
      <c r="GE39" s="66"/>
      <c r="GF39" s="66"/>
      <c r="GG39" s="66"/>
      <c r="GH39" s="66"/>
      <c r="GI39" s="66"/>
      <c r="GJ39" s="66"/>
      <c r="GK39" s="67"/>
    </row>
    <row r="40" ht="13.5" customHeight="1">
      <c r="A40" s="27">
        <f t="shared" si="2"/>
        <v>36</v>
      </c>
      <c r="B40" s="28" t="s">
        <v>32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59"/>
    </row>
    <row r="41" ht="12.75" customHeight="1">
      <c r="A41" s="27">
        <f t="shared" si="2"/>
        <v>37</v>
      </c>
      <c r="B41" s="60" t="s">
        <v>33</v>
      </c>
      <c r="C41" s="61">
        <v>2.0</v>
      </c>
      <c r="D41" s="61">
        <v>2.0</v>
      </c>
      <c r="E41" s="61">
        <v>2.0</v>
      </c>
      <c r="F41" s="61">
        <v>2.0</v>
      </c>
      <c r="G41" s="61">
        <v>2.0</v>
      </c>
      <c r="H41" s="61">
        <v>2.0</v>
      </c>
      <c r="I41" s="61">
        <v>2.0</v>
      </c>
      <c r="J41" s="61">
        <v>2.0</v>
      </c>
      <c r="K41" s="61">
        <v>2.0</v>
      </c>
      <c r="L41" s="61">
        <v>2.0</v>
      </c>
      <c r="M41" s="61">
        <v>2.0</v>
      </c>
      <c r="N41" s="61">
        <v>2.0</v>
      </c>
      <c r="O41" s="61">
        <v>2.0</v>
      </c>
      <c r="P41" s="61">
        <v>2.0</v>
      </c>
      <c r="Q41" s="61">
        <v>2.0</v>
      </c>
      <c r="R41" s="61">
        <v>3.0</v>
      </c>
      <c r="S41" s="61">
        <v>3.0</v>
      </c>
      <c r="T41" s="61">
        <v>3.0</v>
      </c>
      <c r="U41" s="61">
        <v>3.0</v>
      </c>
      <c r="V41" s="61">
        <v>3.0</v>
      </c>
      <c r="W41" s="61">
        <v>3.0</v>
      </c>
      <c r="X41" s="61">
        <v>3.0</v>
      </c>
      <c r="Y41" s="61">
        <v>3.0</v>
      </c>
      <c r="Z41" s="61">
        <v>3.0</v>
      </c>
      <c r="AA41" s="61">
        <v>3.0</v>
      </c>
      <c r="AB41" s="61">
        <v>3.0</v>
      </c>
      <c r="AC41" s="61">
        <v>3.0</v>
      </c>
      <c r="AD41" s="61">
        <v>3.0</v>
      </c>
      <c r="AE41" s="61">
        <v>4.0</v>
      </c>
      <c r="AF41" s="61">
        <v>4.0</v>
      </c>
      <c r="AG41" s="61">
        <v>4.0</v>
      </c>
      <c r="AH41" s="61">
        <v>4.0</v>
      </c>
      <c r="AI41" s="61">
        <v>5.0</v>
      </c>
      <c r="AJ41" s="61">
        <v>5.0</v>
      </c>
      <c r="AK41" s="61">
        <v>5.0</v>
      </c>
      <c r="AL41" s="61">
        <v>5.0</v>
      </c>
      <c r="AM41" s="61">
        <v>5.0</v>
      </c>
      <c r="AN41" s="61">
        <v>5.0</v>
      </c>
      <c r="AO41" s="61">
        <v>5.0</v>
      </c>
      <c r="AP41" s="61">
        <v>6.0</v>
      </c>
      <c r="AQ41" s="61">
        <v>6.0</v>
      </c>
      <c r="AR41" s="61">
        <v>6.0</v>
      </c>
      <c r="AS41" s="61">
        <v>6.0</v>
      </c>
      <c r="AT41" s="61">
        <v>7.0</v>
      </c>
      <c r="AU41" s="61">
        <v>7.0</v>
      </c>
      <c r="AV41" s="61">
        <v>7.0</v>
      </c>
      <c r="AW41" s="61">
        <v>7.0</v>
      </c>
      <c r="AX41" s="61">
        <v>7.0</v>
      </c>
      <c r="AY41" s="61">
        <v>7.0</v>
      </c>
      <c r="AZ41" s="61">
        <v>8.0</v>
      </c>
      <c r="BA41" s="61">
        <v>8.0</v>
      </c>
      <c r="BB41" s="61">
        <v>8.0</v>
      </c>
      <c r="BC41" s="61">
        <v>8.0</v>
      </c>
      <c r="BD41" s="61">
        <v>9.0</v>
      </c>
      <c r="BE41" s="61">
        <v>9.0</v>
      </c>
      <c r="BF41" s="61">
        <v>9.0</v>
      </c>
      <c r="BG41" s="61">
        <v>9.0</v>
      </c>
      <c r="BH41" s="61">
        <v>10.0</v>
      </c>
      <c r="BI41" s="61">
        <v>10.0</v>
      </c>
      <c r="BJ41" s="61">
        <v>10.0</v>
      </c>
      <c r="BK41" s="61">
        <v>10.0</v>
      </c>
      <c r="BL41" s="61">
        <v>10.0</v>
      </c>
      <c r="BM41" s="61">
        <v>11.0</v>
      </c>
      <c r="BN41" s="61">
        <v>11.0</v>
      </c>
      <c r="BO41" s="61">
        <v>11.0</v>
      </c>
      <c r="BP41" s="61">
        <v>11.0</v>
      </c>
      <c r="BQ41" s="61">
        <v>12.0</v>
      </c>
      <c r="BR41" s="61">
        <v>12.0</v>
      </c>
      <c r="BS41" s="61">
        <v>12.0</v>
      </c>
      <c r="BT41" s="61">
        <v>12.0</v>
      </c>
      <c r="BU41" s="61">
        <v>12.0</v>
      </c>
      <c r="BV41" s="61">
        <v>12.0</v>
      </c>
      <c r="BW41" s="61">
        <v>12.0</v>
      </c>
      <c r="BX41" s="61">
        <v>12.0</v>
      </c>
      <c r="BY41" s="61">
        <v>13.0</v>
      </c>
      <c r="BZ41" s="61">
        <v>13.0</v>
      </c>
      <c r="CA41" s="61">
        <v>13.0</v>
      </c>
      <c r="CB41" s="61">
        <v>13.0</v>
      </c>
      <c r="CC41" s="61">
        <v>13.0</v>
      </c>
      <c r="CD41" s="61">
        <v>14.0</v>
      </c>
      <c r="CE41" s="61">
        <v>14.0</v>
      </c>
      <c r="CF41" s="61">
        <v>14.0</v>
      </c>
      <c r="CG41" s="61">
        <v>14.0</v>
      </c>
      <c r="CH41" s="61">
        <v>14.0</v>
      </c>
      <c r="CI41" s="61">
        <v>14.0</v>
      </c>
      <c r="CJ41" s="61">
        <v>14.0</v>
      </c>
      <c r="CK41" s="61">
        <v>15.0</v>
      </c>
      <c r="CL41" s="61">
        <v>15.0</v>
      </c>
      <c r="CM41" s="61">
        <v>15.0</v>
      </c>
      <c r="CN41" s="61">
        <v>15.0</v>
      </c>
      <c r="CO41" s="61">
        <v>15.0</v>
      </c>
      <c r="CP41" s="61">
        <v>15.0</v>
      </c>
      <c r="CQ41" s="61">
        <v>15.0</v>
      </c>
      <c r="CR41" s="61">
        <v>17.0</v>
      </c>
      <c r="CS41" s="61">
        <v>18.0</v>
      </c>
      <c r="CT41" s="61">
        <v>18.0</v>
      </c>
      <c r="CU41" s="61">
        <v>18.0</v>
      </c>
      <c r="CV41" s="61">
        <v>18.0</v>
      </c>
      <c r="CW41" s="61">
        <v>18.0</v>
      </c>
      <c r="CX41" s="61">
        <v>19.0</v>
      </c>
      <c r="CY41" s="61">
        <v>19.0</v>
      </c>
      <c r="CZ41" s="61">
        <v>19.0</v>
      </c>
      <c r="DA41" s="61">
        <v>19.0</v>
      </c>
      <c r="DB41" s="61">
        <v>19.0</v>
      </c>
      <c r="DC41" s="61">
        <v>19.0</v>
      </c>
      <c r="DD41" s="61">
        <v>19.0</v>
      </c>
      <c r="DE41" s="61">
        <v>19.0</v>
      </c>
      <c r="DF41" s="61">
        <v>19.0</v>
      </c>
      <c r="DG41" s="61">
        <v>19.0</v>
      </c>
      <c r="DH41" s="61">
        <v>19.0</v>
      </c>
      <c r="DI41" s="61">
        <v>19.0</v>
      </c>
      <c r="DJ41" s="61">
        <v>19.0</v>
      </c>
      <c r="DK41" s="61">
        <v>19.0</v>
      </c>
      <c r="DL41" s="61">
        <v>19.0</v>
      </c>
      <c r="DM41" s="61">
        <v>19.0</v>
      </c>
      <c r="DN41" s="61">
        <v>19.0</v>
      </c>
      <c r="DO41" s="61">
        <v>19.0</v>
      </c>
      <c r="DP41" s="61">
        <v>19.0</v>
      </c>
      <c r="DQ41" s="61">
        <v>19.0</v>
      </c>
      <c r="DR41" s="61">
        <v>19.0</v>
      </c>
      <c r="DS41" s="61">
        <v>19.0</v>
      </c>
      <c r="DT41" s="61">
        <v>19.0</v>
      </c>
      <c r="DU41" s="61">
        <v>19.0</v>
      </c>
      <c r="DV41" s="61">
        <v>19.0</v>
      </c>
      <c r="DW41" s="61">
        <v>20.0</v>
      </c>
      <c r="DX41" s="61">
        <v>21.0</v>
      </c>
      <c r="DY41" s="61">
        <v>21.0</v>
      </c>
      <c r="DZ41" s="61">
        <v>21.0</v>
      </c>
      <c r="EA41" s="61">
        <v>21.0</v>
      </c>
      <c r="EB41" s="61">
        <v>21.0</v>
      </c>
      <c r="EC41" s="61">
        <v>22.0</v>
      </c>
      <c r="ED41" s="61">
        <v>22.0</v>
      </c>
      <c r="EE41" s="61">
        <v>23.0</v>
      </c>
      <c r="EF41" s="61">
        <v>23.0</v>
      </c>
      <c r="EG41" s="61">
        <v>23.0</v>
      </c>
      <c r="EH41" s="61">
        <v>23.0</v>
      </c>
      <c r="EI41" s="61">
        <v>23.0</v>
      </c>
      <c r="EJ41" s="61">
        <v>23.0</v>
      </c>
      <c r="EK41" s="61">
        <v>23.0</v>
      </c>
      <c r="EL41" s="61">
        <v>23.0</v>
      </c>
      <c r="EM41" s="61">
        <v>23.0</v>
      </c>
      <c r="EN41" s="61">
        <v>23.0</v>
      </c>
      <c r="EO41" s="61">
        <v>23.0</v>
      </c>
      <c r="EP41" s="61">
        <v>23.0</v>
      </c>
      <c r="EQ41" s="61">
        <v>23.0</v>
      </c>
      <c r="ER41" s="61">
        <v>23.0</v>
      </c>
      <c r="ES41" s="61">
        <v>23.0</v>
      </c>
      <c r="ET41" s="61">
        <v>23.0</v>
      </c>
      <c r="EU41" s="61">
        <v>23.0</v>
      </c>
      <c r="EV41" s="61">
        <v>23.0</v>
      </c>
      <c r="EW41" s="61">
        <v>23.0</v>
      </c>
      <c r="EX41" s="61">
        <v>23.0</v>
      </c>
      <c r="EY41" s="61">
        <v>23.0</v>
      </c>
      <c r="EZ41" s="61">
        <v>23.0</v>
      </c>
      <c r="FA41" s="61">
        <v>23.0</v>
      </c>
      <c r="FB41" s="61">
        <v>23.0</v>
      </c>
      <c r="FC41" s="61">
        <v>23.0</v>
      </c>
      <c r="FD41" s="61">
        <v>23.0</v>
      </c>
      <c r="FE41" s="61">
        <v>23.0</v>
      </c>
      <c r="FF41" s="61">
        <v>23.0</v>
      </c>
      <c r="FG41" s="61">
        <v>23.0</v>
      </c>
      <c r="FH41" s="61">
        <v>23.0</v>
      </c>
      <c r="FI41" s="61">
        <v>23.0</v>
      </c>
      <c r="FJ41" s="61">
        <v>23.0</v>
      </c>
      <c r="FK41" s="61">
        <v>23.0</v>
      </c>
      <c r="FL41" s="61">
        <v>23.0</v>
      </c>
      <c r="FM41" s="61">
        <v>23.0</v>
      </c>
      <c r="FN41" s="61">
        <v>23.0</v>
      </c>
      <c r="FO41" s="61">
        <v>23.0</v>
      </c>
      <c r="FP41" s="61">
        <v>23.0</v>
      </c>
      <c r="FQ41" s="61">
        <v>23.0</v>
      </c>
      <c r="FR41" s="61">
        <v>23.0</v>
      </c>
      <c r="FS41" s="61">
        <v>23.0</v>
      </c>
      <c r="FT41" s="61">
        <v>23.0</v>
      </c>
      <c r="FU41" s="61">
        <v>23.0</v>
      </c>
      <c r="FV41" s="61">
        <v>23.0</v>
      </c>
      <c r="FW41" s="61">
        <v>23.0</v>
      </c>
      <c r="FX41" s="61">
        <v>23.0</v>
      </c>
      <c r="FY41" s="61">
        <v>23.0</v>
      </c>
      <c r="FZ41" s="61">
        <v>23.0</v>
      </c>
      <c r="GA41" s="61">
        <v>23.0</v>
      </c>
      <c r="GB41" s="61">
        <v>23.0</v>
      </c>
      <c r="GC41" s="61">
        <v>23.0</v>
      </c>
      <c r="GD41" s="61">
        <v>23.0</v>
      </c>
      <c r="GE41" s="61">
        <v>23.0</v>
      </c>
      <c r="GF41" s="62">
        <v>23.0</v>
      </c>
      <c r="GG41" s="62">
        <v>23.0</v>
      </c>
      <c r="GH41" s="62">
        <v>23.0</v>
      </c>
      <c r="GI41" s="62">
        <v>23.0</v>
      </c>
      <c r="GJ41" s="62">
        <v>23.0</v>
      </c>
      <c r="GK41" s="68"/>
    </row>
    <row r="42" ht="12.75" customHeight="1">
      <c r="A42" s="27">
        <f t="shared" si="2"/>
        <v>38</v>
      </c>
      <c r="B42" s="69" t="s">
        <v>34</v>
      </c>
      <c r="C42" s="70">
        <v>62.0</v>
      </c>
      <c r="D42" s="70">
        <v>62.0</v>
      </c>
      <c r="E42" s="70">
        <v>56.0</v>
      </c>
      <c r="F42" s="70">
        <v>62.0</v>
      </c>
      <c r="G42" s="70">
        <v>60.0</v>
      </c>
      <c r="H42" s="70">
        <v>61.208</v>
      </c>
      <c r="I42" s="70">
        <v>60.0</v>
      </c>
      <c r="J42" s="70">
        <v>62.0</v>
      </c>
      <c r="K42" s="70">
        <v>62.0</v>
      </c>
      <c r="L42" s="70">
        <v>60.0</v>
      </c>
      <c r="M42" s="70">
        <v>62.0</v>
      </c>
      <c r="N42" s="70">
        <v>60.0</v>
      </c>
      <c r="O42" s="70">
        <v>62.0</v>
      </c>
      <c r="P42" s="70">
        <v>62.0</v>
      </c>
      <c r="Q42" s="70">
        <v>56.0</v>
      </c>
      <c r="R42" s="70">
        <v>62.0</v>
      </c>
      <c r="S42" s="70">
        <v>60.0</v>
      </c>
      <c r="T42" s="70">
        <v>92.0</v>
      </c>
      <c r="U42" s="70">
        <v>90.0</v>
      </c>
      <c r="V42" s="70">
        <v>93.0</v>
      </c>
      <c r="W42" s="70">
        <v>93.0</v>
      </c>
      <c r="X42" s="70">
        <v>90.0</v>
      </c>
      <c r="Y42" s="70">
        <v>93.0</v>
      </c>
      <c r="Z42" s="70">
        <v>90.0</v>
      </c>
      <c r="AA42" s="70">
        <v>93.0</v>
      </c>
      <c r="AB42" s="70">
        <v>93.0</v>
      </c>
      <c r="AC42" s="70">
        <v>87.0</v>
      </c>
      <c r="AD42" s="70">
        <v>91.75</v>
      </c>
      <c r="AE42" s="70">
        <v>104.694</v>
      </c>
      <c r="AF42" s="70">
        <v>104.237</v>
      </c>
      <c r="AG42" s="70">
        <v>117.604</v>
      </c>
      <c r="AH42" s="70">
        <v>114.521</v>
      </c>
      <c r="AI42" s="70">
        <v>120.297</v>
      </c>
      <c r="AJ42" s="70">
        <v>150.0</v>
      </c>
      <c r="AK42" s="70">
        <v>140.188</v>
      </c>
      <c r="AL42" s="70">
        <v>142.9205</v>
      </c>
      <c r="AM42" s="70">
        <v>153.409</v>
      </c>
      <c r="AN42" s="70">
        <v>146.108</v>
      </c>
      <c r="AO42" s="70">
        <v>134.31</v>
      </c>
      <c r="AP42" s="70">
        <v>181.0</v>
      </c>
      <c r="AQ42" s="70">
        <v>164.0</v>
      </c>
      <c r="AR42" s="70">
        <v>156.38</v>
      </c>
      <c r="AS42" s="70">
        <v>162.0</v>
      </c>
      <c r="AT42" s="70">
        <v>163.327</v>
      </c>
      <c r="AU42" s="70">
        <v>186.84399999999266</v>
      </c>
      <c r="AV42" s="70">
        <v>210.5</v>
      </c>
      <c r="AW42" s="70">
        <v>206.9583</v>
      </c>
      <c r="AX42" s="70">
        <v>180.469</v>
      </c>
      <c r="AY42" s="70">
        <v>171.459</v>
      </c>
      <c r="AZ42" s="70">
        <v>233.93449999999999</v>
      </c>
      <c r="BA42" s="70">
        <v>225.118</v>
      </c>
      <c r="BB42" s="70">
        <v>233.413</v>
      </c>
      <c r="BC42" s="70">
        <v>241.44199999999998</v>
      </c>
      <c r="BD42" s="70">
        <v>242.9082</v>
      </c>
      <c r="BE42" s="70">
        <v>268.1268</v>
      </c>
      <c r="BF42" s="70">
        <v>276.563</v>
      </c>
      <c r="BG42" s="70">
        <v>274.411</v>
      </c>
      <c r="BH42" s="70">
        <v>286.0624884259232</v>
      </c>
      <c r="BI42" s="70">
        <v>298.5529884259232</v>
      </c>
      <c r="BJ42" s="70">
        <v>315.2686175074184</v>
      </c>
      <c r="BK42" s="70">
        <v>227.82</v>
      </c>
      <c r="BL42" s="70">
        <v>307.0</v>
      </c>
      <c r="BM42" s="70">
        <v>294.9829768518464</v>
      </c>
      <c r="BN42" s="70">
        <v>339.072</v>
      </c>
      <c r="BO42" s="70">
        <v>313.296</v>
      </c>
      <c r="BP42" s="70">
        <v>326.8109999999999</v>
      </c>
      <c r="BQ42" s="70">
        <v>305.5629884259232</v>
      </c>
      <c r="BR42" s="70">
        <v>365.8999</v>
      </c>
      <c r="BS42" s="70">
        <v>366.139</v>
      </c>
      <c r="BT42" s="70">
        <v>344.04200000000003</v>
      </c>
      <c r="BU42" s="70">
        <v>353.4</v>
      </c>
      <c r="BV42" s="70">
        <v>424.95400000000006</v>
      </c>
      <c r="BW42" s="70">
        <v>288.29200000000003</v>
      </c>
      <c r="BX42" s="70">
        <v>356.332</v>
      </c>
      <c r="BY42" s="70">
        <v>359.073</v>
      </c>
      <c r="BZ42" s="70">
        <v>399.27200000000005</v>
      </c>
      <c r="CA42" s="70">
        <v>384.22900000000004</v>
      </c>
      <c r="CB42" s="70">
        <v>388.61100000000005</v>
      </c>
      <c r="CC42" s="70">
        <v>389.615</v>
      </c>
      <c r="CD42" s="70">
        <v>408.945793981478</v>
      </c>
      <c r="CE42" s="70">
        <v>409.88990805</v>
      </c>
      <c r="CF42" s="70">
        <v>401.93719444444525</v>
      </c>
      <c r="CG42" s="70">
        <v>423.645</v>
      </c>
      <c r="CH42" s="70">
        <v>492.56197685184645</v>
      </c>
      <c r="CI42" s="70">
        <v>341.67600000000004</v>
      </c>
      <c r="CJ42" s="70">
        <v>426.428</v>
      </c>
      <c r="CK42" s="70">
        <v>367.125</v>
      </c>
      <c r="CL42" s="70">
        <v>422.851</v>
      </c>
      <c r="CM42" s="70">
        <v>409.856</v>
      </c>
      <c r="CN42" s="70">
        <v>439.928</v>
      </c>
      <c r="CO42" s="70">
        <v>438.19</v>
      </c>
      <c r="CP42" s="70">
        <v>452.67799999999994</v>
      </c>
      <c r="CQ42" s="70">
        <v>442.45599999999996</v>
      </c>
      <c r="CR42" s="70">
        <v>465.449</v>
      </c>
      <c r="CS42" s="70">
        <v>526.306</v>
      </c>
      <c r="CT42" s="70">
        <v>635.647</v>
      </c>
      <c r="CU42" s="70">
        <v>436.857</v>
      </c>
      <c r="CV42" s="70">
        <v>556.2176999999999</v>
      </c>
      <c r="CW42" s="70">
        <v>497.92960000000005</v>
      </c>
      <c r="CX42" s="70">
        <v>554.368</v>
      </c>
      <c r="CY42" s="70">
        <v>569.0432388888978</v>
      </c>
      <c r="CZ42" s="70">
        <v>576.3544999999999</v>
      </c>
      <c r="DA42" s="70">
        <v>552.4590000000001</v>
      </c>
      <c r="DB42" s="70">
        <v>579.2209999842116</v>
      </c>
      <c r="DC42" s="70">
        <v>565.0</v>
      </c>
      <c r="DD42" s="70">
        <v>562.4068038214472</v>
      </c>
      <c r="DE42" s="70">
        <v>561.36084752888</v>
      </c>
      <c r="DF42" s="70">
        <v>672.0</v>
      </c>
      <c r="DG42" s="70">
        <v>461.3578</v>
      </c>
      <c r="DH42" s="70">
        <v>576.2609</v>
      </c>
      <c r="DI42" s="70">
        <v>518.832</v>
      </c>
      <c r="DJ42" s="70">
        <v>574.0</v>
      </c>
      <c r="DK42" s="70">
        <v>559.0</v>
      </c>
      <c r="DL42" s="70">
        <v>577.0</v>
      </c>
      <c r="DM42" s="70">
        <v>558.0</v>
      </c>
      <c r="DN42" s="70">
        <v>576.0</v>
      </c>
      <c r="DO42" s="70">
        <v>582.1980000000001</v>
      </c>
      <c r="DP42" s="70">
        <v>549.0559999999999</v>
      </c>
      <c r="DQ42" s="70">
        <v>528.0</v>
      </c>
      <c r="DR42" s="70">
        <v>526.0</v>
      </c>
      <c r="DS42" s="70">
        <v>404.2754</v>
      </c>
      <c r="DT42" s="70">
        <v>503.34159999999997</v>
      </c>
      <c r="DU42" s="70">
        <v>514.0</v>
      </c>
      <c r="DV42" s="70">
        <v>529.0</v>
      </c>
      <c r="DW42" s="70">
        <v>507.0</v>
      </c>
      <c r="DX42" s="70">
        <v>533.0</v>
      </c>
      <c r="DY42" s="70">
        <v>521.0</v>
      </c>
      <c r="DZ42" s="70">
        <v>574.0</v>
      </c>
      <c r="EA42" s="70">
        <v>580.0</v>
      </c>
      <c r="EB42" s="70">
        <v>542.0</v>
      </c>
      <c r="EC42" s="70">
        <v>525.4001179166667</v>
      </c>
      <c r="ED42" s="70">
        <v>696.0</v>
      </c>
      <c r="EE42" s="70">
        <v>474.43289999999996</v>
      </c>
      <c r="EF42" s="70">
        <v>490.12815555555613</v>
      </c>
      <c r="EG42" s="70">
        <v>501.71299999999707</v>
      </c>
      <c r="EH42" s="70">
        <v>562.037</v>
      </c>
      <c r="EI42" s="70">
        <v>544.9970208333332</v>
      </c>
      <c r="EJ42" s="70">
        <v>570.5940208333308</v>
      </c>
      <c r="EK42" s="70">
        <v>533.5129791666691</v>
      </c>
      <c r="EL42" s="70">
        <v>563.531000000003</v>
      </c>
      <c r="EM42" s="70">
        <v>556.2879999999999</v>
      </c>
      <c r="EN42" s="70">
        <v>429.87600000000003</v>
      </c>
      <c r="EO42" s="70">
        <v>380.90100000000007</v>
      </c>
      <c r="EP42" s="70">
        <v>427.08779999999996</v>
      </c>
      <c r="EQ42" s="70">
        <v>329.0446111111095</v>
      </c>
      <c r="ER42" s="70">
        <v>429.30608888889054</v>
      </c>
      <c r="ES42" s="70">
        <v>415.87610000000006</v>
      </c>
      <c r="ET42" s="70">
        <v>450.7404</v>
      </c>
      <c r="EU42" s="70">
        <v>451.647</v>
      </c>
      <c r="EV42" s="70">
        <v>456.2</v>
      </c>
      <c r="EW42" s="70">
        <v>475.13210000000004</v>
      </c>
      <c r="EX42" s="70">
        <v>530.4417217592589</v>
      </c>
      <c r="EY42" s="70">
        <v>436.45768888889046</v>
      </c>
      <c r="EZ42" s="70">
        <v>406.63731620369697</v>
      </c>
      <c r="FA42" s="70">
        <v>348.8134</v>
      </c>
      <c r="FB42" s="70">
        <v>395.9087</v>
      </c>
      <c r="FC42" s="70">
        <v>314.189</v>
      </c>
      <c r="FD42" s="70">
        <v>381.937</v>
      </c>
      <c r="FE42" s="70">
        <v>347.661</v>
      </c>
      <c r="FF42" s="70">
        <v>390.9028745173789</v>
      </c>
      <c r="FG42" s="70">
        <v>439.921432545098</v>
      </c>
      <c r="FH42" s="70">
        <v>390.0099861111151</v>
      </c>
      <c r="FI42" s="70">
        <v>428.64143999999993</v>
      </c>
      <c r="FJ42" s="70">
        <v>468.52402135113346</v>
      </c>
      <c r="FK42" s="70">
        <v>475.04508333333575</v>
      </c>
      <c r="FL42" s="70">
        <v>491.42731666666424</v>
      </c>
      <c r="FM42" s="70">
        <v>467.8902833333357</v>
      </c>
      <c r="FN42" s="70">
        <v>532.277</v>
      </c>
      <c r="FO42" s="70">
        <v>401.12461115141804</v>
      </c>
      <c r="FP42" s="70">
        <v>460.3881</v>
      </c>
      <c r="FQ42" s="70">
        <v>465.426975066668</v>
      </c>
      <c r="FR42" s="70">
        <v>453.85382175834826</v>
      </c>
      <c r="FS42" s="70">
        <v>394.2182113739764</v>
      </c>
      <c r="FT42" s="70">
        <v>377.8362121058809</v>
      </c>
      <c r="FU42" s="71">
        <v>412.192500056302</v>
      </c>
      <c r="FV42" s="71">
        <v>476.535989400256</v>
      </c>
      <c r="FW42" s="71">
        <v>488.620430708595</v>
      </c>
      <c r="FX42" s="71">
        <v>461.604226722321</v>
      </c>
      <c r="FY42" s="71">
        <v>448.153042069327</v>
      </c>
      <c r="FZ42" s="71">
        <v>516.125181187449</v>
      </c>
      <c r="GA42" s="71">
        <v>346.308568512624</v>
      </c>
      <c r="GB42" s="71">
        <v>475.583195262088</v>
      </c>
      <c r="GC42" s="71">
        <v>425.179813527011</v>
      </c>
      <c r="GD42" s="71">
        <v>486.953684507946</v>
      </c>
      <c r="GE42" s="71">
        <v>418.6695</v>
      </c>
      <c r="GF42" s="71">
        <v>420.424</v>
      </c>
      <c r="GG42" s="71">
        <v>454.2454</v>
      </c>
      <c r="GH42" s="71">
        <v>437.055</v>
      </c>
      <c r="GI42" s="71">
        <v>460.4847</v>
      </c>
      <c r="GJ42" s="71">
        <v>459.1576</v>
      </c>
      <c r="GK42" s="63"/>
    </row>
    <row r="43" ht="15.75" customHeight="1">
      <c r="A43" s="27">
        <f t="shared" si="2"/>
        <v>39</v>
      </c>
      <c r="B43" s="55" t="s">
        <v>35</v>
      </c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72"/>
      <c r="FU43" s="72"/>
      <c r="FV43" s="72"/>
      <c r="FW43" s="72"/>
      <c r="FX43" s="72"/>
      <c r="FY43" s="72"/>
      <c r="FZ43" s="72"/>
      <c r="GA43" s="72"/>
      <c r="GB43" s="72"/>
      <c r="GC43" s="73"/>
      <c r="GD43" s="73"/>
      <c r="GE43" s="73"/>
      <c r="GF43" s="73"/>
      <c r="GG43" s="73"/>
      <c r="GH43" s="73"/>
      <c r="GI43" s="73"/>
      <c r="GJ43" s="73"/>
      <c r="GK43" s="74"/>
    </row>
    <row r="44" ht="15.75" customHeight="1">
      <c r="A44" s="27">
        <f t="shared" si="2"/>
        <v>40</v>
      </c>
      <c r="B44" s="5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6"/>
      <c r="GD44" s="76"/>
      <c r="GE44" s="76"/>
      <c r="GF44" s="76"/>
      <c r="GG44" s="76"/>
      <c r="GH44" s="76"/>
      <c r="GI44" s="76"/>
      <c r="GJ44" s="76"/>
      <c r="GK44" s="77"/>
    </row>
    <row r="45" ht="13.5" customHeight="1">
      <c r="A45" s="27">
        <f t="shared" si="2"/>
        <v>41</v>
      </c>
      <c r="B45" s="28" t="s">
        <v>36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59"/>
    </row>
    <row r="46" ht="12.75" customHeight="1">
      <c r="A46" s="27">
        <f t="shared" si="2"/>
        <v>42</v>
      </c>
      <c r="B46" s="60" t="s">
        <v>37</v>
      </c>
      <c r="C46" s="61" t="s">
        <v>38</v>
      </c>
      <c r="D46" s="61" t="s">
        <v>38</v>
      </c>
      <c r="E46" s="61" t="s">
        <v>38</v>
      </c>
      <c r="F46" s="61" t="s">
        <v>38</v>
      </c>
      <c r="G46" s="61" t="s">
        <v>38</v>
      </c>
      <c r="H46" s="61" t="s">
        <v>38</v>
      </c>
      <c r="I46" s="61" t="s">
        <v>38</v>
      </c>
      <c r="J46" s="61" t="s">
        <v>38</v>
      </c>
      <c r="K46" s="61" t="s">
        <v>38</v>
      </c>
      <c r="L46" s="61" t="s">
        <v>38</v>
      </c>
      <c r="M46" s="61" t="s">
        <v>38</v>
      </c>
      <c r="N46" s="61" t="s">
        <v>38</v>
      </c>
      <c r="O46" s="61" t="s">
        <v>38</v>
      </c>
      <c r="P46" s="61" t="s">
        <v>38</v>
      </c>
      <c r="Q46" s="61" t="s">
        <v>38</v>
      </c>
      <c r="R46" s="61" t="s">
        <v>38</v>
      </c>
      <c r="S46" s="61" t="s">
        <v>38</v>
      </c>
      <c r="T46" s="61" t="s">
        <v>38</v>
      </c>
      <c r="U46" s="61" t="s">
        <v>38</v>
      </c>
      <c r="V46" s="61" t="s">
        <v>38</v>
      </c>
      <c r="W46" s="61" t="s">
        <v>38</v>
      </c>
      <c r="X46" s="61" t="s">
        <v>38</v>
      </c>
      <c r="Y46" s="61" t="s">
        <v>38</v>
      </c>
      <c r="Z46" s="61" t="s">
        <v>38</v>
      </c>
      <c r="AA46" s="61" t="s">
        <v>38</v>
      </c>
      <c r="AB46" s="61" t="s">
        <v>38</v>
      </c>
      <c r="AC46" s="61" t="s">
        <v>38</v>
      </c>
      <c r="AD46" s="61" t="s">
        <v>38</v>
      </c>
      <c r="AE46" s="61" t="s">
        <v>38</v>
      </c>
      <c r="AF46" s="61" t="s">
        <v>38</v>
      </c>
      <c r="AG46" s="61" t="s">
        <v>38</v>
      </c>
      <c r="AH46" s="61" t="s">
        <v>38</v>
      </c>
      <c r="AI46" s="61" t="s">
        <v>38</v>
      </c>
      <c r="AJ46" s="61" t="s">
        <v>38</v>
      </c>
      <c r="AK46" s="61" t="s">
        <v>38</v>
      </c>
      <c r="AL46" s="61" t="s">
        <v>38</v>
      </c>
      <c r="AM46" s="61" t="s">
        <v>38</v>
      </c>
      <c r="AN46" s="61" t="s">
        <v>38</v>
      </c>
      <c r="AO46" s="61" t="s">
        <v>38</v>
      </c>
      <c r="AP46" s="61" t="s">
        <v>38</v>
      </c>
      <c r="AQ46" s="61" t="s">
        <v>38</v>
      </c>
      <c r="AR46" s="61" t="s">
        <v>38</v>
      </c>
      <c r="AS46" s="61" t="s">
        <v>38</v>
      </c>
      <c r="AT46" s="61" t="s">
        <v>38</v>
      </c>
      <c r="AU46" s="61" t="s">
        <v>38</v>
      </c>
      <c r="AV46" s="61" t="s">
        <v>38</v>
      </c>
      <c r="AW46" s="61" t="s">
        <v>38</v>
      </c>
      <c r="AX46" s="61" t="s">
        <v>38</v>
      </c>
      <c r="AY46" s="61" t="s">
        <v>38</v>
      </c>
      <c r="AZ46" s="61" t="s">
        <v>38</v>
      </c>
      <c r="BA46" s="61" t="s">
        <v>38</v>
      </c>
      <c r="BB46" s="61" t="s">
        <v>38</v>
      </c>
      <c r="BC46" s="61" t="s">
        <v>38</v>
      </c>
      <c r="BD46" s="61" t="s">
        <v>38</v>
      </c>
      <c r="BE46" s="61" t="s">
        <v>38</v>
      </c>
      <c r="BF46" s="61" t="s">
        <v>38</v>
      </c>
      <c r="BG46" s="61" t="s">
        <v>38</v>
      </c>
      <c r="BH46" s="61" t="s">
        <v>38</v>
      </c>
      <c r="BI46" s="61" t="s">
        <v>38</v>
      </c>
      <c r="BJ46" s="61" t="s">
        <v>38</v>
      </c>
      <c r="BK46" s="61">
        <v>191.0</v>
      </c>
      <c r="BL46" s="61">
        <v>192.0</v>
      </c>
      <c r="BM46" s="61">
        <v>180.0</v>
      </c>
      <c r="BN46" s="61">
        <v>201.0</v>
      </c>
      <c r="BO46" s="61">
        <v>194.0</v>
      </c>
      <c r="BP46" s="61">
        <v>212.0</v>
      </c>
      <c r="BQ46" s="61">
        <v>218.0</v>
      </c>
      <c r="BR46" s="61">
        <v>222.0</v>
      </c>
      <c r="BS46" s="61">
        <v>232.0</v>
      </c>
      <c r="BT46" s="61">
        <v>140.0</v>
      </c>
      <c r="BU46" s="61">
        <v>134.0</v>
      </c>
      <c r="BV46" s="61">
        <v>113.0</v>
      </c>
      <c r="BW46" s="61">
        <v>86.0</v>
      </c>
      <c r="BX46" s="61">
        <v>89.0</v>
      </c>
      <c r="BY46" s="61">
        <v>100.0</v>
      </c>
      <c r="BZ46" s="61">
        <v>118.0</v>
      </c>
      <c r="CA46" s="61">
        <v>72.0</v>
      </c>
      <c r="CB46" s="61">
        <v>58.0</v>
      </c>
      <c r="CC46" s="61">
        <v>81.0</v>
      </c>
      <c r="CD46" s="61">
        <v>76.0</v>
      </c>
      <c r="CE46" s="61">
        <v>73.0</v>
      </c>
      <c r="CF46" s="61">
        <v>71.0</v>
      </c>
      <c r="CG46" s="61">
        <v>76.0</v>
      </c>
      <c r="CH46" s="61">
        <v>61.0</v>
      </c>
      <c r="CI46" s="61">
        <v>94.0</v>
      </c>
      <c r="CJ46" s="61">
        <v>110.0</v>
      </c>
      <c r="CK46" s="61">
        <v>89.0</v>
      </c>
      <c r="CL46" s="61">
        <v>121.0</v>
      </c>
      <c r="CM46" s="61">
        <v>125.0</v>
      </c>
      <c r="CN46" s="61">
        <v>113.0</v>
      </c>
      <c r="CO46" s="61">
        <v>138.0</v>
      </c>
      <c r="CP46" s="61">
        <v>137.0</v>
      </c>
      <c r="CQ46" s="61">
        <v>135.0</v>
      </c>
      <c r="CR46" s="61">
        <v>148.0</v>
      </c>
      <c r="CS46" s="61">
        <v>116.0</v>
      </c>
      <c r="CT46" s="61">
        <v>101.0</v>
      </c>
      <c r="CU46" s="61">
        <v>142.0</v>
      </c>
      <c r="CV46" s="61">
        <v>141.0</v>
      </c>
      <c r="CW46" s="61">
        <v>106.0</v>
      </c>
      <c r="CX46" s="61">
        <v>114.0</v>
      </c>
      <c r="CY46" s="61">
        <v>118.0</v>
      </c>
      <c r="CZ46" s="61">
        <v>131.0</v>
      </c>
      <c r="DA46" s="61">
        <v>127.0</v>
      </c>
      <c r="DB46" s="61">
        <v>117.0</v>
      </c>
      <c r="DC46" s="61">
        <v>64.0</v>
      </c>
      <c r="DD46" s="61">
        <v>64.0</v>
      </c>
      <c r="DE46" s="61">
        <v>63.0</v>
      </c>
      <c r="DF46" s="61">
        <v>70.0</v>
      </c>
      <c r="DG46" s="61">
        <v>66.0</v>
      </c>
      <c r="DH46" s="61">
        <v>72.0</v>
      </c>
      <c r="DI46" s="61">
        <v>63.0</v>
      </c>
      <c r="DJ46" s="61">
        <v>59.0</v>
      </c>
      <c r="DK46" s="61">
        <v>70.0</v>
      </c>
      <c r="DL46" s="61">
        <v>81.0</v>
      </c>
      <c r="DM46" s="61">
        <v>77.0</v>
      </c>
      <c r="DN46" s="61">
        <v>59.0</v>
      </c>
      <c r="DO46" s="61">
        <v>71.0</v>
      </c>
      <c r="DP46" s="61">
        <v>80.0</v>
      </c>
      <c r="DQ46" s="61">
        <v>64.0</v>
      </c>
      <c r="DR46" s="61">
        <v>76.0</v>
      </c>
      <c r="DS46" s="61">
        <v>84.0</v>
      </c>
      <c r="DT46" s="61">
        <v>86.0</v>
      </c>
      <c r="DU46" s="61">
        <v>65.0</v>
      </c>
      <c r="DV46" s="61">
        <v>72.0</v>
      </c>
      <c r="DW46" s="61">
        <v>70.0</v>
      </c>
      <c r="DX46" s="61">
        <v>47.0</v>
      </c>
      <c r="DY46" s="61">
        <v>52.0</v>
      </c>
      <c r="DZ46" s="61">
        <v>39.0</v>
      </c>
      <c r="EA46" s="61">
        <v>34.0</v>
      </c>
      <c r="EB46" s="61">
        <v>38.0</v>
      </c>
      <c r="EC46" s="61">
        <v>37.0</v>
      </c>
      <c r="ED46" s="61">
        <v>27.0</v>
      </c>
      <c r="EE46" s="61">
        <v>29.0</v>
      </c>
      <c r="EF46" s="61">
        <v>35.0</v>
      </c>
      <c r="EG46" s="61">
        <v>25.0</v>
      </c>
      <c r="EH46" s="61">
        <v>33.0</v>
      </c>
      <c r="EI46" s="61">
        <v>26.0</v>
      </c>
      <c r="EJ46" s="61">
        <v>30.0</v>
      </c>
      <c r="EK46" s="61">
        <v>30.0</v>
      </c>
      <c r="EL46" s="61">
        <v>31.0</v>
      </c>
      <c r="EM46" s="61">
        <v>32.0</v>
      </c>
      <c r="EN46" s="61">
        <v>37.0</v>
      </c>
      <c r="EO46" s="61">
        <v>37.0</v>
      </c>
      <c r="EP46" s="61">
        <v>49.0</v>
      </c>
      <c r="EQ46" s="61">
        <v>53.0</v>
      </c>
      <c r="ER46" s="61">
        <v>62.0</v>
      </c>
      <c r="ES46" s="61">
        <v>60.0</v>
      </c>
      <c r="ET46" s="61">
        <v>74.0</v>
      </c>
      <c r="EU46" s="61">
        <v>48.0</v>
      </c>
      <c r="EV46" s="61">
        <v>61.0</v>
      </c>
      <c r="EW46" s="61">
        <v>54.0</v>
      </c>
      <c r="EX46" s="61">
        <v>53.0</v>
      </c>
      <c r="EY46" s="61">
        <v>48.0</v>
      </c>
      <c r="EZ46" s="61">
        <v>57.0</v>
      </c>
      <c r="FA46" s="61">
        <v>43.0</v>
      </c>
      <c r="FB46" s="61">
        <v>57.0</v>
      </c>
      <c r="FC46" s="61">
        <v>55.0</v>
      </c>
      <c r="FD46" s="61">
        <v>59.0</v>
      </c>
      <c r="FE46" s="61">
        <v>79.0</v>
      </c>
      <c r="FF46" s="61">
        <v>77.0</v>
      </c>
      <c r="FG46" s="61">
        <v>90.0</v>
      </c>
      <c r="FH46" s="61">
        <v>98.0</v>
      </c>
      <c r="FI46" s="61">
        <v>68.0</v>
      </c>
      <c r="FJ46" s="61">
        <v>61.0</v>
      </c>
      <c r="FK46" s="61">
        <v>50.0</v>
      </c>
      <c r="FL46" s="61">
        <v>48.0</v>
      </c>
      <c r="FM46" s="61">
        <v>33.0</v>
      </c>
      <c r="FN46" s="61">
        <v>44.0</v>
      </c>
      <c r="FO46" s="61">
        <v>55.0</v>
      </c>
      <c r="FP46" s="61">
        <v>82.0</v>
      </c>
      <c r="FQ46" s="61">
        <v>36.0</v>
      </c>
      <c r="FR46" s="61">
        <v>45.0</v>
      </c>
      <c r="FS46" s="61">
        <v>52.0</v>
      </c>
      <c r="FT46" s="62">
        <v>53.0</v>
      </c>
      <c r="FU46" s="62">
        <v>44.0</v>
      </c>
      <c r="FV46" s="62">
        <v>44.0</v>
      </c>
      <c r="FW46" s="62">
        <v>50.0</v>
      </c>
      <c r="FX46" s="62">
        <v>51.0</v>
      </c>
      <c r="FY46" s="62">
        <v>38.0</v>
      </c>
      <c r="FZ46" s="62">
        <v>33.0</v>
      </c>
      <c r="GA46" s="62">
        <v>41.0</v>
      </c>
      <c r="GB46" s="62">
        <v>42.0</v>
      </c>
      <c r="GC46" s="62">
        <v>39.0</v>
      </c>
      <c r="GD46" s="62">
        <v>43.0</v>
      </c>
      <c r="GE46" s="62">
        <v>52.0</v>
      </c>
      <c r="GF46" s="62">
        <v>38.0</v>
      </c>
      <c r="GG46" s="62">
        <v>47.0</v>
      </c>
      <c r="GH46" s="62">
        <v>55.0</v>
      </c>
      <c r="GI46" s="62">
        <v>54.0</v>
      </c>
      <c r="GJ46" s="62">
        <v>63.0</v>
      </c>
      <c r="GK46" s="63"/>
    </row>
    <row r="47" ht="15.75" customHeight="1">
      <c r="A47" s="27">
        <f t="shared" si="2"/>
        <v>43</v>
      </c>
      <c r="B47" s="78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80"/>
    </row>
    <row r="48" ht="13.5" customHeight="1">
      <c r="A48" s="27">
        <f t="shared" si="2"/>
        <v>44</v>
      </c>
      <c r="B48" s="28" t="s">
        <v>39</v>
      </c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59"/>
    </row>
    <row r="49" ht="13.5" customHeight="1">
      <c r="A49" s="27">
        <f t="shared" si="2"/>
        <v>45</v>
      </c>
      <c r="B49" s="81" t="s">
        <v>40</v>
      </c>
      <c r="C49" s="82">
        <v>0.0</v>
      </c>
      <c r="D49" s="82">
        <v>0.0</v>
      </c>
      <c r="E49" s="82">
        <v>0.0</v>
      </c>
      <c r="F49" s="82">
        <v>0.0</v>
      </c>
      <c r="G49" s="82">
        <v>0.0</v>
      </c>
      <c r="H49" s="82">
        <v>0.0</v>
      </c>
      <c r="I49" s="82">
        <v>0.0</v>
      </c>
      <c r="J49" s="82">
        <v>0.0</v>
      </c>
      <c r="K49" s="82">
        <v>0.0</v>
      </c>
      <c r="L49" s="82">
        <v>0.0</v>
      </c>
      <c r="M49" s="82">
        <v>0.0</v>
      </c>
      <c r="N49" s="82">
        <v>0.0</v>
      </c>
      <c r="O49" s="82">
        <v>0.0</v>
      </c>
      <c r="P49" s="82">
        <v>0.0</v>
      </c>
      <c r="Q49" s="82">
        <v>1.0</v>
      </c>
      <c r="R49" s="82">
        <v>0.0</v>
      </c>
      <c r="S49" s="82">
        <v>0.0</v>
      </c>
      <c r="T49" s="82">
        <v>0.0</v>
      </c>
      <c r="U49" s="82">
        <v>0.0</v>
      </c>
      <c r="V49" s="82">
        <v>0.0</v>
      </c>
      <c r="W49" s="82">
        <v>0.0</v>
      </c>
      <c r="X49" s="82">
        <v>0.0</v>
      </c>
      <c r="Y49" s="82">
        <v>0.0</v>
      </c>
      <c r="Z49" s="82">
        <v>0.0</v>
      </c>
      <c r="AA49" s="82">
        <v>0.0</v>
      </c>
      <c r="AB49" s="82">
        <v>0.0</v>
      </c>
      <c r="AC49" s="82">
        <v>0.0</v>
      </c>
      <c r="AD49" s="82">
        <v>1.0</v>
      </c>
      <c r="AE49" s="82">
        <v>0.0</v>
      </c>
      <c r="AF49" s="82">
        <v>0.0</v>
      </c>
      <c r="AG49" s="82">
        <v>0.0</v>
      </c>
      <c r="AH49" s="82">
        <v>1.0</v>
      </c>
      <c r="AI49" s="82">
        <v>0.0</v>
      </c>
      <c r="AJ49" s="82">
        <v>0.0</v>
      </c>
      <c r="AK49" s="82">
        <v>0.0</v>
      </c>
      <c r="AL49" s="82">
        <v>0.0</v>
      </c>
      <c r="AM49" s="82">
        <v>0.0</v>
      </c>
      <c r="AN49" s="82">
        <v>0.0</v>
      </c>
      <c r="AO49" s="82">
        <v>1.0</v>
      </c>
      <c r="AP49" s="82">
        <v>0.0</v>
      </c>
      <c r="AQ49" s="82">
        <v>0.0</v>
      </c>
      <c r="AR49" s="82">
        <v>0.0</v>
      </c>
      <c r="AS49" s="82">
        <v>1.0</v>
      </c>
      <c r="AT49" s="82">
        <v>0.0</v>
      </c>
      <c r="AU49" s="82">
        <v>0.0</v>
      </c>
      <c r="AV49" s="82">
        <v>0.0</v>
      </c>
      <c r="AW49" s="82">
        <v>0.0</v>
      </c>
      <c r="AX49" s="82">
        <v>0.0</v>
      </c>
      <c r="AY49" s="82">
        <v>1.0</v>
      </c>
      <c r="AZ49" s="82">
        <v>0.0</v>
      </c>
      <c r="BA49" s="82">
        <v>0.0</v>
      </c>
      <c r="BB49" s="82">
        <v>0.0</v>
      </c>
      <c r="BC49" s="82">
        <v>1.0</v>
      </c>
      <c r="BD49" s="82">
        <v>0.0</v>
      </c>
      <c r="BE49" s="82">
        <v>0.0</v>
      </c>
      <c r="BF49" s="82">
        <v>0.0</v>
      </c>
      <c r="BG49" s="82">
        <v>1.0</v>
      </c>
      <c r="BH49" s="82">
        <v>0.0</v>
      </c>
      <c r="BI49" s="82">
        <v>0.0</v>
      </c>
      <c r="BJ49" s="82">
        <v>0.0</v>
      </c>
      <c r="BK49" s="82">
        <v>0.0</v>
      </c>
      <c r="BL49" s="82">
        <v>0.0</v>
      </c>
      <c r="BM49" s="82">
        <v>1.0</v>
      </c>
      <c r="BN49" s="82">
        <v>0.0</v>
      </c>
      <c r="BO49" s="82">
        <v>0.0</v>
      </c>
      <c r="BP49" s="82">
        <v>0.0</v>
      </c>
      <c r="BQ49" s="82">
        <v>1.0</v>
      </c>
      <c r="BR49" s="82">
        <v>0.0</v>
      </c>
      <c r="BS49" s="82">
        <v>0.0</v>
      </c>
      <c r="BT49" s="82">
        <v>0.0</v>
      </c>
      <c r="BU49" s="82">
        <v>0.0</v>
      </c>
      <c r="BV49" s="82">
        <v>0.0</v>
      </c>
      <c r="BW49" s="82">
        <v>0.0</v>
      </c>
      <c r="BX49" s="82">
        <v>1.0</v>
      </c>
      <c r="BY49" s="82">
        <v>0.0</v>
      </c>
      <c r="BZ49" s="82">
        <v>0.0</v>
      </c>
      <c r="CA49" s="82">
        <v>0.0</v>
      </c>
      <c r="CB49" s="82">
        <v>0.0</v>
      </c>
      <c r="CC49" s="82">
        <v>0.0</v>
      </c>
      <c r="CD49" s="82">
        <v>1.0</v>
      </c>
      <c r="CE49" s="82">
        <v>0.0</v>
      </c>
      <c r="CF49" s="82">
        <v>0.0</v>
      </c>
      <c r="CG49" s="82">
        <v>0.0</v>
      </c>
      <c r="CH49" s="82">
        <v>0.0</v>
      </c>
      <c r="CI49" s="82">
        <v>0.0</v>
      </c>
      <c r="CJ49" s="82">
        <v>0.0</v>
      </c>
      <c r="CK49" s="82">
        <v>1.0</v>
      </c>
      <c r="CL49" s="82">
        <v>0.0</v>
      </c>
      <c r="CM49" s="82">
        <v>0.0</v>
      </c>
      <c r="CN49" s="82">
        <v>0.0</v>
      </c>
      <c r="CO49" s="82">
        <v>0.0</v>
      </c>
      <c r="CP49" s="82">
        <v>0.0</v>
      </c>
      <c r="CQ49" s="82">
        <v>1.0</v>
      </c>
      <c r="CR49" s="82">
        <v>0.0</v>
      </c>
      <c r="CS49" s="82">
        <v>1.0</v>
      </c>
      <c r="CT49" s="82">
        <v>0.0</v>
      </c>
      <c r="CU49" s="82">
        <v>0.0</v>
      </c>
      <c r="CV49" s="82">
        <v>0.0</v>
      </c>
      <c r="CW49" s="82">
        <v>1.0</v>
      </c>
      <c r="CX49" s="82">
        <v>0.0</v>
      </c>
      <c r="CY49" s="82">
        <v>0.0</v>
      </c>
      <c r="CZ49" s="82">
        <v>0.0</v>
      </c>
      <c r="DA49" s="82">
        <v>0.0</v>
      </c>
      <c r="DB49" s="82">
        <v>0.0</v>
      </c>
      <c r="DC49" s="82">
        <v>0.0</v>
      </c>
      <c r="DD49" s="82">
        <v>0.0</v>
      </c>
      <c r="DE49" s="82">
        <v>0.0</v>
      </c>
      <c r="DF49" s="82">
        <v>0.0</v>
      </c>
      <c r="DG49" s="82">
        <v>0.0</v>
      </c>
      <c r="DH49" s="82">
        <v>0.0</v>
      </c>
      <c r="DI49" s="82">
        <v>0.0</v>
      </c>
      <c r="DJ49" s="82">
        <v>0.0</v>
      </c>
      <c r="DK49" s="82">
        <v>0.0</v>
      </c>
      <c r="DL49" s="82">
        <v>0.0</v>
      </c>
      <c r="DM49" s="82">
        <v>0.0</v>
      </c>
      <c r="DN49" s="82">
        <v>0.0</v>
      </c>
      <c r="DO49" s="82">
        <v>0.0</v>
      </c>
      <c r="DP49" s="82">
        <v>0.0</v>
      </c>
      <c r="DQ49" s="82">
        <v>1.0</v>
      </c>
      <c r="DR49" s="82">
        <v>1.0</v>
      </c>
      <c r="DS49" s="82">
        <v>0.0</v>
      </c>
      <c r="DT49" s="82">
        <v>0.0</v>
      </c>
      <c r="DU49" s="82">
        <v>0.0</v>
      </c>
      <c r="DV49" s="82">
        <v>1.0</v>
      </c>
      <c r="DW49" s="82">
        <v>0.0</v>
      </c>
      <c r="DX49" s="82">
        <v>1.0</v>
      </c>
      <c r="DY49" s="82">
        <v>0.0</v>
      </c>
      <c r="DZ49" s="82">
        <v>0.0</v>
      </c>
      <c r="EA49" s="82">
        <v>0.0</v>
      </c>
      <c r="EB49" s="82">
        <v>1.0</v>
      </c>
      <c r="EC49" s="82">
        <v>0.0</v>
      </c>
      <c r="ED49" s="82">
        <v>0.0</v>
      </c>
      <c r="EE49" s="82">
        <v>0.0</v>
      </c>
      <c r="EF49" s="82">
        <v>0.0</v>
      </c>
      <c r="EG49" s="82">
        <v>0.0</v>
      </c>
      <c r="EH49" s="82">
        <v>0.0</v>
      </c>
      <c r="EI49" s="82">
        <v>0.0</v>
      </c>
      <c r="EJ49" s="82">
        <v>0.0</v>
      </c>
      <c r="EK49" s="82">
        <v>0.0</v>
      </c>
      <c r="EL49" s="82">
        <v>0.0</v>
      </c>
      <c r="EM49" s="82">
        <v>0.0</v>
      </c>
      <c r="EN49" s="82">
        <v>0.0</v>
      </c>
      <c r="EO49" s="82">
        <v>0.0</v>
      </c>
      <c r="EP49" s="82">
        <v>0.0</v>
      </c>
      <c r="EQ49" s="82">
        <v>0.0</v>
      </c>
      <c r="ER49" s="82">
        <v>0.0</v>
      </c>
      <c r="ES49" s="82">
        <v>0.0</v>
      </c>
      <c r="ET49" s="82">
        <v>0.0</v>
      </c>
      <c r="EU49" s="82">
        <v>0.0</v>
      </c>
      <c r="EV49" s="82">
        <v>0.0</v>
      </c>
      <c r="EW49" s="82">
        <v>0.0</v>
      </c>
      <c r="EX49" s="82">
        <v>0.0</v>
      </c>
      <c r="EY49" s="82">
        <v>0.0</v>
      </c>
      <c r="EZ49" s="82">
        <v>0.0</v>
      </c>
      <c r="FA49" s="82">
        <v>0.0</v>
      </c>
      <c r="FB49" s="82">
        <v>0.0</v>
      </c>
      <c r="FC49" s="82">
        <v>0.0</v>
      </c>
      <c r="FD49" s="82">
        <v>0.0</v>
      </c>
      <c r="FE49" s="82">
        <v>0.0</v>
      </c>
      <c r="FF49" s="82">
        <v>0.0</v>
      </c>
      <c r="FG49" s="82">
        <v>0.0</v>
      </c>
      <c r="FH49" s="82">
        <v>0.0</v>
      </c>
      <c r="FI49" s="82">
        <v>0.0</v>
      </c>
      <c r="FJ49" s="82">
        <v>0.0</v>
      </c>
      <c r="FK49" s="82">
        <v>0.0</v>
      </c>
      <c r="FL49" s="82">
        <v>0.0</v>
      </c>
      <c r="FM49" s="82">
        <v>0.0</v>
      </c>
      <c r="FN49" s="82">
        <v>0.0</v>
      </c>
      <c r="FO49" s="82">
        <v>0.0</v>
      </c>
      <c r="FP49" s="82">
        <v>0.0</v>
      </c>
      <c r="FQ49" s="82">
        <v>0.0</v>
      </c>
      <c r="FR49" s="82">
        <v>0.0</v>
      </c>
      <c r="FS49" s="82">
        <v>0.0</v>
      </c>
      <c r="FT49" s="82">
        <v>0.0</v>
      </c>
      <c r="FU49" s="82">
        <v>0.0</v>
      </c>
      <c r="FV49" s="82">
        <v>0.0</v>
      </c>
      <c r="FW49" s="82">
        <v>0.0</v>
      </c>
      <c r="FX49" s="82">
        <v>0.0</v>
      </c>
      <c r="FY49" s="82">
        <v>0.0</v>
      </c>
      <c r="FZ49" s="82">
        <v>0.0</v>
      </c>
      <c r="GA49" s="82">
        <v>0.0</v>
      </c>
      <c r="GB49" s="82">
        <v>0.0</v>
      </c>
      <c r="GC49" s="82">
        <v>0.0</v>
      </c>
      <c r="GD49" s="82">
        <v>0.0</v>
      </c>
      <c r="GE49" s="82">
        <v>0.0</v>
      </c>
      <c r="GF49" s="82">
        <v>0.0</v>
      </c>
      <c r="GG49" s="82">
        <v>0.0</v>
      </c>
      <c r="GH49" s="82">
        <v>0.0</v>
      </c>
      <c r="GI49" s="82">
        <v>0.0</v>
      </c>
      <c r="GJ49" s="82">
        <v>0.0</v>
      </c>
      <c r="GK49" s="83"/>
    </row>
    <row r="50" ht="12.75" customHeight="1">
      <c r="A50" s="27">
        <f t="shared" si="2"/>
        <v>46</v>
      </c>
      <c r="B50" s="21" t="s">
        <v>41</v>
      </c>
      <c r="C50" s="84">
        <v>0.0</v>
      </c>
      <c r="D50" s="84">
        <v>0.0</v>
      </c>
      <c r="E50" s="84">
        <v>1.0</v>
      </c>
      <c r="F50" s="84">
        <v>1.0</v>
      </c>
      <c r="G50" s="84">
        <v>0.0</v>
      </c>
      <c r="H50" s="84">
        <v>0.0</v>
      </c>
      <c r="I50" s="84">
        <v>0.0</v>
      </c>
      <c r="J50" s="84">
        <v>0.0</v>
      </c>
      <c r="K50" s="84">
        <v>0.0</v>
      </c>
      <c r="L50" s="84">
        <v>0.0</v>
      </c>
      <c r="M50" s="84">
        <v>0.0</v>
      </c>
      <c r="N50" s="84">
        <v>0.0</v>
      </c>
      <c r="O50" s="84">
        <v>0.0</v>
      </c>
      <c r="P50" s="84">
        <v>0.0</v>
      </c>
      <c r="Q50" s="84">
        <v>0.0</v>
      </c>
      <c r="R50" s="84">
        <v>0.0</v>
      </c>
      <c r="S50" s="84">
        <v>0.0</v>
      </c>
      <c r="T50" s="84">
        <v>0.0</v>
      </c>
      <c r="U50" s="84">
        <v>0.0</v>
      </c>
      <c r="V50" s="84">
        <v>1.0</v>
      </c>
      <c r="W50" s="84">
        <v>0.0</v>
      </c>
      <c r="X50" s="84">
        <v>1.0</v>
      </c>
      <c r="Y50" s="84">
        <v>0.0</v>
      </c>
      <c r="Z50" s="84">
        <v>0.0</v>
      </c>
      <c r="AA50" s="84">
        <v>0.0</v>
      </c>
      <c r="AB50" s="84">
        <v>0.0</v>
      </c>
      <c r="AC50" s="84">
        <v>0.0</v>
      </c>
      <c r="AD50" s="84">
        <v>0.0</v>
      </c>
      <c r="AE50" s="84">
        <v>1.0</v>
      </c>
      <c r="AF50" s="84">
        <v>0.0</v>
      </c>
      <c r="AG50" s="84">
        <v>0.0</v>
      </c>
      <c r="AH50" s="84">
        <v>0.0</v>
      </c>
      <c r="AI50" s="84">
        <v>0.0</v>
      </c>
      <c r="AJ50" s="84">
        <v>0.0</v>
      </c>
      <c r="AK50" s="84">
        <v>0.0</v>
      </c>
      <c r="AL50" s="84">
        <v>1.0</v>
      </c>
      <c r="AM50" s="84">
        <v>0.0</v>
      </c>
      <c r="AN50" s="84">
        <v>0.0</v>
      </c>
      <c r="AO50" s="84">
        <v>1.0</v>
      </c>
      <c r="AP50" s="84">
        <v>0.0</v>
      </c>
      <c r="AQ50" s="84">
        <v>0.0</v>
      </c>
      <c r="AR50" s="84">
        <v>2.0</v>
      </c>
      <c r="AS50" s="84">
        <v>0.0</v>
      </c>
      <c r="AT50" s="84">
        <v>0.0</v>
      </c>
      <c r="AU50" s="84">
        <v>0.0</v>
      </c>
      <c r="AV50" s="84">
        <v>1.0</v>
      </c>
      <c r="AW50" s="84">
        <v>1.0</v>
      </c>
      <c r="AX50" s="84">
        <v>2.0</v>
      </c>
      <c r="AY50" s="84">
        <v>0.0</v>
      </c>
      <c r="AZ50" s="84">
        <v>0.0</v>
      </c>
      <c r="BA50" s="84">
        <v>0.0</v>
      </c>
      <c r="BB50" s="84">
        <v>1.0</v>
      </c>
      <c r="BC50" s="84">
        <v>0.0</v>
      </c>
      <c r="BD50" s="84">
        <v>0.0</v>
      </c>
      <c r="BE50" s="84">
        <v>1.0</v>
      </c>
      <c r="BF50" s="84">
        <v>0.0</v>
      </c>
      <c r="BG50" s="84">
        <v>0.0</v>
      </c>
      <c r="BH50" s="84">
        <v>1.0</v>
      </c>
      <c r="BI50" s="84">
        <v>1.0</v>
      </c>
      <c r="BJ50" s="84">
        <v>1.0</v>
      </c>
      <c r="BK50" s="84">
        <v>0.0</v>
      </c>
      <c r="BL50" s="84">
        <v>0.0</v>
      </c>
      <c r="BM50" s="84">
        <v>0.0</v>
      </c>
      <c r="BN50" s="84">
        <v>0.0</v>
      </c>
      <c r="BO50" s="84">
        <v>1.0</v>
      </c>
      <c r="BP50" s="84">
        <v>0.0</v>
      </c>
      <c r="BQ50" s="84">
        <v>1.0</v>
      </c>
      <c r="BR50" s="84">
        <v>0.0</v>
      </c>
      <c r="BS50" s="84">
        <v>1.0</v>
      </c>
      <c r="BT50" s="84">
        <v>0.0</v>
      </c>
      <c r="BU50" s="84">
        <v>0.0</v>
      </c>
      <c r="BV50" s="84">
        <v>1.0</v>
      </c>
      <c r="BW50" s="84">
        <v>0.0</v>
      </c>
      <c r="BX50" s="84">
        <v>0.0</v>
      </c>
      <c r="BY50" s="84">
        <v>0.0</v>
      </c>
      <c r="BZ50" s="84">
        <v>0.0</v>
      </c>
      <c r="CA50" s="84">
        <v>1.0</v>
      </c>
      <c r="CB50" s="84">
        <v>0.0</v>
      </c>
      <c r="CC50" s="84">
        <v>0.0</v>
      </c>
      <c r="CD50" s="84">
        <v>0.0</v>
      </c>
      <c r="CE50" s="84">
        <v>0.0</v>
      </c>
      <c r="CF50" s="84">
        <v>0.0</v>
      </c>
      <c r="CG50" s="84">
        <v>1.0</v>
      </c>
      <c r="CH50" s="84">
        <v>0.0</v>
      </c>
      <c r="CI50" s="84">
        <v>0.0</v>
      </c>
      <c r="CJ50" s="84">
        <v>0.0</v>
      </c>
      <c r="CK50" s="84">
        <v>0.0</v>
      </c>
      <c r="CL50" s="84">
        <v>1.0</v>
      </c>
      <c r="CM50" s="84">
        <v>0.0</v>
      </c>
      <c r="CN50" s="84">
        <v>0.0</v>
      </c>
      <c r="CO50" s="84">
        <v>0.0</v>
      </c>
      <c r="CP50" s="84">
        <v>0.0</v>
      </c>
      <c r="CQ50" s="84">
        <v>0.0</v>
      </c>
      <c r="CR50" s="84">
        <v>0.0</v>
      </c>
      <c r="CS50" s="84">
        <v>0.0</v>
      </c>
      <c r="CT50" s="84">
        <v>0.0</v>
      </c>
      <c r="CU50" s="84">
        <v>0.0</v>
      </c>
      <c r="CV50" s="84">
        <v>1.0</v>
      </c>
      <c r="CW50" s="84">
        <v>0.0</v>
      </c>
      <c r="CX50" s="84">
        <v>0.0</v>
      </c>
      <c r="CY50" s="84">
        <v>0.0</v>
      </c>
      <c r="CZ50" s="84">
        <v>1.0</v>
      </c>
      <c r="DA50" s="84">
        <v>1.0</v>
      </c>
      <c r="DB50" s="84">
        <v>1.0</v>
      </c>
      <c r="DC50" s="84">
        <v>0.0</v>
      </c>
      <c r="DD50" s="84">
        <v>1.0</v>
      </c>
      <c r="DE50" s="84">
        <v>0.0</v>
      </c>
      <c r="DF50" s="84">
        <v>0.0</v>
      </c>
      <c r="DG50" s="84">
        <v>0.0</v>
      </c>
      <c r="DH50" s="84">
        <v>0.0</v>
      </c>
      <c r="DI50" s="84">
        <v>0.0</v>
      </c>
      <c r="DJ50" s="84">
        <v>0.0</v>
      </c>
      <c r="DK50" s="84">
        <v>0.0</v>
      </c>
      <c r="DL50" s="84">
        <v>0.0</v>
      </c>
      <c r="DM50" s="84">
        <v>0.0</v>
      </c>
      <c r="DN50" s="84">
        <v>0.0</v>
      </c>
      <c r="DO50" s="84">
        <v>0.0</v>
      </c>
      <c r="DP50" s="84">
        <v>0.0</v>
      </c>
      <c r="DQ50" s="84">
        <v>1.0</v>
      </c>
      <c r="DR50" s="84">
        <v>0.0</v>
      </c>
      <c r="DS50" s="84">
        <v>1.0</v>
      </c>
      <c r="DT50" s="84">
        <v>0.0</v>
      </c>
      <c r="DU50" s="84">
        <v>0.0</v>
      </c>
      <c r="DV50" s="84">
        <v>0.0</v>
      </c>
      <c r="DW50" s="84">
        <v>2.0</v>
      </c>
      <c r="DX50" s="84">
        <v>0.0</v>
      </c>
      <c r="DY50" s="84">
        <v>0.0</v>
      </c>
      <c r="DZ50" s="84">
        <v>1.0</v>
      </c>
      <c r="EA50" s="84">
        <v>0.0</v>
      </c>
      <c r="EB50" s="84">
        <v>0.0</v>
      </c>
      <c r="EC50" s="84">
        <v>1.0</v>
      </c>
      <c r="ED50" s="84">
        <v>1.0</v>
      </c>
      <c r="EE50" s="84">
        <v>0.0</v>
      </c>
      <c r="EF50" s="84">
        <v>0.0</v>
      </c>
      <c r="EG50" s="84">
        <v>0.0</v>
      </c>
      <c r="EH50" s="84">
        <v>0.0</v>
      </c>
      <c r="EI50" s="84">
        <v>0.0</v>
      </c>
      <c r="EJ50" s="84">
        <v>0.0</v>
      </c>
      <c r="EK50" s="84">
        <v>1.0</v>
      </c>
      <c r="EL50" s="84">
        <v>0.0</v>
      </c>
      <c r="EM50" s="84">
        <v>0.0</v>
      </c>
      <c r="EN50" s="84">
        <v>1.0</v>
      </c>
      <c r="EO50" s="84">
        <v>0.0</v>
      </c>
      <c r="EP50" s="84">
        <v>0.0</v>
      </c>
      <c r="EQ50" s="84">
        <v>0.0</v>
      </c>
      <c r="ER50" s="84">
        <v>0.0</v>
      </c>
      <c r="ES50" s="84">
        <v>0.0</v>
      </c>
      <c r="ET50" s="84">
        <v>0.0</v>
      </c>
      <c r="EU50" s="84">
        <v>0.0</v>
      </c>
      <c r="EV50" s="84">
        <v>0.0</v>
      </c>
      <c r="EW50" s="84">
        <v>1.0</v>
      </c>
      <c r="EX50" s="84">
        <v>0.0</v>
      </c>
      <c r="EY50" s="84">
        <v>0.0</v>
      </c>
      <c r="EZ50" s="84">
        <v>0.0</v>
      </c>
      <c r="FA50" s="84">
        <v>1.0</v>
      </c>
      <c r="FB50" s="84">
        <v>1.0</v>
      </c>
      <c r="FC50" s="84">
        <v>0.0</v>
      </c>
      <c r="FD50" s="84">
        <v>0.0</v>
      </c>
      <c r="FE50" s="84">
        <v>0.0</v>
      </c>
      <c r="FF50" s="84">
        <v>0.0</v>
      </c>
      <c r="FG50" s="84">
        <v>0.0</v>
      </c>
      <c r="FH50" s="84">
        <v>0.0</v>
      </c>
      <c r="FI50" s="84">
        <v>1.0</v>
      </c>
      <c r="FJ50" s="84">
        <v>0.0</v>
      </c>
      <c r="FK50" s="84">
        <v>0.0</v>
      </c>
      <c r="FL50" s="84">
        <v>0.0</v>
      </c>
      <c r="FM50" s="84">
        <v>0.0</v>
      </c>
      <c r="FN50" s="84">
        <v>0.0</v>
      </c>
      <c r="FO50" s="84">
        <v>0.0</v>
      </c>
      <c r="FP50" s="84">
        <v>0.0</v>
      </c>
      <c r="FQ50" s="84">
        <v>0.0</v>
      </c>
      <c r="FR50" s="84">
        <v>0.0</v>
      </c>
      <c r="FS50" s="84">
        <v>0.0</v>
      </c>
      <c r="FT50" s="84">
        <v>0.0</v>
      </c>
      <c r="FU50" s="84">
        <v>0.0</v>
      </c>
      <c r="FV50" s="84">
        <v>0.0</v>
      </c>
      <c r="FW50" s="84">
        <v>0.0</v>
      </c>
      <c r="FX50" s="84">
        <v>0.0</v>
      </c>
      <c r="FY50" s="84">
        <v>0.0</v>
      </c>
      <c r="FZ50" s="84">
        <v>0.0</v>
      </c>
      <c r="GA50" s="84">
        <v>0.0</v>
      </c>
      <c r="GB50" s="84">
        <v>0.0</v>
      </c>
      <c r="GC50" s="84">
        <v>0.0</v>
      </c>
      <c r="GD50" s="84">
        <v>0.0</v>
      </c>
      <c r="GE50" s="84">
        <v>0.0</v>
      </c>
      <c r="GF50" s="84">
        <v>0.0</v>
      </c>
      <c r="GG50" s="84">
        <v>0.0</v>
      </c>
      <c r="GH50" s="84">
        <v>0.0</v>
      </c>
      <c r="GI50" s="84">
        <v>0.0</v>
      </c>
      <c r="GJ50" s="84">
        <v>0.0</v>
      </c>
      <c r="GK50" s="83"/>
    </row>
    <row r="51" ht="12.75" customHeight="1">
      <c r="A51" s="17"/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  <c r="FG51" s="86"/>
      <c r="FH51" s="86"/>
      <c r="FI51" s="86"/>
      <c r="FJ51" s="86"/>
      <c r="FK51" s="86"/>
      <c r="FL51" s="86"/>
      <c r="FM51" s="86"/>
      <c r="FN51" s="86"/>
      <c r="FO51" s="86"/>
      <c r="FP51" s="86"/>
      <c r="FQ51" s="86"/>
      <c r="FR51" s="86"/>
      <c r="FS51" s="86"/>
      <c r="FT51" s="86"/>
      <c r="FU51" s="86"/>
      <c r="FV51" s="86"/>
      <c r="FW51" s="86"/>
      <c r="FX51" s="86"/>
      <c r="FY51" s="86"/>
      <c r="FZ51" s="86"/>
      <c r="GA51" s="86"/>
      <c r="GB51" s="86"/>
      <c r="GC51" s="86"/>
      <c r="GD51" s="86"/>
      <c r="GE51" s="86"/>
      <c r="GF51" s="86"/>
      <c r="GG51" s="86"/>
      <c r="GH51" s="86"/>
      <c r="GI51" s="86"/>
      <c r="GJ51" s="86"/>
      <c r="GK51" s="87"/>
    </row>
    <row r="52" ht="12.75" customHeight="1">
      <c r="A52" s="17"/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86"/>
      <c r="EG52" s="86"/>
      <c r="EH52" s="86"/>
      <c r="EI52" s="86"/>
      <c r="EJ52" s="86"/>
      <c r="EK52" s="86"/>
      <c r="EL52" s="86"/>
      <c r="EM52" s="86"/>
      <c r="EN52" s="86"/>
      <c r="EO52" s="86"/>
      <c r="EP52" s="86"/>
      <c r="EQ52" s="86"/>
      <c r="ER52" s="86"/>
      <c r="ES52" s="86"/>
      <c r="ET52" s="86"/>
      <c r="EU52" s="86"/>
      <c r="EV52" s="86"/>
      <c r="EW52" s="86"/>
      <c r="EX52" s="86"/>
      <c r="EY52" s="86"/>
      <c r="EZ52" s="86"/>
      <c r="FA52" s="86"/>
      <c r="FB52" s="86"/>
      <c r="FC52" s="86"/>
      <c r="FD52" s="86"/>
      <c r="FE52" s="86"/>
      <c r="FF52" s="86"/>
      <c r="FG52" s="86"/>
      <c r="FH52" s="86"/>
      <c r="FI52" s="86"/>
      <c r="FJ52" s="86"/>
      <c r="FK52" s="86"/>
      <c r="FL52" s="86"/>
      <c r="FM52" s="86"/>
      <c r="FN52" s="86"/>
      <c r="FO52" s="86"/>
      <c r="FP52" s="86"/>
      <c r="FQ52" s="86"/>
      <c r="FR52" s="86"/>
      <c r="FS52" s="86"/>
      <c r="FT52" s="86"/>
      <c r="FU52" s="86"/>
      <c r="FV52" s="86"/>
      <c r="FW52" s="86"/>
      <c r="FX52" s="86"/>
      <c r="FY52" s="86"/>
      <c r="FZ52" s="86"/>
      <c r="GA52" s="86"/>
      <c r="GB52" s="86"/>
      <c r="GC52" s="86"/>
      <c r="GD52" s="86"/>
      <c r="GE52" s="86"/>
      <c r="GF52" s="86"/>
      <c r="GG52" s="86"/>
      <c r="GH52" s="86"/>
      <c r="GI52" s="86"/>
      <c r="GJ52" s="86"/>
      <c r="GK52" s="87"/>
    </row>
    <row r="53" ht="12.75" customHeight="1">
      <c r="A53" s="17"/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6"/>
      <c r="GF53" s="86"/>
      <c r="GG53" s="86"/>
      <c r="GH53" s="86"/>
      <c r="GI53" s="86"/>
      <c r="GJ53" s="86"/>
      <c r="GK53" s="87"/>
    </row>
    <row r="54" ht="12.75" customHeight="1">
      <c r="A54" s="17"/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  <c r="FG54" s="86"/>
      <c r="FH54" s="86"/>
      <c r="FI54" s="86"/>
      <c r="FJ54" s="86"/>
      <c r="FK54" s="86"/>
      <c r="FL54" s="86"/>
      <c r="FM54" s="86"/>
      <c r="FN54" s="86"/>
      <c r="FO54" s="86"/>
      <c r="FP54" s="86"/>
      <c r="FQ54" s="86"/>
      <c r="FR54" s="86"/>
      <c r="FS54" s="86"/>
      <c r="FT54" s="86"/>
      <c r="FU54" s="86"/>
      <c r="FV54" s="86"/>
      <c r="FW54" s="86"/>
      <c r="FX54" s="86"/>
      <c r="FY54" s="86"/>
      <c r="FZ54" s="86"/>
      <c r="GA54" s="86"/>
      <c r="GB54" s="86"/>
      <c r="GC54" s="86"/>
      <c r="GD54" s="86"/>
      <c r="GE54" s="86"/>
      <c r="GF54" s="86"/>
      <c r="GG54" s="86"/>
      <c r="GH54" s="86"/>
      <c r="GI54" s="86"/>
      <c r="GJ54" s="86"/>
      <c r="GK54" s="87"/>
    </row>
    <row r="55" ht="12.75" customHeight="1">
      <c r="A55" s="17"/>
      <c r="B55" s="85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  <c r="FG55" s="86"/>
      <c r="FH55" s="86"/>
      <c r="FI55" s="86"/>
      <c r="FJ55" s="86"/>
      <c r="FK55" s="86"/>
      <c r="FL55" s="86"/>
      <c r="FM55" s="86"/>
      <c r="FN55" s="86"/>
      <c r="FO55" s="86"/>
      <c r="FP55" s="86"/>
      <c r="FQ55" s="86"/>
      <c r="FR55" s="86"/>
      <c r="FS55" s="86"/>
      <c r="FT55" s="86"/>
      <c r="FU55" s="86"/>
      <c r="FV55" s="86"/>
      <c r="FW55" s="86"/>
      <c r="FX55" s="86"/>
      <c r="FY55" s="86"/>
      <c r="FZ55" s="86"/>
      <c r="GA55" s="86"/>
      <c r="GB55" s="86"/>
      <c r="GC55" s="86"/>
      <c r="GD55" s="86"/>
      <c r="GE55" s="86"/>
      <c r="GF55" s="86"/>
      <c r="GG55" s="86"/>
      <c r="GH55" s="86"/>
      <c r="GI55" s="86"/>
      <c r="GJ55" s="86"/>
      <c r="GK55" s="87"/>
    </row>
    <row r="56" ht="12.75" customHeight="1">
      <c r="A56" s="17"/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  <c r="FG56" s="86"/>
      <c r="FH56" s="86"/>
      <c r="FI56" s="86"/>
      <c r="FJ56" s="86"/>
      <c r="FK56" s="86"/>
      <c r="FL56" s="86"/>
      <c r="FM56" s="86"/>
      <c r="FN56" s="86"/>
      <c r="FO56" s="86"/>
      <c r="FP56" s="86"/>
      <c r="FQ56" s="86"/>
      <c r="FR56" s="86"/>
      <c r="FS56" s="86"/>
      <c r="FT56" s="86"/>
      <c r="FU56" s="86"/>
      <c r="FV56" s="86"/>
      <c r="FW56" s="86"/>
      <c r="FX56" s="86"/>
      <c r="FY56" s="86"/>
      <c r="FZ56" s="86"/>
      <c r="GA56" s="86"/>
      <c r="GB56" s="86"/>
      <c r="GC56" s="86"/>
      <c r="GD56" s="86"/>
      <c r="GE56" s="86"/>
      <c r="GF56" s="86"/>
      <c r="GG56" s="86"/>
      <c r="GH56" s="86"/>
      <c r="GI56" s="86"/>
      <c r="GJ56" s="86"/>
      <c r="GK56" s="87"/>
    </row>
    <row r="57" ht="12.75" customHeight="1">
      <c r="A57" s="17"/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6"/>
      <c r="CP57" s="86"/>
      <c r="CQ57" s="86"/>
      <c r="CR57" s="86"/>
      <c r="CS57" s="86"/>
      <c r="CT57" s="86"/>
      <c r="CU57" s="86"/>
      <c r="CV57" s="86"/>
      <c r="CW57" s="86"/>
      <c r="CX57" s="86"/>
      <c r="CY57" s="86"/>
      <c r="CZ57" s="86"/>
      <c r="DA57" s="86"/>
      <c r="DB57" s="86"/>
      <c r="DC57" s="86"/>
      <c r="DD57" s="86"/>
      <c r="DE57" s="86"/>
      <c r="DF57" s="86"/>
      <c r="DG57" s="86"/>
      <c r="DH57" s="86"/>
      <c r="DI57" s="86"/>
      <c r="DJ57" s="86"/>
      <c r="DK57" s="86"/>
      <c r="DL57" s="86"/>
      <c r="DM57" s="86"/>
      <c r="DN57" s="86"/>
      <c r="DO57" s="86"/>
      <c r="DP57" s="86"/>
      <c r="DQ57" s="86"/>
      <c r="DR57" s="86"/>
      <c r="DS57" s="86"/>
      <c r="DT57" s="86"/>
      <c r="DU57" s="86"/>
      <c r="DV57" s="86"/>
      <c r="DW57" s="86"/>
      <c r="DX57" s="86"/>
      <c r="DY57" s="86"/>
      <c r="DZ57" s="86"/>
      <c r="EA57" s="86"/>
      <c r="EB57" s="86"/>
      <c r="EC57" s="86"/>
      <c r="ED57" s="86"/>
      <c r="EE57" s="86"/>
      <c r="EF57" s="86"/>
      <c r="EG57" s="86"/>
      <c r="EH57" s="86"/>
      <c r="EI57" s="86"/>
      <c r="EJ57" s="86"/>
      <c r="EK57" s="86"/>
      <c r="EL57" s="86"/>
      <c r="EM57" s="86"/>
      <c r="EN57" s="86"/>
      <c r="EO57" s="86"/>
      <c r="EP57" s="86"/>
      <c r="EQ57" s="86"/>
      <c r="ER57" s="86"/>
      <c r="ES57" s="86"/>
      <c r="ET57" s="86"/>
      <c r="EU57" s="86"/>
      <c r="EV57" s="86"/>
      <c r="EW57" s="86"/>
      <c r="EX57" s="86"/>
      <c r="EY57" s="86"/>
      <c r="EZ57" s="86"/>
      <c r="FA57" s="86"/>
      <c r="FB57" s="86"/>
      <c r="FC57" s="86"/>
      <c r="FD57" s="86"/>
      <c r="FE57" s="86"/>
      <c r="FF57" s="86"/>
      <c r="FG57" s="86"/>
      <c r="FH57" s="86"/>
      <c r="FI57" s="86"/>
      <c r="FJ57" s="86"/>
      <c r="FK57" s="86"/>
      <c r="FL57" s="86"/>
      <c r="FM57" s="86"/>
      <c r="FN57" s="86"/>
      <c r="FO57" s="86"/>
      <c r="FP57" s="86"/>
      <c r="FQ57" s="86"/>
      <c r="FR57" s="86"/>
      <c r="FS57" s="86"/>
      <c r="FT57" s="86"/>
      <c r="FU57" s="86"/>
      <c r="FV57" s="86"/>
      <c r="FW57" s="86"/>
      <c r="FX57" s="86"/>
      <c r="FY57" s="86"/>
      <c r="FZ57" s="86"/>
      <c r="GA57" s="86"/>
      <c r="GB57" s="86"/>
      <c r="GC57" s="86"/>
      <c r="GD57" s="86"/>
      <c r="GE57" s="86"/>
      <c r="GF57" s="86"/>
      <c r="GG57" s="86"/>
      <c r="GH57" s="86"/>
      <c r="GI57" s="86"/>
      <c r="GJ57" s="86"/>
      <c r="GK57" s="87"/>
    </row>
    <row r="58" ht="12.75" customHeight="1">
      <c r="A58" s="17"/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86"/>
      <c r="CP58" s="86"/>
      <c r="CQ58" s="86"/>
      <c r="CR58" s="86"/>
      <c r="CS58" s="86"/>
      <c r="CT58" s="86"/>
      <c r="CU58" s="86"/>
      <c r="CV58" s="86"/>
      <c r="CW58" s="86"/>
      <c r="CX58" s="86"/>
      <c r="CY58" s="86"/>
      <c r="CZ58" s="86"/>
      <c r="DA58" s="86"/>
      <c r="DB58" s="86"/>
      <c r="DC58" s="86"/>
      <c r="DD58" s="86"/>
      <c r="DE58" s="86"/>
      <c r="DF58" s="86"/>
      <c r="DG58" s="86"/>
      <c r="DH58" s="86"/>
      <c r="DI58" s="86"/>
      <c r="DJ58" s="86"/>
      <c r="DK58" s="86"/>
      <c r="DL58" s="86"/>
      <c r="DM58" s="86"/>
      <c r="DN58" s="86"/>
      <c r="DO58" s="86"/>
      <c r="DP58" s="86"/>
      <c r="DQ58" s="86"/>
      <c r="DR58" s="86"/>
      <c r="DS58" s="86"/>
      <c r="DT58" s="86"/>
      <c r="DU58" s="86"/>
      <c r="DV58" s="86"/>
      <c r="DW58" s="86"/>
      <c r="DX58" s="86"/>
      <c r="DY58" s="86"/>
      <c r="DZ58" s="86"/>
      <c r="EA58" s="86"/>
      <c r="EB58" s="86"/>
      <c r="EC58" s="86"/>
      <c r="ED58" s="86"/>
      <c r="EE58" s="86"/>
      <c r="EF58" s="86"/>
      <c r="EG58" s="86"/>
      <c r="EH58" s="86"/>
      <c r="EI58" s="86"/>
      <c r="EJ58" s="86"/>
      <c r="EK58" s="86"/>
      <c r="EL58" s="86"/>
      <c r="EM58" s="86"/>
      <c r="EN58" s="86"/>
      <c r="EO58" s="86"/>
      <c r="EP58" s="86"/>
      <c r="EQ58" s="86"/>
      <c r="ER58" s="86"/>
      <c r="ES58" s="86"/>
      <c r="ET58" s="86"/>
      <c r="EU58" s="86"/>
      <c r="EV58" s="86"/>
      <c r="EW58" s="86"/>
      <c r="EX58" s="86"/>
      <c r="EY58" s="86"/>
      <c r="EZ58" s="86"/>
      <c r="FA58" s="86"/>
      <c r="FB58" s="86"/>
      <c r="FC58" s="86"/>
      <c r="FD58" s="86"/>
      <c r="FE58" s="86"/>
      <c r="FF58" s="86"/>
      <c r="FG58" s="86"/>
      <c r="FH58" s="86"/>
      <c r="FI58" s="86"/>
      <c r="FJ58" s="86"/>
      <c r="FK58" s="86"/>
      <c r="FL58" s="86"/>
      <c r="FM58" s="86"/>
      <c r="FN58" s="86"/>
      <c r="FO58" s="86"/>
      <c r="FP58" s="86"/>
      <c r="FQ58" s="86"/>
      <c r="FR58" s="86"/>
      <c r="FS58" s="86"/>
      <c r="FT58" s="86"/>
      <c r="FU58" s="86"/>
      <c r="FV58" s="86"/>
      <c r="FW58" s="86"/>
      <c r="FX58" s="86"/>
      <c r="FY58" s="86"/>
      <c r="FZ58" s="86"/>
      <c r="GA58" s="86"/>
      <c r="GB58" s="86"/>
      <c r="GC58" s="86"/>
      <c r="GD58" s="86"/>
      <c r="GE58" s="86"/>
      <c r="GF58" s="86"/>
      <c r="GG58" s="86"/>
      <c r="GH58" s="86"/>
      <c r="GI58" s="86"/>
      <c r="GJ58" s="86"/>
      <c r="GK58" s="87"/>
    </row>
    <row r="59" ht="12.75" customHeight="1">
      <c r="A59" s="17"/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  <c r="FG59" s="86"/>
      <c r="FH59" s="86"/>
      <c r="FI59" s="86"/>
      <c r="FJ59" s="86"/>
      <c r="FK59" s="86"/>
      <c r="FL59" s="86"/>
      <c r="FM59" s="86"/>
      <c r="FN59" s="86"/>
      <c r="FO59" s="86"/>
      <c r="FP59" s="86"/>
      <c r="FQ59" s="86"/>
      <c r="FR59" s="86"/>
      <c r="FS59" s="86"/>
      <c r="FT59" s="86"/>
      <c r="FU59" s="86"/>
      <c r="FV59" s="86"/>
      <c r="FW59" s="86"/>
      <c r="FX59" s="86"/>
      <c r="FY59" s="86"/>
      <c r="FZ59" s="86"/>
      <c r="GA59" s="86"/>
      <c r="GB59" s="86"/>
      <c r="GC59" s="86"/>
      <c r="GD59" s="86"/>
      <c r="GE59" s="86"/>
      <c r="GF59" s="86"/>
      <c r="GG59" s="86"/>
      <c r="GH59" s="86"/>
      <c r="GI59" s="86"/>
      <c r="GJ59" s="86"/>
      <c r="GK59" s="87"/>
    </row>
    <row r="60" ht="12.75" customHeight="1">
      <c r="A60" s="17"/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  <c r="FG60" s="86"/>
      <c r="FH60" s="86"/>
      <c r="FI60" s="86"/>
      <c r="FJ60" s="86"/>
      <c r="FK60" s="86"/>
      <c r="FL60" s="86"/>
      <c r="FM60" s="86"/>
      <c r="FN60" s="86"/>
      <c r="FO60" s="86"/>
      <c r="FP60" s="86"/>
      <c r="FQ60" s="86"/>
      <c r="FR60" s="86"/>
      <c r="FS60" s="86"/>
      <c r="FT60" s="86"/>
      <c r="FU60" s="86"/>
      <c r="FV60" s="86"/>
      <c r="FW60" s="86"/>
      <c r="FX60" s="86"/>
      <c r="FY60" s="86"/>
      <c r="FZ60" s="86"/>
      <c r="GA60" s="86"/>
      <c r="GB60" s="86"/>
      <c r="GC60" s="86"/>
      <c r="GD60" s="86"/>
      <c r="GE60" s="86"/>
      <c r="GF60" s="86"/>
      <c r="GG60" s="86"/>
      <c r="GH60" s="86"/>
      <c r="GI60" s="86"/>
      <c r="GJ60" s="86"/>
      <c r="GK60" s="87"/>
    </row>
    <row r="61" ht="12.75" customHeight="1">
      <c r="A61" s="17"/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  <c r="FG61" s="86"/>
      <c r="FH61" s="86"/>
      <c r="FI61" s="86"/>
      <c r="FJ61" s="86"/>
      <c r="FK61" s="86"/>
      <c r="FL61" s="86"/>
      <c r="FM61" s="86"/>
      <c r="FN61" s="86"/>
      <c r="FO61" s="86"/>
      <c r="FP61" s="86"/>
      <c r="FQ61" s="86"/>
      <c r="FR61" s="86"/>
      <c r="FS61" s="86"/>
      <c r="FT61" s="86"/>
      <c r="FU61" s="86"/>
      <c r="FV61" s="86"/>
      <c r="FW61" s="86"/>
      <c r="FX61" s="86"/>
      <c r="FY61" s="86"/>
      <c r="FZ61" s="86"/>
      <c r="GA61" s="86"/>
      <c r="GB61" s="86"/>
      <c r="GC61" s="86"/>
      <c r="GD61" s="86"/>
      <c r="GE61" s="86"/>
      <c r="GF61" s="86"/>
      <c r="GG61" s="86"/>
      <c r="GH61" s="86"/>
      <c r="GI61" s="86"/>
      <c r="GJ61" s="86"/>
      <c r="GK61" s="87"/>
    </row>
    <row r="62" ht="12.75" customHeight="1">
      <c r="A62" s="17"/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86"/>
      <c r="AT62" s="86"/>
      <c r="AU62" s="86"/>
      <c r="AV62" s="86"/>
      <c r="AW62" s="86"/>
      <c r="AX62" s="86"/>
      <c r="AY62" s="86"/>
      <c r="AZ62" s="86"/>
      <c r="BA62" s="86"/>
      <c r="BB62" s="86"/>
      <c r="BC62" s="86"/>
      <c r="BD62" s="86"/>
      <c r="BE62" s="86"/>
      <c r="BF62" s="86"/>
      <c r="BG62" s="86"/>
      <c r="BH62" s="86"/>
      <c r="BI62" s="86"/>
      <c r="BJ62" s="86"/>
      <c r="BK62" s="86"/>
      <c r="BL62" s="86"/>
      <c r="BM62" s="86"/>
      <c r="BN62" s="86"/>
      <c r="BO62" s="86"/>
      <c r="BP62" s="86"/>
      <c r="BQ62" s="86"/>
      <c r="BR62" s="86"/>
      <c r="BS62" s="86"/>
      <c r="BT62" s="86"/>
      <c r="BU62" s="86"/>
      <c r="BV62" s="86"/>
      <c r="BW62" s="86"/>
      <c r="BX62" s="86"/>
      <c r="BY62" s="86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  <c r="CL62" s="86"/>
      <c r="CM62" s="86"/>
      <c r="CN62" s="86"/>
      <c r="CO62" s="86"/>
      <c r="CP62" s="86"/>
      <c r="CQ62" s="86"/>
      <c r="CR62" s="86"/>
      <c r="CS62" s="86"/>
      <c r="CT62" s="86"/>
      <c r="CU62" s="86"/>
      <c r="CV62" s="86"/>
      <c r="CW62" s="86"/>
      <c r="CX62" s="86"/>
      <c r="CY62" s="86"/>
      <c r="CZ62" s="86"/>
      <c r="DA62" s="86"/>
      <c r="DB62" s="86"/>
      <c r="DC62" s="86"/>
      <c r="DD62" s="86"/>
      <c r="DE62" s="86"/>
      <c r="DF62" s="86"/>
      <c r="DG62" s="86"/>
      <c r="DH62" s="86"/>
      <c r="DI62" s="86"/>
      <c r="DJ62" s="86"/>
      <c r="DK62" s="86"/>
      <c r="DL62" s="86"/>
      <c r="DM62" s="86"/>
      <c r="DN62" s="86"/>
      <c r="DO62" s="86"/>
      <c r="DP62" s="86"/>
      <c r="DQ62" s="86"/>
      <c r="DR62" s="86"/>
      <c r="DS62" s="86"/>
      <c r="DT62" s="86"/>
      <c r="DU62" s="86"/>
      <c r="DV62" s="86"/>
      <c r="DW62" s="86"/>
      <c r="DX62" s="86"/>
      <c r="DY62" s="86"/>
      <c r="DZ62" s="86"/>
      <c r="EA62" s="86"/>
      <c r="EB62" s="86"/>
      <c r="EC62" s="86"/>
      <c r="ED62" s="86"/>
      <c r="EE62" s="86"/>
      <c r="EF62" s="86"/>
      <c r="EG62" s="86"/>
      <c r="EH62" s="86"/>
      <c r="EI62" s="86"/>
      <c r="EJ62" s="86"/>
      <c r="EK62" s="86"/>
      <c r="EL62" s="86"/>
      <c r="EM62" s="86"/>
      <c r="EN62" s="86"/>
      <c r="EO62" s="86"/>
      <c r="EP62" s="86"/>
      <c r="EQ62" s="86"/>
      <c r="ER62" s="86"/>
      <c r="ES62" s="86"/>
      <c r="ET62" s="86"/>
      <c r="EU62" s="86"/>
      <c r="EV62" s="86"/>
      <c r="EW62" s="86"/>
      <c r="EX62" s="86"/>
      <c r="EY62" s="86"/>
      <c r="EZ62" s="86"/>
      <c r="FA62" s="86"/>
      <c r="FB62" s="86"/>
      <c r="FC62" s="86"/>
      <c r="FD62" s="86"/>
      <c r="FE62" s="86"/>
      <c r="FF62" s="86"/>
      <c r="FG62" s="86"/>
      <c r="FH62" s="86"/>
      <c r="FI62" s="86"/>
      <c r="FJ62" s="86"/>
      <c r="FK62" s="86"/>
      <c r="FL62" s="86"/>
      <c r="FM62" s="86"/>
      <c r="FN62" s="86"/>
      <c r="FO62" s="86"/>
      <c r="FP62" s="86"/>
      <c r="FQ62" s="86"/>
      <c r="FR62" s="86"/>
      <c r="FS62" s="86"/>
      <c r="FT62" s="86"/>
      <c r="FU62" s="86"/>
      <c r="FV62" s="86"/>
      <c r="FW62" s="86"/>
      <c r="FX62" s="86"/>
      <c r="FY62" s="86"/>
      <c r="FZ62" s="86"/>
      <c r="GA62" s="86"/>
      <c r="GB62" s="86"/>
      <c r="GC62" s="86"/>
      <c r="GD62" s="86"/>
      <c r="GE62" s="86"/>
      <c r="GF62" s="86"/>
      <c r="GG62" s="86"/>
      <c r="GH62" s="86"/>
      <c r="GI62" s="86"/>
      <c r="GJ62" s="86"/>
      <c r="GK62" s="87"/>
    </row>
    <row r="63" ht="12.75" customHeight="1">
      <c r="A63" s="17"/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  <c r="AL63" s="86"/>
      <c r="AM63" s="86"/>
      <c r="AN63" s="86"/>
      <c r="AO63" s="86"/>
      <c r="AP63" s="86"/>
      <c r="AQ63" s="86"/>
      <c r="AR63" s="86"/>
      <c r="AS63" s="86"/>
      <c r="AT63" s="86"/>
      <c r="AU63" s="86"/>
      <c r="AV63" s="86"/>
      <c r="AW63" s="86"/>
      <c r="AX63" s="86"/>
      <c r="AY63" s="86"/>
      <c r="AZ63" s="86"/>
      <c r="BA63" s="86"/>
      <c r="BB63" s="86"/>
      <c r="BC63" s="86"/>
      <c r="BD63" s="86"/>
      <c r="BE63" s="86"/>
      <c r="BF63" s="86"/>
      <c r="BG63" s="86"/>
      <c r="BH63" s="86"/>
      <c r="BI63" s="86"/>
      <c r="BJ63" s="86"/>
      <c r="BK63" s="86"/>
      <c r="BL63" s="86"/>
      <c r="BM63" s="86"/>
      <c r="BN63" s="86"/>
      <c r="BO63" s="86"/>
      <c r="BP63" s="86"/>
      <c r="BQ63" s="86"/>
      <c r="BR63" s="86"/>
      <c r="BS63" s="86"/>
      <c r="BT63" s="86"/>
      <c r="BU63" s="86"/>
      <c r="BV63" s="86"/>
      <c r="BW63" s="86"/>
      <c r="BX63" s="86"/>
      <c r="BY63" s="86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  <c r="CL63" s="86"/>
      <c r="CM63" s="86"/>
      <c r="CN63" s="86"/>
      <c r="CO63" s="86"/>
      <c r="CP63" s="86"/>
      <c r="CQ63" s="86"/>
      <c r="CR63" s="86"/>
      <c r="CS63" s="86"/>
      <c r="CT63" s="86"/>
      <c r="CU63" s="86"/>
      <c r="CV63" s="86"/>
      <c r="CW63" s="86"/>
      <c r="CX63" s="86"/>
      <c r="CY63" s="86"/>
      <c r="CZ63" s="86"/>
      <c r="DA63" s="86"/>
      <c r="DB63" s="86"/>
      <c r="DC63" s="86"/>
      <c r="DD63" s="86"/>
      <c r="DE63" s="86"/>
      <c r="DF63" s="86"/>
      <c r="DG63" s="86"/>
      <c r="DH63" s="86"/>
      <c r="DI63" s="86"/>
      <c r="DJ63" s="86"/>
      <c r="DK63" s="86"/>
      <c r="DL63" s="86"/>
      <c r="DM63" s="86"/>
      <c r="DN63" s="86"/>
      <c r="DO63" s="86"/>
      <c r="DP63" s="86"/>
      <c r="DQ63" s="86"/>
      <c r="DR63" s="86"/>
      <c r="DS63" s="86"/>
      <c r="DT63" s="86"/>
      <c r="DU63" s="86"/>
      <c r="DV63" s="86"/>
      <c r="DW63" s="86"/>
      <c r="DX63" s="86"/>
      <c r="DY63" s="86"/>
      <c r="DZ63" s="86"/>
      <c r="EA63" s="86"/>
      <c r="EB63" s="86"/>
      <c r="EC63" s="86"/>
      <c r="ED63" s="86"/>
      <c r="EE63" s="86"/>
      <c r="EF63" s="86"/>
      <c r="EG63" s="86"/>
      <c r="EH63" s="86"/>
      <c r="EI63" s="86"/>
      <c r="EJ63" s="86"/>
      <c r="EK63" s="86"/>
      <c r="EL63" s="86"/>
      <c r="EM63" s="86"/>
      <c r="EN63" s="86"/>
      <c r="EO63" s="86"/>
      <c r="EP63" s="86"/>
      <c r="EQ63" s="86"/>
      <c r="ER63" s="86"/>
      <c r="ES63" s="86"/>
      <c r="ET63" s="86"/>
      <c r="EU63" s="86"/>
      <c r="EV63" s="86"/>
      <c r="EW63" s="86"/>
      <c r="EX63" s="86"/>
      <c r="EY63" s="86"/>
      <c r="EZ63" s="86"/>
      <c r="FA63" s="86"/>
      <c r="FB63" s="86"/>
      <c r="FC63" s="86"/>
      <c r="FD63" s="86"/>
      <c r="FE63" s="86"/>
      <c r="FF63" s="86"/>
      <c r="FG63" s="86"/>
      <c r="FH63" s="86"/>
      <c r="FI63" s="86"/>
      <c r="FJ63" s="86"/>
      <c r="FK63" s="86"/>
      <c r="FL63" s="86"/>
      <c r="FM63" s="86"/>
      <c r="FN63" s="86"/>
      <c r="FO63" s="86"/>
      <c r="FP63" s="86"/>
      <c r="FQ63" s="86"/>
      <c r="FR63" s="86"/>
      <c r="FS63" s="86"/>
      <c r="FT63" s="86"/>
      <c r="FU63" s="86"/>
      <c r="FV63" s="86"/>
      <c r="FW63" s="86"/>
      <c r="FX63" s="86"/>
      <c r="FY63" s="86"/>
      <c r="FZ63" s="86"/>
      <c r="GA63" s="86"/>
      <c r="GB63" s="86"/>
      <c r="GC63" s="86"/>
      <c r="GD63" s="86"/>
      <c r="GE63" s="86"/>
      <c r="GF63" s="86"/>
      <c r="GG63" s="86"/>
      <c r="GH63" s="86"/>
      <c r="GI63" s="86"/>
      <c r="GJ63" s="86"/>
      <c r="GK63" s="87"/>
    </row>
    <row r="64" ht="12.75" customHeight="1">
      <c r="A64" s="17"/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7"/>
    </row>
    <row r="65" ht="12.75" customHeight="1">
      <c r="A65" s="17"/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  <c r="AE65" s="86"/>
      <c r="AF65" s="86"/>
      <c r="AG65" s="86"/>
      <c r="AH65" s="86"/>
      <c r="AI65" s="86"/>
      <c r="AJ65" s="86"/>
      <c r="AK65" s="86"/>
      <c r="AL65" s="86"/>
      <c r="AM65" s="86"/>
      <c r="AN65" s="86"/>
      <c r="AO65" s="86"/>
      <c r="AP65" s="86"/>
      <c r="AQ65" s="86"/>
      <c r="AR65" s="86"/>
      <c r="AS65" s="86"/>
      <c r="AT65" s="86"/>
      <c r="AU65" s="86"/>
      <c r="AV65" s="86"/>
      <c r="AW65" s="86"/>
      <c r="AX65" s="86"/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  <c r="FC65" s="86"/>
      <c r="FD65" s="86"/>
      <c r="FE65" s="86"/>
      <c r="FF65" s="86"/>
      <c r="FG65" s="86"/>
      <c r="FH65" s="86"/>
      <c r="FI65" s="86"/>
      <c r="FJ65" s="86"/>
      <c r="FK65" s="86"/>
      <c r="FL65" s="86"/>
      <c r="FM65" s="86"/>
      <c r="FN65" s="86"/>
      <c r="FO65" s="86"/>
      <c r="FP65" s="86"/>
      <c r="FQ65" s="86"/>
      <c r="FR65" s="86"/>
      <c r="FS65" s="86"/>
      <c r="FT65" s="86"/>
      <c r="FU65" s="86"/>
      <c r="FV65" s="86"/>
      <c r="FW65" s="86"/>
      <c r="FX65" s="86"/>
      <c r="FY65" s="86"/>
      <c r="FZ65" s="86"/>
      <c r="GA65" s="86"/>
      <c r="GB65" s="86"/>
      <c r="GC65" s="86"/>
      <c r="GD65" s="86"/>
      <c r="GE65" s="86"/>
      <c r="GF65" s="86"/>
      <c r="GG65" s="86"/>
      <c r="GH65" s="86"/>
      <c r="GI65" s="86"/>
      <c r="GJ65" s="86"/>
      <c r="GK65" s="87"/>
    </row>
    <row r="66" ht="12.75" customHeight="1">
      <c r="A66" s="17"/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86"/>
      <c r="BD66" s="86"/>
      <c r="BE66" s="86"/>
      <c r="BF66" s="86"/>
      <c r="BG66" s="86"/>
      <c r="BH66" s="86"/>
      <c r="BI66" s="86"/>
      <c r="BJ66" s="86"/>
      <c r="BK66" s="86"/>
      <c r="BL66" s="86"/>
      <c r="BM66" s="86"/>
      <c r="BN66" s="86"/>
      <c r="BO66" s="86"/>
      <c r="BP66" s="86"/>
      <c r="BQ66" s="86"/>
      <c r="BR66" s="86"/>
      <c r="BS66" s="86"/>
      <c r="BT66" s="86"/>
      <c r="BU66" s="86"/>
      <c r="BV66" s="86"/>
      <c r="BW66" s="86"/>
      <c r="BX66" s="86"/>
      <c r="BY66" s="86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  <c r="CL66" s="86"/>
      <c r="CM66" s="86"/>
      <c r="CN66" s="86"/>
      <c r="CO66" s="86"/>
      <c r="CP66" s="86"/>
      <c r="CQ66" s="86"/>
      <c r="CR66" s="86"/>
      <c r="CS66" s="86"/>
      <c r="CT66" s="86"/>
      <c r="CU66" s="86"/>
      <c r="CV66" s="86"/>
      <c r="CW66" s="86"/>
      <c r="CX66" s="86"/>
      <c r="CY66" s="86"/>
      <c r="CZ66" s="86"/>
      <c r="DA66" s="86"/>
      <c r="DB66" s="86"/>
      <c r="DC66" s="86"/>
      <c r="DD66" s="86"/>
      <c r="DE66" s="86"/>
      <c r="DF66" s="86"/>
      <c r="DG66" s="86"/>
      <c r="DH66" s="86"/>
      <c r="DI66" s="86"/>
      <c r="DJ66" s="86"/>
      <c r="DK66" s="86"/>
      <c r="DL66" s="86"/>
      <c r="DM66" s="86"/>
      <c r="DN66" s="86"/>
      <c r="DO66" s="86"/>
      <c r="DP66" s="86"/>
      <c r="DQ66" s="86"/>
      <c r="DR66" s="86"/>
      <c r="DS66" s="86"/>
      <c r="DT66" s="86"/>
      <c r="DU66" s="86"/>
      <c r="DV66" s="86"/>
      <c r="DW66" s="86"/>
      <c r="DX66" s="86"/>
      <c r="DY66" s="86"/>
      <c r="DZ66" s="86"/>
      <c r="EA66" s="86"/>
      <c r="EB66" s="86"/>
      <c r="EC66" s="86"/>
      <c r="ED66" s="86"/>
      <c r="EE66" s="86"/>
      <c r="EF66" s="86"/>
      <c r="EG66" s="86"/>
      <c r="EH66" s="86"/>
      <c r="EI66" s="86"/>
      <c r="EJ66" s="86"/>
      <c r="EK66" s="86"/>
      <c r="EL66" s="86"/>
      <c r="EM66" s="86"/>
      <c r="EN66" s="86"/>
      <c r="EO66" s="86"/>
      <c r="EP66" s="86"/>
      <c r="EQ66" s="86"/>
      <c r="ER66" s="86"/>
      <c r="ES66" s="86"/>
      <c r="ET66" s="86"/>
      <c r="EU66" s="86"/>
      <c r="EV66" s="86"/>
      <c r="EW66" s="86"/>
      <c r="EX66" s="86"/>
      <c r="EY66" s="86"/>
      <c r="EZ66" s="86"/>
      <c r="FA66" s="86"/>
      <c r="FB66" s="86"/>
      <c r="FC66" s="86"/>
      <c r="FD66" s="86"/>
      <c r="FE66" s="86"/>
      <c r="FF66" s="86"/>
      <c r="FG66" s="86"/>
      <c r="FH66" s="86"/>
      <c r="FI66" s="86"/>
      <c r="FJ66" s="86"/>
      <c r="FK66" s="86"/>
      <c r="FL66" s="86"/>
      <c r="FM66" s="86"/>
      <c r="FN66" s="86"/>
      <c r="FO66" s="86"/>
      <c r="FP66" s="86"/>
      <c r="FQ66" s="86"/>
      <c r="FR66" s="86"/>
      <c r="FS66" s="86"/>
      <c r="FT66" s="86"/>
      <c r="FU66" s="86"/>
      <c r="FV66" s="86"/>
      <c r="FW66" s="86"/>
      <c r="FX66" s="86"/>
      <c r="FY66" s="86"/>
      <c r="FZ66" s="86"/>
      <c r="GA66" s="86"/>
      <c r="GB66" s="86"/>
      <c r="GC66" s="86"/>
      <c r="GD66" s="86"/>
      <c r="GE66" s="86"/>
      <c r="GF66" s="86"/>
      <c r="GG66" s="86"/>
      <c r="GH66" s="86"/>
      <c r="GI66" s="86"/>
      <c r="GJ66" s="86"/>
      <c r="GK66" s="87"/>
    </row>
    <row r="67" ht="12.75" customHeight="1">
      <c r="A67" s="17"/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  <c r="AE67" s="86"/>
      <c r="AF67" s="86"/>
      <c r="AG67" s="86"/>
      <c r="AH67" s="86"/>
      <c r="AI67" s="86"/>
      <c r="AJ67" s="86"/>
      <c r="AK67" s="86"/>
      <c r="AL67" s="86"/>
      <c r="AM67" s="86"/>
      <c r="AN67" s="86"/>
      <c r="AO67" s="86"/>
      <c r="AP67" s="86"/>
      <c r="AQ67" s="86"/>
      <c r="AR67" s="86"/>
      <c r="AS67" s="86"/>
      <c r="AT67" s="86"/>
      <c r="AU67" s="86"/>
      <c r="AV67" s="86"/>
      <c r="AW67" s="86"/>
      <c r="AX67" s="86"/>
      <c r="AY67" s="86"/>
      <c r="AZ67" s="86"/>
      <c r="BA67" s="86"/>
      <c r="BB67" s="86"/>
      <c r="BC67" s="86"/>
      <c r="BD67" s="86"/>
      <c r="BE67" s="86"/>
      <c r="BF67" s="86"/>
      <c r="BG67" s="86"/>
      <c r="BH67" s="86"/>
      <c r="BI67" s="86"/>
      <c r="BJ67" s="86"/>
      <c r="BK67" s="86"/>
      <c r="BL67" s="86"/>
      <c r="BM67" s="86"/>
      <c r="BN67" s="86"/>
      <c r="BO67" s="86"/>
      <c r="BP67" s="86"/>
      <c r="BQ67" s="86"/>
      <c r="BR67" s="86"/>
      <c r="BS67" s="86"/>
      <c r="BT67" s="86"/>
      <c r="BU67" s="86"/>
      <c r="BV67" s="86"/>
      <c r="BW67" s="86"/>
      <c r="BX67" s="86"/>
      <c r="BY67" s="86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  <c r="CL67" s="86"/>
      <c r="CM67" s="86"/>
      <c r="CN67" s="86"/>
      <c r="CO67" s="86"/>
      <c r="CP67" s="86"/>
      <c r="CQ67" s="86"/>
      <c r="CR67" s="86"/>
      <c r="CS67" s="86"/>
      <c r="CT67" s="86"/>
      <c r="CU67" s="86"/>
      <c r="CV67" s="86"/>
      <c r="CW67" s="86"/>
      <c r="CX67" s="86"/>
      <c r="CY67" s="86"/>
      <c r="CZ67" s="86"/>
      <c r="DA67" s="86"/>
      <c r="DB67" s="86"/>
      <c r="DC67" s="86"/>
      <c r="DD67" s="86"/>
      <c r="DE67" s="86"/>
      <c r="DF67" s="86"/>
      <c r="DG67" s="86"/>
      <c r="DH67" s="86"/>
      <c r="DI67" s="86"/>
      <c r="DJ67" s="86"/>
      <c r="DK67" s="86"/>
      <c r="DL67" s="86"/>
      <c r="DM67" s="86"/>
      <c r="DN67" s="86"/>
      <c r="DO67" s="86"/>
      <c r="DP67" s="86"/>
      <c r="DQ67" s="86"/>
      <c r="DR67" s="86"/>
      <c r="DS67" s="86"/>
      <c r="DT67" s="86"/>
      <c r="DU67" s="86"/>
      <c r="DV67" s="86"/>
      <c r="DW67" s="86"/>
      <c r="DX67" s="86"/>
      <c r="DY67" s="86"/>
      <c r="DZ67" s="86"/>
      <c r="EA67" s="86"/>
      <c r="EB67" s="86"/>
      <c r="EC67" s="86"/>
      <c r="ED67" s="86"/>
      <c r="EE67" s="86"/>
      <c r="EF67" s="86"/>
      <c r="EG67" s="86"/>
      <c r="EH67" s="86"/>
      <c r="EI67" s="86"/>
      <c r="EJ67" s="86"/>
      <c r="EK67" s="86"/>
      <c r="EL67" s="86"/>
      <c r="EM67" s="86"/>
      <c r="EN67" s="86"/>
      <c r="EO67" s="86"/>
      <c r="EP67" s="86"/>
      <c r="EQ67" s="86"/>
      <c r="ER67" s="86"/>
      <c r="ES67" s="86"/>
      <c r="ET67" s="86"/>
      <c r="EU67" s="86"/>
      <c r="EV67" s="86"/>
      <c r="EW67" s="86"/>
      <c r="EX67" s="86"/>
      <c r="EY67" s="86"/>
      <c r="EZ67" s="86"/>
      <c r="FA67" s="86"/>
      <c r="FB67" s="86"/>
      <c r="FC67" s="86"/>
      <c r="FD67" s="86"/>
      <c r="FE67" s="86"/>
      <c r="FF67" s="86"/>
      <c r="FG67" s="86"/>
      <c r="FH67" s="86"/>
      <c r="FI67" s="86"/>
      <c r="FJ67" s="86"/>
      <c r="FK67" s="86"/>
      <c r="FL67" s="86"/>
      <c r="FM67" s="86"/>
      <c r="FN67" s="86"/>
      <c r="FO67" s="86"/>
      <c r="FP67" s="86"/>
      <c r="FQ67" s="86"/>
      <c r="FR67" s="86"/>
      <c r="FS67" s="86"/>
      <c r="FT67" s="86"/>
      <c r="FU67" s="86"/>
      <c r="FV67" s="86"/>
      <c r="FW67" s="86"/>
      <c r="FX67" s="86"/>
      <c r="FY67" s="86"/>
      <c r="FZ67" s="86"/>
      <c r="GA67" s="86"/>
      <c r="GB67" s="86"/>
      <c r="GC67" s="86"/>
      <c r="GD67" s="86"/>
      <c r="GE67" s="86"/>
      <c r="GF67" s="86"/>
      <c r="GG67" s="86"/>
      <c r="GH67" s="86"/>
      <c r="GI67" s="86"/>
      <c r="GJ67" s="86"/>
      <c r="GK67" s="87"/>
    </row>
    <row r="68" ht="12.75" customHeight="1">
      <c r="A68" s="17"/>
      <c r="B68" s="85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  <c r="FG68" s="86"/>
      <c r="FH68" s="86"/>
      <c r="FI68" s="86"/>
      <c r="FJ68" s="86"/>
      <c r="FK68" s="86"/>
      <c r="FL68" s="86"/>
      <c r="FM68" s="86"/>
      <c r="FN68" s="86"/>
      <c r="FO68" s="86"/>
      <c r="FP68" s="86"/>
      <c r="FQ68" s="86"/>
      <c r="FR68" s="86"/>
      <c r="FS68" s="86"/>
      <c r="FT68" s="86"/>
      <c r="FU68" s="86"/>
      <c r="FV68" s="86"/>
      <c r="FW68" s="86"/>
      <c r="FX68" s="86"/>
      <c r="FY68" s="86"/>
      <c r="FZ68" s="86"/>
      <c r="GA68" s="86"/>
      <c r="GB68" s="86"/>
      <c r="GC68" s="86"/>
      <c r="GD68" s="86"/>
      <c r="GE68" s="86"/>
      <c r="GF68" s="86"/>
      <c r="GG68" s="86"/>
      <c r="GH68" s="86"/>
      <c r="GI68" s="86"/>
      <c r="GJ68" s="86"/>
      <c r="GK68" s="87"/>
    </row>
    <row r="69" ht="12.75" customHeight="1">
      <c r="A69" s="17"/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  <c r="FG69" s="86"/>
      <c r="FH69" s="86"/>
      <c r="FI69" s="86"/>
      <c r="FJ69" s="86"/>
      <c r="FK69" s="86"/>
      <c r="FL69" s="86"/>
      <c r="FM69" s="86"/>
      <c r="FN69" s="86"/>
      <c r="FO69" s="86"/>
      <c r="FP69" s="86"/>
      <c r="FQ69" s="86"/>
      <c r="FR69" s="86"/>
      <c r="FS69" s="86"/>
      <c r="FT69" s="86"/>
      <c r="FU69" s="86"/>
      <c r="FV69" s="86"/>
      <c r="FW69" s="86"/>
      <c r="FX69" s="86"/>
      <c r="FY69" s="86"/>
      <c r="FZ69" s="86"/>
      <c r="GA69" s="86"/>
      <c r="GB69" s="86"/>
      <c r="GC69" s="86"/>
      <c r="GD69" s="86"/>
      <c r="GE69" s="86"/>
      <c r="GF69" s="86"/>
      <c r="GG69" s="86"/>
      <c r="GH69" s="86"/>
      <c r="GI69" s="86"/>
      <c r="GJ69" s="86"/>
      <c r="GK69" s="87"/>
    </row>
    <row r="70" ht="12.75" customHeight="1">
      <c r="A70" s="17"/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  <c r="FG70" s="86"/>
      <c r="FH70" s="86"/>
      <c r="FI70" s="86"/>
      <c r="FJ70" s="86"/>
      <c r="FK70" s="86"/>
      <c r="FL70" s="86"/>
      <c r="FM70" s="86"/>
      <c r="FN70" s="86"/>
      <c r="FO70" s="86"/>
      <c r="FP70" s="86"/>
      <c r="FQ70" s="86"/>
      <c r="FR70" s="86"/>
      <c r="FS70" s="86"/>
      <c r="FT70" s="86"/>
      <c r="FU70" s="86"/>
      <c r="FV70" s="86"/>
      <c r="FW70" s="86"/>
      <c r="FX70" s="86"/>
      <c r="FY70" s="86"/>
      <c r="FZ70" s="86"/>
      <c r="GA70" s="86"/>
      <c r="GB70" s="86"/>
      <c r="GC70" s="86"/>
      <c r="GD70" s="86"/>
      <c r="GE70" s="86"/>
      <c r="GF70" s="86"/>
      <c r="GG70" s="86"/>
      <c r="GH70" s="86"/>
      <c r="GI70" s="86"/>
      <c r="GJ70" s="86"/>
      <c r="GK70" s="87"/>
    </row>
    <row r="71" ht="12.75" customHeight="1">
      <c r="A71" s="17"/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  <c r="FG71" s="86"/>
      <c r="FH71" s="86"/>
      <c r="FI71" s="86"/>
      <c r="FJ71" s="86"/>
      <c r="FK71" s="86"/>
      <c r="FL71" s="86"/>
      <c r="FM71" s="86"/>
      <c r="FN71" s="86"/>
      <c r="FO71" s="86"/>
      <c r="FP71" s="86"/>
      <c r="FQ71" s="86"/>
      <c r="FR71" s="86"/>
      <c r="FS71" s="86"/>
      <c r="FT71" s="86"/>
      <c r="FU71" s="86"/>
      <c r="FV71" s="86"/>
      <c r="FW71" s="86"/>
      <c r="FX71" s="86"/>
      <c r="FY71" s="86"/>
      <c r="FZ71" s="86"/>
      <c r="GA71" s="86"/>
      <c r="GB71" s="86"/>
      <c r="GC71" s="86"/>
      <c r="GD71" s="86"/>
      <c r="GE71" s="86"/>
      <c r="GF71" s="86"/>
      <c r="GG71" s="86"/>
      <c r="GH71" s="86"/>
      <c r="GI71" s="86"/>
      <c r="GJ71" s="86"/>
      <c r="GK71" s="87"/>
    </row>
    <row r="72" ht="12.75" customHeight="1">
      <c r="A72" s="17"/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  <c r="FG72" s="86"/>
      <c r="FH72" s="86"/>
      <c r="FI72" s="86"/>
      <c r="FJ72" s="86"/>
      <c r="FK72" s="86"/>
      <c r="FL72" s="86"/>
      <c r="FM72" s="86"/>
      <c r="FN72" s="86"/>
      <c r="FO72" s="86"/>
      <c r="FP72" s="86"/>
      <c r="FQ72" s="86"/>
      <c r="FR72" s="86"/>
      <c r="FS72" s="86"/>
      <c r="FT72" s="86"/>
      <c r="FU72" s="86"/>
      <c r="FV72" s="86"/>
      <c r="FW72" s="86"/>
      <c r="FX72" s="86"/>
      <c r="FY72" s="86"/>
      <c r="FZ72" s="86"/>
      <c r="GA72" s="86"/>
      <c r="GB72" s="86"/>
      <c r="GC72" s="86"/>
      <c r="GD72" s="86"/>
      <c r="GE72" s="86"/>
      <c r="GF72" s="86"/>
      <c r="GG72" s="86"/>
      <c r="GH72" s="86"/>
      <c r="GI72" s="86"/>
      <c r="GJ72" s="86"/>
      <c r="GK72" s="87"/>
    </row>
    <row r="73" ht="12.75" customHeight="1">
      <c r="A73" s="17"/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6"/>
      <c r="GF73" s="86"/>
      <c r="GG73" s="86"/>
      <c r="GH73" s="86"/>
      <c r="GI73" s="86"/>
      <c r="GJ73" s="86"/>
      <c r="GK73" s="87"/>
    </row>
    <row r="74" ht="12.75" customHeight="1">
      <c r="A74" s="17"/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  <c r="FG74" s="86"/>
      <c r="FH74" s="86"/>
      <c r="FI74" s="86"/>
      <c r="FJ74" s="86"/>
      <c r="FK74" s="86"/>
      <c r="FL74" s="86"/>
      <c r="FM74" s="86"/>
      <c r="FN74" s="86"/>
      <c r="FO74" s="86"/>
      <c r="FP74" s="86"/>
      <c r="FQ74" s="86"/>
      <c r="FR74" s="86"/>
      <c r="FS74" s="86"/>
      <c r="FT74" s="86"/>
      <c r="FU74" s="86"/>
      <c r="FV74" s="86"/>
      <c r="FW74" s="86"/>
      <c r="FX74" s="86"/>
      <c r="FY74" s="86"/>
      <c r="FZ74" s="86"/>
      <c r="GA74" s="86"/>
      <c r="GB74" s="86"/>
      <c r="GC74" s="86"/>
      <c r="GD74" s="86"/>
      <c r="GE74" s="86"/>
      <c r="GF74" s="86"/>
      <c r="GG74" s="86"/>
      <c r="GH74" s="86"/>
      <c r="GI74" s="86"/>
      <c r="GJ74" s="86"/>
      <c r="GK74" s="87"/>
    </row>
    <row r="75" ht="12.75" customHeight="1">
      <c r="A75" s="17"/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6"/>
      <c r="GF75" s="86"/>
      <c r="GG75" s="86"/>
      <c r="GH75" s="86"/>
      <c r="GI75" s="86"/>
      <c r="GJ75" s="86"/>
      <c r="GK75" s="87"/>
    </row>
    <row r="76" ht="12.75" customHeight="1">
      <c r="A76" s="17"/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  <c r="FG76" s="86"/>
      <c r="FH76" s="86"/>
      <c r="FI76" s="86"/>
      <c r="FJ76" s="86"/>
      <c r="FK76" s="86"/>
      <c r="FL76" s="86"/>
      <c r="FM76" s="86"/>
      <c r="FN76" s="86"/>
      <c r="FO76" s="86"/>
      <c r="FP76" s="86"/>
      <c r="FQ76" s="86"/>
      <c r="FR76" s="86"/>
      <c r="FS76" s="86"/>
      <c r="FT76" s="86"/>
      <c r="FU76" s="86"/>
      <c r="FV76" s="86"/>
      <c r="FW76" s="86"/>
      <c r="FX76" s="86"/>
      <c r="FY76" s="86"/>
      <c r="FZ76" s="86"/>
      <c r="GA76" s="86"/>
      <c r="GB76" s="86"/>
      <c r="GC76" s="86"/>
      <c r="GD76" s="86"/>
      <c r="GE76" s="86"/>
      <c r="GF76" s="86"/>
      <c r="GG76" s="86"/>
      <c r="GH76" s="86"/>
      <c r="GI76" s="86"/>
      <c r="GJ76" s="86"/>
      <c r="GK76" s="87"/>
    </row>
    <row r="77" ht="12.75" customHeight="1">
      <c r="A77" s="17"/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  <c r="FG77" s="86"/>
      <c r="FH77" s="86"/>
      <c r="FI77" s="86"/>
      <c r="FJ77" s="86"/>
      <c r="FK77" s="86"/>
      <c r="FL77" s="86"/>
      <c r="FM77" s="86"/>
      <c r="FN77" s="86"/>
      <c r="FO77" s="86"/>
      <c r="FP77" s="86"/>
      <c r="FQ77" s="86"/>
      <c r="FR77" s="86"/>
      <c r="FS77" s="86"/>
      <c r="FT77" s="86"/>
      <c r="FU77" s="86"/>
      <c r="FV77" s="86"/>
      <c r="FW77" s="86"/>
      <c r="FX77" s="86"/>
      <c r="FY77" s="86"/>
      <c r="FZ77" s="86"/>
      <c r="GA77" s="86"/>
      <c r="GB77" s="86"/>
      <c r="GC77" s="86"/>
      <c r="GD77" s="86"/>
      <c r="GE77" s="86"/>
      <c r="GF77" s="86"/>
      <c r="GG77" s="86"/>
      <c r="GH77" s="86"/>
      <c r="GI77" s="86"/>
      <c r="GJ77" s="86"/>
      <c r="GK77" s="87"/>
    </row>
    <row r="78" ht="12.75" customHeight="1">
      <c r="A78" s="17"/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6"/>
      <c r="GF78" s="86"/>
      <c r="GG78" s="86"/>
      <c r="GH78" s="86"/>
      <c r="GI78" s="86"/>
      <c r="GJ78" s="86"/>
      <c r="GK78" s="87"/>
    </row>
    <row r="79" ht="12.75" customHeight="1">
      <c r="A79" s="17"/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6"/>
      <c r="GF79" s="86"/>
      <c r="GG79" s="86"/>
      <c r="GH79" s="86"/>
      <c r="GI79" s="86"/>
      <c r="GJ79" s="86"/>
      <c r="GK79" s="87"/>
    </row>
    <row r="80" ht="12.75" customHeight="1">
      <c r="A80" s="17"/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  <c r="FG80" s="86"/>
      <c r="FH80" s="86"/>
      <c r="FI80" s="86"/>
      <c r="FJ80" s="86"/>
      <c r="FK80" s="86"/>
      <c r="FL80" s="86"/>
      <c r="FM80" s="86"/>
      <c r="FN80" s="86"/>
      <c r="FO80" s="86"/>
      <c r="FP80" s="86"/>
      <c r="FQ80" s="86"/>
      <c r="FR80" s="86"/>
      <c r="FS80" s="86"/>
      <c r="FT80" s="86"/>
      <c r="FU80" s="86"/>
      <c r="FV80" s="86"/>
      <c r="FW80" s="86"/>
      <c r="FX80" s="86"/>
      <c r="FY80" s="86"/>
      <c r="FZ80" s="86"/>
      <c r="GA80" s="86"/>
      <c r="GB80" s="86"/>
      <c r="GC80" s="86"/>
      <c r="GD80" s="86"/>
      <c r="GE80" s="86"/>
      <c r="GF80" s="86"/>
      <c r="GG80" s="86"/>
      <c r="GH80" s="86"/>
      <c r="GI80" s="86"/>
      <c r="GJ80" s="86"/>
      <c r="GK80" s="87"/>
    </row>
    <row r="81" ht="12.75" customHeight="1">
      <c r="A81" s="17"/>
      <c r="B81" s="85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6"/>
      <c r="GF81" s="86"/>
      <c r="GG81" s="86"/>
      <c r="GH81" s="86"/>
      <c r="GI81" s="86"/>
      <c r="GJ81" s="86"/>
      <c r="GK81" s="87"/>
    </row>
    <row r="82" ht="12.75" customHeight="1">
      <c r="A82" s="17"/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6"/>
      <c r="GF82" s="86"/>
      <c r="GG82" s="86"/>
      <c r="GH82" s="86"/>
      <c r="GI82" s="86"/>
      <c r="GJ82" s="86"/>
      <c r="GK82" s="87"/>
    </row>
    <row r="83" ht="12.75" customHeight="1">
      <c r="A83" s="17"/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  <c r="FG83" s="86"/>
      <c r="FH83" s="86"/>
      <c r="FI83" s="86"/>
      <c r="FJ83" s="86"/>
      <c r="FK83" s="86"/>
      <c r="FL83" s="86"/>
      <c r="FM83" s="86"/>
      <c r="FN83" s="86"/>
      <c r="FO83" s="86"/>
      <c r="FP83" s="86"/>
      <c r="FQ83" s="86"/>
      <c r="FR83" s="86"/>
      <c r="FS83" s="86"/>
      <c r="FT83" s="86"/>
      <c r="FU83" s="86"/>
      <c r="FV83" s="86"/>
      <c r="FW83" s="86"/>
      <c r="FX83" s="86"/>
      <c r="FY83" s="86"/>
      <c r="FZ83" s="86"/>
      <c r="GA83" s="86"/>
      <c r="GB83" s="86"/>
      <c r="GC83" s="86"/>
      <c r="GD83" s="86"/>
      <c r="GE83" s="86"/>
      <c r="GF83" s="86"/>
      <c r="GG83" s="86"/>
      <c r="GH83" s="86"/>
      <c r="GI83" s="86"/>
      <c r="GJ83" s="86"/>
      <c r="GK83" s="87"/>
    </row>
    <row r="84" ht="12.75" customHeight="1">
      <c r="A84" s="17"/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  <c r="FG84" s="86"/>
      <c r="FH84" s="86"/>
      <c r="FI84" s="86"/>
      <c r="FJ84" s="86"/>
      <c r="FK84" s="86"/>
      <c r="FL84" s="86"/>
      <c r="FM84" s="86"/>
      <c r="FN84" s="86"/>
      <c r="FO84" s="86"/>
      <c r="FP84" s="86"/>
      <c r="FQ84" s="86"/>
      <c r="FR84" s="86"/>
      <c r="FS84" s="86"/>
      <c r="FT84" s="86"/>
      <c r="FU84" s="86"/>
      <c r="FV84" s="86"/>
      <c r="FW84" s="86"/>
      <c r="FX84" s="86"/>
      <c r="FY84" s="86"/>
      <c r="FZ84" s="86"/>
      <c r="GA84" s="86"/>
      <c r="GB84" s="86"/>
      <c r="GC84" s="86"/>
      <c r="GD84" s="86"/>
      <c r="GE84" s="86"/>
      <c r="GF84" s="86"/>
      <c r="GG84" s="86"/>
      <c r="GH84" s="86"/>
      <c r="GI84" s="86"/>
      <c r="GJ84" s="86"/>
      <c r="GK84" s="87"/>
    </row>
    <row r="85" ht="12.75" customHeight="1">
      <c r="A85" s="17"/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7"/>
    </row>
    <row r="86" ht="12.75" customHeight="1">
      <c r="A86" s="17"/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  <c r="FG86" s="86"/>
      <c r="FH86" s="86"/>
      <c r="FI86" s="86"/>
      <c r="FJ86" s="86"/>
      <c r="FK86" s="86"/>
      <c r="FL86" s="86"/>
      <c r="FM86" s="86"/>
      <c r="FN86" s="86"/>
      <c r="FO86" s="86"/>
      <c r="FP86" s="86"/>
      <c r="FQ86" s="86"/>
      <c r="FR86" s="86"/>
      <c r="FS86" s="86"/>
      <c r="FT86" s="86"/>
      <c r="FU86" s="86"/>
      <c r="FV86" s="86"/>
      <c r="FW86" s="86"/>
      <c r="FX86" s="86"/>
      <c r="FY86" s="86"/>
      <c r="FZ86" s="86"/>
      <c r="GA86" s="86"/>
      <c r="GB86" s="86"/>
      <c r="GC86" s="86"/>
      <c r="GD86" s="86"/>
      <c r="GE86" s="86"/>
      <c r="GF86" s="86"/>
      <c r="GG86" s="86"/>
      <c r="GH86" s="86"/>
      <c r="GI86" s="86"/>
      <c r="GJ86" s="86"/>
      <c r="GK86" s="87"/>
    </row>
    <row r="87" ht="12.75" customHeight="1">
      <c r="A87" s="17"/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  <c r="FG87" s="86"/>
      <c r="FH87" s="86"/>
      <c r="FI87" s="86"/>
      <c r="FJ87" s="86"/>
      <c r="FK87" s="86"/>
      <c r="FL87" s="86"/>
      <c r="FM87" s="86"/>
      <c r="FN87" s="86"/>
      <c r="FO87" s="86"/>
      <c r="FP87" s="86"/>
      <c r="FQ87" s="86"/>
      <c r="FR87" s="86"/>
      <c r="FS87" s="86"/>
      <c r="FT87" s="86"/>
      <c r="FU87" s="86"/>
      <c r="FV87" s="86"/>
      <c r="FW87" s="86"/>
      <c r="FX87" s="86"/>
      <c r="FY87" s="86"/>
      <c r="FZ87" s="86"/>
      <c r="GA87" s="86"/>
      <c r="GB87" s="86"/>
      <c r="GC87" s="86"/>
      <c r="GD87" s="86"/>
      <c r="GE87" s="86"/>
      <c r="GF87" s="86"/>
      <c r="GG87" s="86"/>
      <c r="GH87" s="86"/>
      <c r="GI87" s="86"/>
      <c r="GJ87" s="86"/>
      <c r="GK87" s="87"/>
    </row>
    <row r="88" ht="12.75" customHeight="1">
      <c r="A88" s="17"/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  <c r="FG88" s="86"/>
      <c r="FH88" s="86"/>
      <c r="FI88" s="86"/>
      <c r="FJ88" s="86"/>
      <c r="FK88" s="86"/>
      <c r="FL88" s="86"/>
      <c r="FM88" s="86"/>
      <c r="FN88" s="86"/>
      <c r="FO88" s="86"/>
      <c r="FP88" s="86"/>
      <c r="FQ88" s="86"/>
      <c r="FR88" s="86"/>
      <c r="FS88" s="86"/>
      <c r="FT88" s="86"/>
      <c r="FU88" s="86"/>
      <c r="FV88" s="86"/>
      <c r="FW88" s="86"/>
      <c r="FX88" s="86"/>
      <c r="FY88" s="86"/>
      <c r="FZ88" s="86"/>
      <c r="GA88" s="86"/>
      <c r="GB88" s="86"/>
      <c r="GC88" s="86"/>
      <c r="GD88" s="86"/>
      <c r="GE88" s="86"/>
      <c r="GF88" s="86"/>
      <c r="GG88" s="86"/>
      <c r="GH88" s="86"/>
      <c r="GI88" s="86"/>
      <c r="GJ88" s="86"/>
      <c r="GK88" s="87"/>
    </row>
    <row r="89" ht="12.75" customHeight="1">
      <c r="A89" s="17"/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86"/>
      <c r="AJ89" s="86"/>
      <c r="AK89" s="86"/>
      <c r="AL89" s="86"/>
      <c r="AM89" s="86"/>
      <c r="AN89" s="86"/>
      <c r="AO89" s="86"/>
      <c r="AP89" s="86"/>
      <c r="AQ89" s="86"/>
      <c r="AR89" s="86"/>
      <c r="AS89" s="86"/>
      <c r="AT89" s="86"/>
      <c r="AU89" s="86"/>
      <c r="AV89" s="86"/>
      <c r="AW89" s="86"/>
      <c r="AX89" s="86"/>
      <c r="AY89" s="86"/>
      <c r="AZ89" s="86"/>
      <c r="BA89" s="86"/>
      <c r="BB89" s="86"/>
      <c r="BC89" s="86"/>
      <c r="BD89" s="86"/>
      <c r="BE89" s="86"/>
      <c r="BF89" s="86"/>
      <c r="BG89" s="86"/>
      <c r="BH89" s="86"/>
      <c r="BI89" s="86"/>
      <c r="BJ89" s="86"/>
      <c r="BK89" s="86"/>
      <c r="BL89" s="86"/>
      <c r="BM89" s="86"/>
      <c r="BN89" s="86"/>
      <c r="BO89" s="86"/>
      <c r="BP89" s="86"/>
      <c r="BQ89" s="86"/>
      <c r="BR89" s="86"/>
      <c r="BS89" s="86"/>
      <c r="BT89" s="86"/>
      <c r="BU89" s="86"/>
      <c r="BV89" s="86"/>
      <c r="BW89" s="86"/>
      <c r="BX89" s="86"/>
      <c r="BY89" s="86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  <c r="CL89" s="86"/>
      <c r="CM89" s="86"/>
      <c r="CN89" s="86"/>
      <c r="CO89" s="86"/>
      <c r="CP89" s="86"/>
      <c r="CQ89" s="86"/>
      <c r="CR89" s="86"/>
      <c r="CS89" s="86"/>
      <c r="CT89" s="86"/>
      <c r="CU89" s="86"/>
      <c r="CV89" s="86"/>
      <c r="CW89" s="86"/>
      <c r="CX89" s="86"/>
      <c r="CY89" s="86"/>
      <c r="CZ89" s="86"/>
      <c r="DA89" s="86"/>
      <c r="DB89" s="86"/>
      <c r="DC89" s="86"/>
      <c r="DD89" s="86"/>
      <c r="DE89" s="86"/>
      <c r="DF89" s="86"/>
      <c r="DG89" s="86"/>
      <c r="DH89" s="86"/>
      <c r="DI89" s="86"/>
      <c r="DJ89" s="86"/>
      <c r="DK89" s="86"/>
      <c r="DL89" s="86"/>
      <c r="DM89" s="86"/>
      <c r="DN89" s="86"/>
      <c r="DO89" s="86"/>
      <c r="DP89" s="86"/>
      <c r="DQ89" s="86"/>
      <c r="DR89" s="86"/>
      <c r="DS89" s="86"/>
      <c r="DT89" s="86"/>
      <c r="DU89" s="86"/>
      <c r="DV89" s="86"/>
      <c r="DW89" s="86"/>
      <c r="DX89" s="86"/>
      <c r="DY89" s="86"/>
      <c r="DZ89" s="86"/>
      <c r="EA89" s="86"/>
      <c r="EB89" s="86"/>
      <c r="EC89" s="86"/>
      <c r="ED89" s="86"/>
      <c r="EE89" s="86"/>
      <c r="EF89" s="86"/>
      <c r="EG89" s="86"/>
      <c r="EH89" s="86"/>
      <c r="EI89" s="86"/>
      <c r="EJ89" s="86"/>
      <c r="EK89" s="86"/>
      <c r="EL89" s="86"/>
      <c r="EM89" s="86"/>
      <c r="EN89" s="86"/>
      <c r="EO89" s="86"/>
      <c r="EP89" s="86"/>
      <c r="EQ89" s="86"/>
      <c r="ER89" s="86"/>
      <c r="ES89" s="86"/>
      <c r="ET89" s="86"/>
      <c r="EU89" s="86"/>
      <c r="EV89" s="86"/>
      <c r="EW89" s="86"/>
      <c r="EX89" s="86"/>
      <c r="EY89" s="86"/>
      <c r="EZ89" s="86"/>
      <c r="FA89" s="86"/>
      <c r="FB89" s="86"/>
      <c r="FC89" s="86"/>
      <c r="FD89" s="86"/>
      <c r="FE89" s="86"/>
      <c r="FF89" s="86"/>
      <c r="FG89" s="86"/>
      <c r="FH89" s="86"/>
      <c r="FI89" s="86"/>
      <c r="FJ89" s="86"/>
      <c r="FK89" s="86"/>
      <c r="FL89" s="86"/>
      <c r="FM89" s="86"/>
      <c r="FN89" s="86"/>
      <c r="FO89" s="86"/>
      <c r="FP89" s="86"/>
      <c r="FQ89" s="86"/>
      <c r="FR89" s="86"/>
      <c r="FS89" s="86"/>
      <c r="FT89" s="86"/>
      <c r="FU89" s="86"/>
      <c r="FV89" s="86"/>
      <c r="FW89" s="86"/>
      <c r="FX89" s="86"/>
      <c r="FY89" s="86"/>
      <c r="FZ89" s="86"/>
      <c r="GA89" s="86"/>
      <c r="GB89" s="86"/>
      <c r="GC89" s="86"/>
      <c r="GD89" s="86"/>
      <c r="GE89" s="86"/>
      <c r="GF89" s="86"/>
      <c r="GG89" s="86"/>
      <c r="GH89" s="86"/>
      <c r="GI89" s="86"/>
      <c r="GJ89" s="86"/>
      <c r="GK89" s="87"/>
    </row>
    <row r="90" ht="12.75" customHeight="1">
      <c r="A90" s="17"/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86"/>
      <c r="AT90" s="86"/>
      <c r="AU90" s="86"/>
      <c r="AV90" s="86"/>
      <c r="AW90" s="86"/>
      <c r="AX90" s="86"/>
      <c r="AY90" s="86"/>
      <c r="AZ90" s="86"/>
      <c r="BA90" s="86"/>
      <c r="BB90" s="86"/>
      <c r="BC90" s="86"/>
      <c r="BD90" s="86"/>
      <c r="BE90" s="86"/>
      <c r="BF90" s="86"/>
      <c r="BG90" s="86"/>
      <c r="BH90" s="86"/>
      <c r="BI90" s="86"/>
      <c r="BJ90" s="86"/>
      <c r="BK90" s="86"/>
      <c r="BL90" s="86"/>
      <c r="BM90" s="86"/>
      <c r="BN90" s="86"/>
      <c r="BO90" s="86"/>
      <c r="BP90" s="86"/>
      <c r="BQ90" s="86"/>
      <c r="BR90" s="86"/>
      <c r="BS90" s="86"/>
      <c r="BT90" s="86"/>
      <c r="BU90" s="86"/>
      <c r="BV90" s="86"/>
      <c r="BW90" s="86"/>
      <c r="BX90" s="86"/>
      <c r="BY90" s="86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  <c r="CL90" s="86"/>
      <c r="CM90" s="86"/>
      <c r="CN90" s="86"/>
      <c r="CO90" s="86"/>
      <c r="CP90" s="86"/>
      <c r="CQ90" s="86"/>
      <c r="CR90" s="86"/>
      <c r="CS90" s="86"/>
      <c r="CT90" s="86"/>
      <c r="CU90" s="86"/>
      <c r="CV90" s="86"/>
      <c r="CW90" s="86"/>
      <c r="CX90" s="86"/>
      <c r="CY90" s="86"/>
      <c r="CZ90" s="86"/>
      <c r="DA90" s="86"/>
      <c r="DB90" s="86"/>
      <c r="DC90" s="86"/>
      <c r="DD90" s="86"/>
      <c r="DE90" s="86"/>
      <c r="DF90" s="86"/>
      <c r="DG90" s="86"/>
      <c r="DH90" s="86"/>
      <c r="DI90" s="86"/>
      <c r="DJ90" s="86"/>
      <c r="DK90" s="86"/>
      <c r="DL90" s="86"/>
      <c r="DM90" s="86"/>
      <c r="DN90" s="86"/>
      <c r="DO90" s="86"/>
      <c r="DP90" s="86"/>
      <c r="DQ90" s="86"/>
      <c r="DR90" s="86"/>
      <c r="DS90" s="86"/>
      <c r="DT90" s="86"/>
      <c r="DU90" s="86"/>
      <c r="DV90" s="86"/>
      <c r="DW90" s="86"/>
      <c r="DX90" s="86"/>
      <c r="DY90" s="86"/>
      <c r="DZ90" s="86"/>
      <c r="EA90" s="86"/>
      <c r="EB90" s="86"/>
      <c r="EC90" s="86"/>
      <c r="ED90" s="86"/>
      <c r="EE90" s="86"/>
      <c r="EF90" s="86"/>
      <c r="EG90" s="86"/>
      <c r="EH90" s="86"/>
      <c r="EI90" s="86"/>
      <c r="EJ90" s="86"/>
      <c r="EK90" s="86"/>
      <c r="EL90" s="86"/>
      <c r="EM90" s="86"/>
      <c r="EN90" s="86"/>
      <c r="EO90" s="86"/>
      <c r="EP90" s="86"/>
      <c r="EQ90" s="86"/>
      <c r="ER90" s="86"/>
      <c r="ES90" s="86"/>
      <c r="ET90" s="86"/>
      <c r="EU90" s="86"/>
      <c r="EV90" s="86"/>
      <c r="EW90" s="86"/>
      <c r="EX90" s="86"/>
      <c r="EY90" s="86"/>
      <c r="EZ90" s="86"/>
      <c r="FA90" s="86"/>
      <c r="FB90" s="86"/>
      <c r="FC90" s="86"/>
      <c r="FD90" s="86"/>
      <c r="FE90" s="86"/>
      <c r="FF90" s="86"/>
      <c r="FG90" s="86"/>
      <c r="FH90" s="86"/>
      <c r="FI90" s="86"/>
      <c r="FJ90" s="86"/>
      <c r="FK90" s="86"/>
      <c r="FL90" s="86"/>
      <c r="FM90" s="86"/>
      <c r="FN90" s="86"/>
      <c r="FO90" s="86"/>
      <c r="FP90" s="86"/>
      <c r="FQ90" s="86"/>
      <c r="FR90" s="86"/>
      <c r="FS90" s="86"/>
      <c r="FT90" s="86"/>
      <c r="FU90" s="86"/>
      <c r="FV90" s="86"/>
      <c r="FW90" s="86"/>
      <c r="FX90" s="86"/>
      <c r="FY90" s="86"/>
      <c r="FZ90" s="86"/>
      <c r="GA90" s="86"/>
      <c r="GB90" s="86"/>
      <c r="GC90" s="86"/>
      <c r="GD90" s="86"/>
      <c r="GE90" s="86"/>
      <c r="GF90" s="86"/>
      <c r="GG90" s="86"/>
      <c r="GH90" s="86"/>
      <c r="GI90" s="86"/>
      <c r="GJ90" s="86"/>
      <c r="GK90" s="87"/>
    </row>
    <row r="91" ht="12.75" customHeight="1">
      <c r="A91" s="17"/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  <c r="AE91" s="86"/>
      <c r="AF91" s="86"/>
      <c r="AG91" s="86"/>
      <c r="AH91" s="86"/>
      <c r="AI91" s="86"/>
      <c r="AJ91" s="86"/>
      <c r="AK91" s="86"/>
      <c r="AL91" s="86"/>
      <c r="AM91" s="86"/>
      <c r="AN91" s="86"/>
      <c r="AO91" s="86"/>
      <c r="AP91" s="86"/>
      <c r="AQ91" s="86"/>
      <c r="AR91" s="86"/>
      <c r="AS91" s="86"/>
      <c r="AT91" s="86"/>
      <c r="AU91" s="86"/>
      <c r="AV91" s="86"/>
      <c r="AW91" s="86"/>
      <c r="AX91" s="86"/>
      <c r="AY91" s="86"/>
      <c r="AZ91" s="86"/>
      <c r="BA91" s="86"/>
      <c r="BB91" s="86"/>
      <c r="BC91" s="86"/>
      <c r="BD91" s="86"/>
      <c r="BE91" s="86"/>
      <c r="BF91" s="86"/>
      <c r="BG91" s="86"/>
      <c r="BH91" s="86"/>
      <c r="BI91" s="86"/>
      <c r="BJ91" s="86"/>
      <c r="BK91" s="86"/>
      <c r="BL91" s="86"/>
      <c r="BM91" s="86"/>
      <c r="BN91" s="86"/>
      <c r="BO91" s="86"/>
      <c r="BP91" s="86"/>
      <c r="BQ91" s="86"/>
      <c r="BR91" s="86"/>
      <c r="BS91" s="86"/>
      <c r="BT91" s="86"/>
      <c r="BU91" s="86"/>
      <c r="BV91" s="86"/>
      <c r="BW91" s="86"/>
      <c r="BX91" s="86"/>
      <c r="BY91" s="86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  <c r="CL91" s="86"/>
      <c r="CM91" s="86"/>
      <c r="CN91" s="86"/>
      <c r="CO91" s="86"/>
      <c r="CP91" s="86"/>
      <c r="CQ91" s="86"/>
      <c r="CR91" s="86"/>
      <c r="CS91" s="86"/>
      <c r="CT91" s="86"/>
      <c r="CU91" s="86"/>
      <c r="CV91" s="86"/>
      <c r="CW91" s="86"/>
      <c r="CX91" s="86"/>
      <c r="CY91" s="86"/>
      <c r="CZ91" s="86"/>
      <c r="DA91" s="86"/>
      <c r="DB91" s="86"/>
      <c r="DC91" s="86"/>
      <c r="DD91" s="86"/>
      <c r="DE91" s="86"/>
      <c r="DF91" s="86"/>
      <c r="DG91" s="86"/>
      <c r="DH91" s="86"/>
      <c r="DI91" s="86"/>
      <c r="DJ91" s="86"/>
      <c r="DK91" s="86"/>
      <c r="DL91" s="86"/>
      <c r="DM91" s="86"/>
      <c r="DN91" s="86"/>
      <c r="DO91" s="86"/>
      <c r="DP91" s="86"/>
      <c r="DQ91" s="86"/>
      <c r="DR91" s="86"/>
      <c r="DS91" s="86"/>
      <c r="DT91" s="86"/>
      <c r="DU91" s="86"/>
      <c r="DV91" s="86"/>
      <c r="DW91" s="86"/>
      <c r="DX91" s="86"/>
      <c r="DY91" s="86"/>
      <c r="DZ91" s="86"/>
      <c r="EA91" s="86"/>
      <c r="EB91" s="86"/>
      <c r="EC91" s="86"/>
      <c r="ED91" s="86"/>
      <c r="EE91" s="86"/>
      <c r="EF91" s="86"/>
      <c r="EG91" s="86"/>
      <c r="EH91" s="86"/>
      <c r="EI91" s="86"/>
      <c r="EJ91" s="86"/>
      <c r="EK91" s="86"/>
      <c r="EL91" s="86"/>
      <c r="EM91" s="86"/>
      <c r="EN91" s="86"/>
      <c r="EO91" s="86"/>
      <c r="EP91" s="86"/>
      <c r="EQ91" s="86"/>
      <c r="ER91" s="86"/>
      <c r="ES91" s="86"/>
      <c r="ET91" s="86"/>
      <c r="EU91" s="86"/>
      <c r="EV91" s="86"/>
      <c r="EW91" s="86"/>
      <c r="EX91" s="86"/>
      <c r="EY91" s="86"/>
      <c r="EZ91" s="86"/>
      <c r="FA91" s="86"/>
      <c r="FB91" s="86"/>
      <c r="FC91" s="86"/>
      <c r="FD91" s="86"/>
      <c r="FE91" s="86"/>
      <c r="FF91" s="86"/>
      <c r="FG91" s="86"/>
      <c r="FH91" s="86"/>
      <c r="FI91" s="86"/>
      <c r="FJ91" s="86"/>
      <c r="FK91" s="86"/>
      <c r="FL91" s="86"/>
      <c r="FM91" s="86"/>
      <c r="FN91" s="86"/>
      <c r="FO91" s="86"/>
      <c r="FP91" s="86"/>
      <c r="FQ91" s="86"/>
      <c r="FR91" s="86"/>
      <c r="FS91" s="86"/>
      <c r="FT91" s="86"/>
      <c r="FU91" s="86"/>
      <c r="FV91" s="86"/>
      <c r="FW91" s="86"/>
      <c r="FX91" s="86"/>
      <c r="FY91" s="86"/>
      <c r="FZ91" s="86"/>
      <c r="GA91" s="86"/>
      <c r="GB91" s="86"/>
      <c r="GC91" s="86"/>
      <c r="GD91" s="86"/>
      <c r="GE91" s="86"/>
      <c r="GF91" s="86"/>
      <c r="GG91" s="86"/>
      <c r="GH91" s="86"/>
      <c r="GI91" s="86"/>
      <c r="GJ91" s="86"/>
      <c r="GK91" s="87"/>
    </row>
    <row r="92" ht="12.75" customHeight="1">
      <c r="A92" s="17"/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86"/>
      <c r="AT92" s="86"/>
      <c r="AU92" s="86"/>
      <c r="AV92" s="86"/>
      <c r="AW92" s="86"/>
      <c r="AX92" s="86"/>
      <c r="AY92" s="86"/>
      <c r="AZ92" s="86"/>
      <c r="BA92" s="86"/>
      <c r="BB92" s="86"/>
      <c r="BC92" s="86"/>
      <c r="BD92" s="86"/>
      <c r="BE92" s="86"/>
      <c r="BF92" s="86"/>
      <c r="BG92" s="86"/>
      <c r="BH92" s="86"/>
      <c r="BI92" s="86"/>
      <c r="BJ92" s="86"/>
      <c r="BK92" s="86"/>
      <c r="BL92" s="86"/>
      <c r="BM92" s="86"/>
      <c r="BN92" s="86"/>
      <c r="BO92" s="86"/>
      <c r="BP92" s="86"/>
      <c r="BQ92" s="86"/>
      <c r="BR92" s="86"/>
      <c r="BS92" s="86"/>
      <c r="BT92" s="86"/>
      <c r="BU92" s="86"/>
      <c r="BV92" s="86"/>
      <c r="BW92" s="86"/>
      <c r="BX92" s="86"/>
      <c r="BY92" s="86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  <c r="CL92" s="86"/>
      <c r="CM92" s="86"/>
      <c r="CN92" s="86"/>
      <c r="CO92" s="86"/>
      <c r="CP92" s="86"/>
      <c r="CQ92" s="86"/>
      <c r="CR92" s="86"/>
      <c r="CS92" s="86"/>
      <c r="CT92" s="86"/>
      <c r="CU92" s="86"/>
      <c r="CV92" s="86"/>
      <c r="CW92" s="86"/>
      <c r="CX92" s="86"/>
      <c r="CY92" s="86"/>
      <c r="CZ92" s="86"/>
      <c r="DA92" s="86"/>
      <c r="DB92" s="86"/>
      <c r="DC92" s="86"/>
      <c r="DD92" s="86"/>
      <c r="DE92" s="86"/>
      <c r="DF92" s="86"/>
      <c r="DG92" s="86"/>
      <c r="DH92" s="86"/>
      <c r="DI92" s="86"/>
      <c r="DJ92" s="86"/>
      <c r="DK92" s="86"/>
      <c r="DL92" s="86"/>
      <c r="DM92" s="86"/>
      <c r="DN92" s="86"/>
      <c r="DO92" s="86"/>
      <c r="DP92" s="86"/>
      <c r="DQ92" s="86"/>
      <c r="DR92" s="86"/>
      <c r="DS92" s="86"/>
      <c r="DT92" s="86"/>
      <c r="DU92" s="86"/>
      <c r="DV92" s="86"/>
      <c r="DW92" s="86"/>
      <c r="DX92" s="86"/>
      <c r="DY92" s="86"/>
      <c r="DZ92" s="86"/>
      <c r="EA92" s="86"/>
      <c r="EB92" s="86"/>
      <c r="EC92" s="86"/>
      <c r="ED92" s="86"/>
      <c r="EE92" s="86"/>
      <c r="EF92" s="86"/>
      <c r="EG92" s="86"/>
      <c r="EH92" s="86"/>
      <c r="EI92" s="86"/>
      <c r="EJ92" s="86"/>
      <c r="EK92" s="86"/>
      <c r="EL92" s="86"/>
      <c r="EM92" s="86"/>
      <c r="EN92" s="86"/>
      <c r="EO92" s="86"/>
      <c r="EP92" s="86"/>
      <c r="EQ92" s="86"/>
      <c r="ER92" s="86"/>
      <c r="ES92" s="86"/>
      <c r="ET92" s="86"/>
      <c r="EU92" s="86"/>
      <c r="EV92" s="86"/>
      <c r="EW92" s="86"/>
      <c r="EX92" s="86"/>
      <c r="EY92" s="86"/>
      <c r="EZ92" s="86"/>
      <c r="FA92" s="86"/>
      <c r="FB92" s="86"/>
      <c r="FC92" s="86"/>
      <c r="FD92" s="86"/>
      <c r="FE92" s="86"/>
      <c r="FF92" s="86"/>
      <c r="FG92" s="86"/>
      <c r="FH92" s="86"/>
      <c r="FI92" s="86"/>
      <c r="FJ92" s="86"/>
      <c r="FK92" s="86"/>
      <c r="FL92" s="86"/>
      <c r="FM92" s="86"/>
      <c r="FN92" s="86"/>
      <c r="FO92" s="86"/>
      <c r="FP92" s="86"/>
      <c r="FQ92" s="86"/>
      <c r="FR92" s="86"/>
      <c r="FS92" s="86"/>
      <c r="FT92" s="86"/>
      <c r="FU92" s="86"/>
      <c r="FV92" s="86"/>
      <c r="FW92" s="86"/>
      <c r="FX92" s="86"/>
      <c r="FY92" s="86"/>
      <c r="FZ92" s="86"/>
      <c r="GA92" s="86"/>
      <c r="GB92" s="86"/>
      <c r="GC92" s="86"/>
      <c r="GD92" s="86"/>
      <c r="GE92" s="86"/>
      <c r="GF92" s="86"/>
      <c r="GG92" s="86"/>
      <c r="GH92" s="86"/>
      <c r="GI92" s="86"/>
      <c r="GJ92" s="86"/>
      <c r="GK92" s="87"/>
    </row>
    <row r="93" ht="12.75" customHeight="1">
      <c r="A93" s="17"/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6"/>
      <c r="GF93" s="86"/>
      <c r="GG93" s="86"/>
      <c r="GH93" s="86"/>
      <c r="GI93" s="86"/>
      <c r="GJ93" s="86"/>
      <c r="GK93" s="87"/>
    </row>
    <row r="94" ht="12.75" customHeight="1">
      <c r="A94" s="17"/>
      <c r="B94" s="85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86"/>
      <c r="AT94" s="86"/>
      <c r="AU94" s="86"/>
      <c r="AV94" s="86"/>
      <c r="AW94" s="86"/>
      <c r="AX94" s="86"/>
      <c r="AY94" s="86"/>
      <c r="AZ94" s="86"/>
      <c r="BA94" s="86"/>
      <c r="BB94" s="86"/>
      <c r="BC94" s="86"/>
      <c r="BD94" s="86"/>
      <c r="BE94" s="86"/>
      <c r="BF94" s="86"/>
      <c r="BG94" s="86"/>
      <c r="BH94" s="86"/>
      <c r="BI94" s="86"/>
      <c r="BJ94" s="86"/>
      <c r="BK94" s="86"/>
      <c r="BL94" s="86"/>
      <c r="BM94" s="86"/>
      <c r="BN94" s="86"/>
      <c r="BO94" s="86"/>
      <c r="BP94" s="86"/>
      <c r="BQ94" s="86"/>
      <c r="BR94" s="86"/>
      <c r="BS94" s="86"/>
      <c r="BT94" s="86"/>
      <c r="BU94" s="86"/>
      <c r="BV94" s="86"/>
      <c r="BW94" s="86"/>
      <c r="BX94" s="86"/>
      <c r="BY94" s="86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  <c r="CL94" s="86"/>
      <c r="CM94" s="86"/>
      <c r="CN94" s="86"/>
      <c r="CO94" s="86"/>
      <c r="CP94" s="86"/>
      <c r="CQ94" s="86"/>
      <c r="CR94" s="86"/>
      <c r="CS94" s="86"/>
      <c r="CT94" s="86"/>
      <c r="CU94" s="86"/>
      <c r="CV94" s="86"/>
      <c r="CW94" s="86"/>
      <c r="CX94" s="86"/>
      <c r="CY94" s="86"/>
      <c r="CZ94" s="86"/>
      <c r="DA94" s="86"/>
      <c r="DB94" s="86"/>
      <c r="DC94" s="86"/>
      <c r="DD94" s="86"/>
      <c r="DE94" s="86"/>
      <c r="DF94" s="86"/>
      <c r="DG94" s="86"/>
      <c r="DH94" s="86"/>
      <c r="DI94" s="86"/>
      <c r="DJ94" s="86"/>
      <c r="DK94" s="86"/>
      <c r="DL94" s="86"/>
      <c r="DM94" s="86"/>
      <c r="DN94" s="86"/>
      <c r="DO94" s="86"/>
      <c r="DP94" s="86"/>
      <c r="DQ94" s="86"/>
      <c r="DR94" s="86"/>
      <c r="DS94" s="86"/>
      <c r="DT94" s="86"/>
      <c r="DU94" s="86"/>
      <c r="DV94" s="86"/>
      <c r="DW94" s="86"/>
      <c r="DX94" s="86"/>
      <c r="DY94" s="86"/>
      <c r="DZ94" s="86"/>
      <c r="EA94" s="86"/>
      <c r="EB94" s="86"/>
      <c r="EC94" s="86"/>
      <c r="ED94" s="86"/>
      <c r="EE94" s="86"/>
      <c r="EF94" s="86"/>
      <c r="EG94" s="86"/>
      <c r="EH94" s="86"/>
      <c r="EI94" s="86"/>
      <c r="EJ94" s="86"/>
      <c r="EK94" s="86"/>
      <c r="EL94" s="86"/>
      <c r="EM94" s="86"/>
      <c r="EN94" s="86"/>
      <c r="EO94" s="86"/>
      <c r="EP94" s="86"/>
      <c r="EQ94" s="86"/>
      <c r="ER94" s="86"/>
      <c r="ES94" s="86"/>
      <c r="ET94" s="86"/>
      <c r="EU94" s="86"/>
      <c r="EV94" s="86"/>
      <c r="EW94" s="86"/>
      <c r="EX94" s="86"/>
      <c r="EY94" s="86"/>
      <c r="EZ94" s="86"/>
      <c r="FA94" s="86"/>
      <c r="FB94" s="86"/>
      <c r="FC94" s="86"/>
      <c r="FD94" s="86"/>
      <c r="FE94" s="86"/>
      <c r="FF94" s="86"/>
      <c r="FG94" s="86"/>
      <c r="FH94" s="86"/>
      <c r="FI94" s="86"/>
      <c r="FJ94" s="86"/>
      <c r="FK94" s="86"/>
      <c r="FL94" s="86"/>
      <c r="FM94" s="86"/>
      <c r="FN94" s="86"/>
      <c r="FO94" s="86"/>
      <c r="FP94" s="86"/>
      <c r="FQ94" s="86"/>
      <c r="FR94" s="86"/>
      <c r="FS94" s="86"/>
      <c r="FT94" s="86"/>
      <c r="FU94" s="86"/>
      <c r="FV94" s="86"/>
      <c r="FW94" s="86"/>
      <c r="FX94" s="86"/>
      <c r="FY94" s="86"/>
      <c r="FZ94" s="86"/>
      <c r="GA94" s="86"/>
      <c r="GB94" s="86"/>
      <c r="GC94" s="86"/>
      <c r="GD94" s="86"/>
      <c r="GE94" s="86"/>
      <c r="GF94" s="86"/>
      <c r="GG94" s="86"/>
      <c r="GH94" s="86"/>
      <c r="GI94" s="86"/>
      <c r="GJ94" s="86"/>
      <c r="GK94" s="87"/>
    </row>
    <row r="95" ht="12.75" customHeight="1">
      <c r="A95" s="17"/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6"/>
      <c r="GF95" s="86"/>
      <c r="GG95" s="86"/>
      <c r="GH95" s="86"/>
      <c r="GI95" s="86"/>
      <c r="GJ95" s="86"/>
      <c r="GK95" s="87"/>
    </row>
    <row r="96" ht="12.75" customHeight="1">
      <c r="A96" s="17"/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  <c r="FG96" s="86"/>
      <c r="FH96" s="86"/>
      <c r="FI96" s="86"/>
      <c r="FJ96" s="86"/>
      <c r="FK96" s="86"/>
      <c r="FL96" s="86"/>
      <c r="FM96" s="86"/>
      <c r="FN96" s="86"/>
      <c r="FO96" s="86"/>
      <c r="FP96" s="86"/>
      <c r="FQ96" s="86"/>
      <c r="FR96" s="86"/>
      <c r="FS96" s="86"/>
      <c r="FT96" s="86"/>
      <c r="FU96" s="86"/>
      <c r="FV96" s="86"/>
      <c r="FW96" s="86"/>
      <c r="FX96" s="86"/>
      <c r="FY96" s="86"/>
      <c r="FZ96" s="86"/>
      <c r="GA96" s="86"/>
      <c r="GB96" s="86"/>
      <c r="GC96" s="86"/>
      <c r="GD96" s="86"/>
      <c r="GE96" s="86"/>
      <c r="GF96" s="86"/>
      <c r="GG96" s="86"/>
      <c r="GH96" s="86"/>
      <c r="GI96" s="86"/>
      <c r="GJ96" s="86"/>
      <c r="GK96" s="87"/>
    </row>
    <row r="97" ht="12.75" customHeight="1">
      <c r="A97" s="17"/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  <c r="FG97" s="86"/>
      <c r="FH97" s="86"/>
      <c r="FI97" s="86"/>
      <c r="FJ97" s="86"/>
      <c r="FK97" s="86"/>
      <c r="FL97" s="86"/>
      <c r="FM97" s="86"/>
      <c r="FN97" s="86"/>
      <c r="FO97" s="86"/>
      <c r="FP97" s="86"/>
      <c r="FQ97" s="86"/>
      <c r="FR97" s="86"/>
      <c r="FS97" s="86"/>
      <c r="FT97" s="86"/>
      <c r="FU97" s="86"/>
      <c r="FV97" s="86"/>
      <c r="FW97" s="86"/>
      <c r="FX97" s="86"/>
      <c r="FY97" s="86"/>
      <c r="FZ97" s="86"/>
      <c r="GA97" s="86"/>
      <c r="GB97" s="86"/>
      <c r="GC97" s="86"/>
      <c r="GD97" s="86"/>
      <c r="GE97" s="86"/>
      <c r="GF97" s="86"/>
      <c r="GG97" s="86"/>
      <c r="GH97" s="86"/>
      <c r="GI97" s="86"/>
      <c r="GJ97" s="86"/>
      <c r="GK97" s="87"/>
    </row>
    <row r="98" ht="12.75" customHeight="1">
      <c r="A98" s="17"/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6"/>
      <c r="GF98" s="86"/>
      <c r="GG98" s="86"/>
      <c r="GH98" s="86"/>
      <c r="GI98" s="86"/>
      <c r="GJ98" s="86"/>
      <c r="GK98" s="87"/>
    </row>
    <row r="99" ht="12.75" customHeight="1">
      <c r="A99" s="17"/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6"/>
      <c r="GF99" s="86"/>
      <c r="GG99" s="86"/>
      <c r="GH99" s="86"/>
      <c r="GI99" s="86"/>
      <c r="GJ99" s="86"/>
      <c r="GK99" s="87"/>
    </row>
    <row r="100" ht="12.75" customHeight="1">
      <c r="A100" s="17"/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7"/>
    </row>
    <row r="101" ht="12.75" customHeight="1">
      <c r="A101" s="17"/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6"/>
      <c r="GF101" s="86"/>
      <c r="GG101" s="86"/>
      <c r="GH101" s="86"/>
      <c r="GI101" s="86"/>
      <c r="GJ101" s="86"/>
      <c r="GK101" s="87"/>
    </row>
    <row r="102" ht="12.75" customHeight="1">
      <c r="A102" s="17"/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6"/>
      <c r="GF102" s="86"/>
      <c r="GG102" s="86"/>
      <c r="GH102" s="86"/>
      <c r="GI102" s="86"/>
      <c r="GJ102" s="86"/>
      <c r="GK102" s="87"/>
    </row>
    <row r="103" ht="12.75" customHeight="1">
      <c r="A103" s="17"/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86"/>
      <c r="BD103" s="86"/>
      <c r="BE103" s="86"/>
      <c r="BF103" s="86"/>
      <c r="BG103" s="86"/>
      <c r="BH103" s="86"/>
      <c r="BI103" s="86"/>
      <c r="BJ103" s="86"/>
      <c r="BK103" s="86"/>
      <c r="BL103" s="86"/>
      <c r="BM103" s="86"/>
      <c r="BN103" s="86"/>
      <c r="BO103" s="86"/>
      <c r="BP103" s="86"/>
      <c r="BQ103" s="86"/>
      <c r="BR103" s="86"/>
      <c r="BS103" s="86"/>
      <c r="BT103" s="86"/>
      <c r="BU103" s="86"/>
      <c r="BV103" s="86"/>
      <c r="BW103" s="86"/>
      <c r="BX103" s="86"/>
      <c r="BY103" s="86"/>
      <c r="BZ103" s="86"/>
      <c r="CA103" s="86"/>
      <c r="CB103" s="86"/>
      <c r="CC103" s="86"/>
      <c r="CD103" s="86"/>
      <c r="CE103" s="86"/>
      <c r="CF103" s="86"/>
      <c r="CG103" s="86"/>
      <c r="CH103" s="86"/>
      <c r="CI103" s="86"/>
      <c r="CJ103" s="86"/>
      <c r="CK103" s="86"/>
      <c r="CL103" s="86"/>
      <c r="CM103" s="86"/>
      <c r="CN103" s="86"/>
      <c r="CO103" s="86"/>
      <c r="CP103" s="86"/>
      <c r="CQ103" s="86"/>
      <c r="CR103" s="86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  <c r="DC103" s="86"/>
      <c r="DD103" s="86"/>
      <c r="DE103" s="86"/>
      <c r="DF103" s="86"/>
      <c r="DG103" s="86"/>
      <c r="DH103" s="86"/>
      <c r="DI103" s="86"/>
      <c r="DJ103" s="86"/>
      <c r="DK103" s="86"/>
      <c r="DL103" s="86"/>
      <c r="DM103" s="86"/>
      <c r="DN103" s="86"/>
      <c r="DO103" s="86"/>
      <c r="DP103" s="86"/>
      <c r="DQ103" s="86"/>
      <c r="DR103" s="86"/>
      <c r="DS103" s="86"/>
      <c r="DT103" s="86"/>
      <c r="DU103" s="86"/>
      <c r="DV103" s="86"/>
      <c r="DW103" s="86"/>
      <c r="DX103" s="86"/>
      <c r="DY103" s="86"/>
      <c r="DZ103" s="86"/>
      <c r="EA103" s="86"/>
      <c r="EB103" s="86"/>
      <c r="EC103" s="86"/>
      <c r="ED103" s="86"/>
      <c r="EE103" s="86"/>
      <c r="EF103" s="86"/>
      <c r="EG103" s="86"/>
      <c r="EH103" s="86"/>
      <c r="EI103" s="86"/>
      <c r="EJ103" s="86"/>
      <c r="EK103" s="86"/>
      <c r="EL103" s="86"/>
      <c r="EM103" s="86"/>
      <c r="EN103" s="86"/>
      <c r="EO103" s="86"/>
      <c r="EP103" s="86"/>
      <c r="EQ103" s="86"/>
      <c r="ER103" s="86"/>
      <c r="ES103" s="86"/>
      <c r="ET103" s="86"/>
      <c r="EU103" s="86"/>
      <c r="EV103" s="86"/>
      <c r="EW103" s="86"/>
      <c r="EX103" s="86"/>
      <c r="EY103" s="86"/>
      <c r="EZ103" s="86"/>
      <c r="FA103" s="86"/>
      <c r="FB103" s="86"/>
      <c r="FC103" s="86"/>
      <c r="FD103" s="86"/>
      <c r="FE103" s="86"/>
      <c r="FF103" s="86"/>
      <c r="FG103" s="86"/>
      <c r="FH103" s="86"/>
      <c r="FI103" s="86"/>
      <c r="FJ103" s="86"/>
      <c r="FK103" s="86"/>
      <c r="FL103" s="86"/>
      <c r="FM103" s="86"/>
      <c r="FN103" s="86"/>
      <c r="FO103" s="86"/>
      <c r="FP103" s="86"/>
      <c r="FQ103" s="86"/>
      <c r="FR103" s="86"/>
      <c r="FS103" s="86"/>
      <c r="FT103" s="86"/>
      <c r="FU103" s="86"/>
      <c r="FV103" s="86"/>
      <c r="FW103" s="86"/>
      <c r="FX103" s="86"/>
      <c r="FY103" s="86"/>
      <c r="FZ103" s="86"/>
      <c r="GA103" s="86"/>
      <c r="GB103" s="86"/>
      <c r="GC103" s="86"/>
      <c r="GD103" s="86"/>
      <c r="GE103" s="86"/>
      <c r="GF103" s="86"/>
      <c r="GG103" s="86"/>
      <c r="GH103" s="86"/>
      <c r="GI103" s="86"/>
      <c r="GJ103" s="86"/>
      <c r="GK103" s="87"/>
    </row>
    <row r="104" ht="12.75" customHeight="1">
      <c r="A104" s="17"/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86"/>
      <c r="AT104" s="86"/>
      <c r="AU104" s="86"/>
      <c r="AV104" s="86"/>
      <c r="AW104" s="86"/>
      <c r="AX104" s="86"/>
      <c r="AY104" s="86"/>
      <c r="AZ104" s="86"/>
      <c r="BA104" s="86"/>
      <c r="BB104" s="86"/>
      <c r="BC104" s="86"/>
      <c r="BD104" s="86"/>
      <c r="BE104" s="86"/>
      <c r="BF104" s="86"/>
      <c r="BG104" s="86"/>
      <c r="BH104" s="86"/>
      <c r="BI104" s="86"/>
      <c r="BJ104" s="86"/>
      <c r="BK104" s="86"/>
      <c r="BL104" s="86"/>
      <c r="BM104" s="86"/>
      <c r="BN104" s="86"/>
      <c r="BO104" s="86"/>
      <c r="BP104" s="86"/>
      <c r="BQ104" s="86"/>
      <c r="BR104" s="86"/>
      <c r="BS104" s="86"/>
      <c r="BT104" s="86"/>
      <c r="BU104" s="86"/>
      <c r="BV104" s="86"/>
      <c r="BW104" s="86"/>
      <c r="BX104" s="86"/>
      <c r="BY104" s="86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  <c r="CL104" s="86"/>
      <c r="CM104" s="86"/>
      <c r="CN104" s="86"/>
      <c r="CO104" s="86"/>
      <c r="CP104" s="86"/>
      <c r="CQ104" s="86"/>
      <c r="CR104" s="86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  <c r="DC104" s="86"/>
      <c r="DD104" s="86"/>
      <c r="DE104" s="86"/>
      <c r="DF104" s="86"/>
      <c r="DG104" s="86"/>
      <c r="DH104" s="86"/>
      <c r="DI104" s="86"/>
      <c r="DJ104" s="86"/>
      <c r="DK104" s="86"/>
      <c r="DL104" s="86"/>
      <c r="DM104" s="86"/>
      <c r="DN104" s="86"/>
      <c r="DO104" s="86"/>
      <c r="DP104" s="86"/>
      <c r="DQ104" s="86"/>
      <c r="DR104" s="86"/>
      <c r="DS104" s="86"/>
      <c r="DT104" s="86"/>
      <c r="DU104" s="86"/>
      <c r="DV104" s="86"/>
      <c r="DW104" s="86"/>
      <c r="DX104" s="86"/>
      <c r="DY104" s="86"/>
      <c r="DZ104" s="86"/>
      <c r="EA104" s="86"/>
      <c r="EB104" s="86"/>
      <c r="EC104" s="86"/>
      <c r="ED104" s="86"/>
      <c r="EE104" s="86"/>
      <c r="EF104" s="86"/>
      <c r="EG104" s="86"/>
      <c r="EH104" s="86"/>
      <c r="EI104" s="86"/>
      <c r="EJ104" s="86"/>
      <c r="EK104" s="86"/>
      <c r="EL104" s="86"/>
      <c r="EM104" s="86"/>
      <c r="EN104" s="86"/>
      <c r="EO104" s="86"/>
      <c r="EP104" s="86"/>
      <c r="EQ104" s="86"/>
      <c r="ER104" s="86"/>
      <c r="ES104" s="86"/>
      <c r="ET104" s="86"/>
      <c r="EU104" s="86"/>
      <c r="EV104" s="86"/>
      <c r="EW104" s="86"/>
      <c r="EX104" s="86"/>
      <c r="EY104" s="86"/>
      <c r="EZ104" s="86"/>
      <c r="FA104" s="86"/>
      <c r="FB104" s="86"/>
      <c r="FC104" s="86"/>
      <c r="FD104" s="86"/>
      <c r="FE104" s="86"/>
      <c r="FF104" s="86"/>
      <c r="FG104" s="86"/>
      <c r="FH104" s="86"/>
      <c r="FI104" s="86"/>
      <c r="FJ104" s="86"/>
      <c r="FK104" s="86"/>
      <c r="FL104" s="86"/>
      <c r="FM104" s="86"/>
      <c r="FN104" s="86"/>
      <c r="FO104" s="86"/>
      <c r="FP104" s="86"/>
      <c r="FQ104" s="86"/>
      <c r="FR104" s="86"/>
      <c r="FS104" s="86"/>
      <c r="FT104" s="86"/>
      <c r="FU104" s="86"/>
      <c r="FV104" s="86"/>
      <c r="FW104" s="86"/>
      <c r="FX104" s="86"/>
      <c r="FY104" s="86"/>
      <c r="FZ104" s="86"/>
      <c r="GA104" s="86"/>
      <c r="GB104" s="86"/>
      <c r="GC104" s="86"/>
      <c r="GD104" s="86"/>
      <c r="GE104" s="86"/>
      <c r="GF104" s="86"/>
      <c r="GG104" s="86"/>
      <c r="GH104" s="86"/>
      <c r="GI104" s="86"/>
      <c r="GJ104" s="86"/>
      <c r="GK104" s="87"/>
    </row>
    <row r="105" ht="12.75" customHeight="1">
      <c r="A105" s="17"/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6"/>
      <c r="GF105" s="86"/>
      <c r="GG105" s="86"/>
      <c r="GH105" s="86"/>
      <c r="GI105" s="86"/>
      <c r="GJ105" s="86"/>
      <c r="GK105" s="87"/>
    </row>
    <row r="106" ht="12.75" customHeight="1">
      <c r="A106" s="17"/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86"/>
      <c r="AT106" s="86"/>
      <c r="AU106" s="86"/>
      <c r="AV106" s="86"/>
      <c r="AW106" s="86"/>
      <c r="AX106" s="86"/>
      <c r="AY106" s="86"/>
      <c r="AZ106" s="86"/>
      <c r="BA106" s="86"/>
      <c r="BB106" s="86"/>
      <c r="BC106" s="86"/>
      <c r="BD106" s="86"/>
      <c r="BE106" s="86"/>
      <c r="BF106" s="86"/>
      <c r="BG106" s="86"/>
      <c r="BH106" s="86"/>
      <c r="BI106" s="86"/>
      <c r="BJ106" s="86"/>
      <c r="BK106" s="86"/>
      <c r="BL106" s="86"/>
      <c r="BM106" s="86"/>
      <c r="BN106" s="86"/>
      <c r="BO106" s="86"/>
      <c r="BP106" s="86"/>
      <c r="BQ106" s="86"/>
      <c r="BR106" s="86"/>
      <c r="BS106" s="86"/>
      <c r="BT106" s="86"/>
      <c r="BU106" s="86"/>
      <c r="BV106" s="86"/>
      <c r="BW106" s="86"/>
      <c r="BX106" s="86"/>
      <c r="BY106" s="86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  <c r="CL106" s="86"/>
      <c r="CM106" s="86"/>
      <c r="CN106" s="86"/>
      <c r="CO106" s="86"/>
      <c r="CP106" s="86"/>
      <c r="CQ106" s="86"/>
      <c r="CR106" s="86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  <c r="DC106" s="86"/>
      <c r="DD106" s="86"/>
      <c r="DE106" s="86"/>
      <c r="DF106" s="86"/>
      <c r="DG106" s="86"/>
      <c r="DH106" s="86"/>
      <c r="DI106" s="86"/>
      <c r="DJ106" s="86"/>
      <c r="DK106" s="86"/>
      <c r="DL106" s="86"/>
      <c r="DM106" s="86"/>
      <c r="DN106" s="86"/>
      <c r="DO106" s="86"/>
      <c r="DP106" s="86"/>
      <c r="DQ106" s="86"/>
      <c r="DR106" s="86"/>
      <c r="DS106" s="86"/>
      <c r="DT106" s="86"/>
      <c r="DU106" s="86"/>
      <c r="DV106" s="86"/>
      <c r="DW106" s="86"/>
      <c r="DX106" s="86"/>
      <c r="DY106" s="86"/>
      <c r="DZ106" s="86"/>
      <c r="EA106" s="86"/>
      <c r="EB106" s="86"/>
      <c r="EC106" s="86"/>
      <c r="ED106" s="86"/>
      <c r="EE106" s="86"/>
      <c r="EF106" s="86"/>
      <c r="EG106" s="86"/>
      <c r="EH106" s="86"/>
      <c r="EI106" s="86"/>
      <c r="EJ106" s="86"/>
      <c r="EK106" s="86"/>
      <c r="EL106" s="86"/>
      <c r="EM106" s="86"/>
      <c r="EN106" s="86"/>
      <c r="EO106" s="86"/>
      <c r="EP106" s="86"/>
      <c r="EQ106" s="86"/>
      <c r="ER106" s="86"/>
      <c r="ES106" s="86"/>
      <c r="ET106" s="86"/>
      <c r="EU106" s="86"/>
      <c r="EV106" s="86"/>
      <c r="EW106" s="86"/>
      <c r="EX106" s="86"/>
      <c r="EY106" s="86"/>
      <c r="EZ106" s="86"/>
      <c r="FA106" s="86"/>
      <c r="FB106" s="86"/>
      <c r="FC106" s="86"/>
      <c r="FD106" s="86"/>
      <c r="FE106" s="86"/>
      <c r="FF106" s="86"/>
      <c r="FG106" s="86"/>
      <c r="FH106" s="86"/>
      <c r="FI106" s="86"/>
      <c r="FJ106" s="86"/>
      <c r="FK106" s="86"/>
      <c r="FL106" s="86"/>
      <c r="FM106" s="86"/>
      <c r="FN106" s="86"/>
      <c r="FO106" s="86"/>
      <c r="FP106" s="86"/>
      <c r="FQ106" s="86"/>
      <c r="FR106" s="86"/>
      <c r="FS106" s="86"/>
      <c r="FT106" s="86"/>
      <c r="FU106" s="86"/>
      <c r="FV106" s="86"/>
      <c r="FW106" s="86"/>
      <c r="FX106" s="86"/>
      <c r="FY106" s="86"/>
      <c r="FZ106" s="86"/>
      <c r="GA106" s="86"/>
      <c r="GB106" s="86"/>
      <c r="GC106" s="86"/>
      <c r="GD106" s="86"/>
      <c r="GE106" s="86"/>
      <c r="GF106" s="86"/>
      <c r="GG106" s="86"/>
      <c r="GH106" s="86"/>
      <c r="GI106" s="86"/>
      <c r="GJ106" s="86"/>
      <c r="GK106" s="87"/>
    </row>
    <row r="107" ht="12.75" customHeight="1">
      <c r="A107" s="17"/>
      <c r="B107" s="85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86"/>
      <c r="BI107" s="86"/>
      <c r="BJ107" s="86"/>
      <c r="BK107" s="86"/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  <c r="BW107" s="86"/>
      <c r="BX107" s="86"/>
      <c r="BY107" s="86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  <c r="CL107" s="86"/>
      <c r="CM107" s="86"/>
      <c r="CN107" s="86"/>
      <c r="CO107" s="86"/>
      <c r="CP107" s="86"/>
      <c r="CQ107" s="86"/>
      <c r="CR107" s="86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  <c r="DC107" s="86"/>
      <c r="DD107" s="86"/>
      <c r="DE107" s="86"/>
      <c r="DF107" s="86"/>
      <c r="DG107" s="86"/>
      <c r="DH107" s="86"/>
      <c r="DI107" s="86"/>
      <c r="DJ107" s="86"/>
      <c r="DK107" s="86"/>
      <c r="DL107" s="86"/>
      <c r="DM107" s="86"/>
      <c r="DN107" s="86"/>
      <c r="DO107" s="86"/>
      <c r="DP107" s="86"/>
      <c r="DQ107" s="86"/>
      <c r="DR107" s="86"/>
      <c r="DS107" s="86"/>
      <c r="DT107" s="86"/>
      <c r="DU107" s="86"/>
      <c r="DV107" s="86"/>
      <c r="DW107" s="86"/>
      <c r="DX107" s="86"/>
      <c r="DY107" s="86"/>
      <c r="DZ107" s="86"/>
      <c r="EA107" s="86"/>
      <c r="EB107" s="86"/>
      <c r="EC107" s="86"/>
      <c r="ED107" s="86"/>
      <c r="EE107" s="86"/>
      <c r="EF107" s="86"/>
      <c r="EG107" s="86"/>
      <c r="EH107" s="86"/>
      <c r="EI107" s="86"/>
      <c r="EJ107" s="86"/>
      <c r="EK107" s="86"/>
      <c r="EL107" s="86"/>
      <c r="EM107" s="86"/>
      <c r="EN107" s="86"/>
      <c r="EO107" s="86"/>
      <c r="EP107" s="86"/>
      <c r="EQ107" s="86"/>
      <c r="ER107" s="86"/>
      <c r="ES107" s="86"/>
      <c r="ET107" s="86"/>
      <c r="EU107" s="86"/>
      <c r="EV107" s="86"/>
      <c r="EW107" s="86"/>
      <c r="EX107" s="86"/>
      <c r="EY107" s="86"/>
      <c r="EZ107" s="86"/>
      <c r="FA107" s="86"/>
      <c r="FB107" s="86"/>
      <c r="FC107" s="86"/>
      <c r="FD107" s="86"/>
      <c r="FE107" s="86"/>
      <c r="FF107" s="86"/>
      <c r="FG107" s="86"/>
      <c r="FH107" s="86"/>
      <c r="FI107" s="86"/>
      <c r="FJ107" s="86"/>
      <c r="FK107" s="86"/>
      <c r="FL107" s="86"/>
      <c r="FM107" s="86"/>
      <c r="FN107" s="86"/>
      <c r="FO107" s="86"/>
      <c r="FP107" s="86"/>
      <c r="FQ107" s="86"/>
      <c r="FR107" s="86"/>
      <c r="FS107" s="86"/>
      <c r="FT107" s="86"/>
      <c r="FU107" s="86"/>
      <c r="FV107" s="86"/>
      <c r="FW107" s="86"/>
      <c r="FX107" s="86"/>
      <c r="FY107" s="86"/>
      <c r="FZ107" s="86"/>
      <c r="GA107" s="86"/>
      <c r="GB107" s="86"/>
      <c r="GC107" s="86"/>
      <c r="GD107" s="86"/>
      <c r="GE107" s="86"/>
      <c r="GF107" s="86"/>
      <c r="GG107" s="86"/>
      <c r="GH107" s="86"/>
      <c r="GI107" s="86"/>
      <c r="GJ107" s="86"/>
      <c r="GK107" s="87"/>
    </row>
    <row r="108" ht="12.75" customHeight="1">
      <c r="A108" s="17"/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86"/>
      <c r="AT108" s="86"/>
      <c r="AU108" s="86"/>
      <c r="AV108" s="86"/>
      <c r="AW108" s="86"/>
      <c r="AX108" s="86"/>
      <c r="AY108" s="86"/>
      <c r="AZ108" s="86"/>
      <c r="BA108" s="86"/>
      <c r="BB108" s="86"/>
      <c r="BC108" s="86"/>
      <c r="BD108" s="86"/>
      <c r="BE108" s="86"/>
      <c r="BF108" s="86"/>
      <c r="BG108" s="86"/>
      <c r="BH108" s="86"/>
      <c r="BI108" s="86"/>
      <c r="BJ108" s="86"/>
      <c r="BK108" s="86"/>
      <c r="BL108" s="86"/>
      <c r="BM108" s="86"/>
      <c r="BN108" s="86"/>
      <c r="BO108" s="86"/>
      <c r="BP108" s="86"/>
      <c r="BQ108" s="86"/>
      <c r="BR108" s="86"/>
      <c r="BS108" s="86"/>
      <c r="BT108" s="86"/>
      <c r="BU108" s="86"/>
      <c r="BV108" s="86"/>
      <c r="BW108" s="86"/>
      <c r="BX108" s="86"/>
      <c r="BY108" s="86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  <c r="CL108" s="86"/>
      <c r="CM108" s="86"/>
      <c r="CN108" s="86"/>
      <c r="CO108" s="86"/>
      <c r="CP108" s="86"/>
      <c r="CQ108" s="86"/>
      <c r="CR108" s="86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  <c r="DC108" s="86"/>
      <c r="DD108" s="86"/>
      <c r="DE108" s="86"/>
      <c r="DF108" s="86"/>
      <c r="DG108" s="86"/>
      <c r="DH108" s="86"/>
      <c r="DI108" s="86"/>
      <c r="DJ108" s="86"/>
      <c r="DK108" s="86"/>
      <c r="DL108" s="86"/>
      <c r="DM108" s="86"/>
      <c r="DN108" s="86"/>
      <c r="DO108" s="86"/>
      <c r="DP108" s="86"/>
      <c r="DQ108" s="86"/>
      <c r="DR108" s="86"/>
      <c r="DS108" s="86"/>
      <c r="DT108" s="86"/>
      <c r="DU108" s="86"/>
      <c r="DV108" s="86"/>
      <c r="DW108" s="86"/>
      <c r="DX108" s="86"/>
      <c r="DY108" s="86"/>
      <c r="DZ108" s="86"/>
      <c r="EA108" s="86"/>
      <c r="EB108" s="86"/>
      <c r="EC108" s="86"/>
      <c r="ED108" s="86"/>
      <c r="EE108" s="86"/>
      <c r="EF108" s="86"/>
      <c r="EG108" s="86"/>
      <c r="EH108" s="86"/>
      <c r="EI108" s="86"/>
      <c r="EJ108" s="86"/>
      <c r="EK108" s="86"/>
      <c r="EL108" s="86"/>
      <c r="EM108" s="86"/>
      <c r="EN108" s="86"/>
      <c r="EO108" s="86"/>
      <c r="EP108" s="86"/>
      <c r="EQ108" s="86"/>
      <c r="ER108" s="86"/>
      <c r="ES108" s="86"/>
      <c r="ET108" s="86"/>
      <c r="EU108" s="86"/>
      <c r="EV108" s="86"/>
      <c r="EW108" s="86"/>
      <c r="EX108" s="86"/>
      <c r="EY108" s="86"/>
      <c r="EZ108" s="86"/>
      <c r="FA108" s="86"/>
      <c r="FB108" s="86"/>
      <c r="FC108" s="86"/>
      <c r="FD108" s="86"/>
      <c r="FE108" s="86"/>
      <c r="FF108" s="86"/>
      <c r="FG108" s="86"/>
      <c r="FH108" s="86"/>
      <c r="FI108" s="86"/>
      <c r="FJ108" s="86"/>
      <c r="FK108" s="86"/>
      <c r="FL108" s="86"/>
      <c r="FM108" s="86"/>
      <c r="FN108" s="86"/>
      <c r="FO108" s="86"/>
      <c r="FP108" s="86"/>
      <c r="FQ108" s="86"/>
      <c r="FR108" s="86"/>
      <c r="FS108" s="86"/>
      <c r="FT108" s="86"/>
      <c r="FU108" s="86"/>
      <c r="FV108" s="86"/>
      <c r="FW108" s="86"/>
      <c r="FX108" s="86"/>
      <c r="FY108" s="86"/>
      <c r="FZ108" s="86"/>
      <c r="GA108" s="86"/>
      <c r="GB108" s="86"/>
      <c r="GC108" s="86"/>
      <c r="GD108" s="86"/>
      <c r="GE108" s="86"/>
      <c r="GF108" s="86"/>
      <c r="GG108" s="86"/>
      <c r="GH108" s="86"/>
      <c r="GI108" s="86"/>
      <c r="GJ108" s="86"/>
      <c r="GK108" s="87"/>
    </row>
    <row r="109" ht="12.75" customHeight="1">
      <c r="A109" s="17"/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  <c r="FG109" s="86"/>
      <c r="FH109" s="86"/>
      <c r="FI109" s="86"/>
      <c r="FJ109" s="86"/>
      <c r="FK109" s="86"/>
      <c r="FL109" s="86"/>
      <c r="FM109" s="86"/>
      <c r="FN109" s="86"/>
      <c r="FO109" s="86"/>
      <c r="FP109" s="86"/>
      <c r="FQ109" s="86"/>
      <c r="FR109" s="86"/>
      <c r="FS109" s="86"/>
      <c r="FT109" s="86"/>
      <c r="FU109" s="86"/>
      <c r="FV109" s="86"/>
      <c r="FW109" s="86"/>
      <c r="FX109" s="86"/>
      <c r="FY109" s="86"/>
      <c r="FZ109" s="86"/>
      <c r="GA109" s="86"/>
      <c r="GB109" s="86"/>
      <c r="GC109" s="86"/>
      <c r="GD109" s="86"/>
      <c r="GE109" s="86"/>
      <c r="GF109" s="86"/>
      <c r="GG109" s="86"/>
      <c r="GH109" s="86"/>
      <c r="GI109" s="86"/>
      <c r="GJ109" s="86"/>
      <c r="GK109" s="87"/>
    </row>
    <row r="110" ht="12.75" customHeight="1">
      <c r="A110" s="17"/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  <c r="FG110" s="86"/>
      <c r="FH110" s="86"/>
      <c r="FI110" s="86"/>
      <c r="FJ110" s="86"/>
      <c r="FK110" s="86"/>
      <c r="FL110" s="86"/>
      <c r="FM110" s="86"/>
      <c r="FN110" s="86"/>
      <c r="FO110" s="86"/>
      <c r="FP110" s="86"/>
      <c r="FQ110" s="86"/>
      <c r="FR110" s="86"/>
      <c r="FS110" s="86"/>
      <c r="FT110" s="86"/>
      <c r="FU110" s="86"/>
      <c r="FV110" s="86"/>
      <c r="FW110" s="86"/>
      <c r="FX110" s="86"/>
      <c r="FY110" s="86"/>
      <c r="FZ110" s="86"/>
      <c r="GA110" s="86"/>
      <c r="GB110" s="86"/>
      <c r="GC110" s="86"/>
      <c r="GD110" s="86"/>
      <c r="GE110" s="86"/>
      <c r="GF110" s="86"/>
      <c r="GG110" s="86"/>
      <c r="GH110" s="86"/>
      <c r="GI110" s="86"/>
      <c r="GJ110" s="86"/>
      <c r="GK110" s="87"/>
    </row>
    <row r="111" ht="12.75" customHeight="1">
      <c r="A111" s="17"/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  <c r="FG111" s="86"/>
      <c r="FH111" s="86"/>
      <c r="FI111" s="86"/>
      <c r="FJ111" s="86"/>
      <c r="FK111" s="86"/>
      <c r="FL111" s="86"/>
      <c r="FM111" s="86"/>
      <c r="FN111" s="86"/>
      <c r="FO111" s="86"/>
      <c r="FP111" s="86"/>
      <c r="FQ111" s="86"/>
      <c r="FR111" s="86"/>
      <c r="FS111" s="86"/>
      <c r="FT111" s="86"/>
      <c r="FU111" s="86"/>
      <c r="FV111" s="86"/>
      <c r="FW111" s="86"/>
      <c r="FX111" s="86"/>
      <c r="FY111" s="86"/>
      <c r="FZ111" s="86"/>
      <c r="GA111" s="86"/>
      <c r="GB111" s="86"/>
      <c r="GC111" s="86"/>
      <c r="GD111" s="86"/>
      <c r="GE111" s="86"/>
      <c r="GF111" s="86"/>
      <c r="GG111" s="86"/>
      <c r="GH111" s="86"/>
      <c r="GI111" s="86"/>
      <c r="GJ111" s="86"/>
      <c r="GK111" s="87"/>
    </row>
    <row r="112" ht="12.75" customHeight="1">
      <c r="A112" s="17"/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  <c r="FG112" s="86"/>
      <c r="FH112" s="86"/>
      <c r="FI112" s="86"/>
      <c r="FJ112" s="86"/>
      <c r="FK112" s="86"/>
      <c r="FL112" s="86"/>
      <c r="FM112" s="86"/>
      <c r="FN112" s="86"/>
      <c r="FO112" s="86"/>
      <c r="FP112" s="86"/>
      <c r="FQ112" s="86"/>
      <c r="FR112" s="86"/>
      <c r="FS112" s="86"/>
      <c r="FT112" s="86"/>
      <c r="FU112" s="86"/>
      <c r="FV112" s="86"/>
      <c r="FW112" s="86"/>
      <c r="FX112" s="86"/>
      <c r="FY112" s="86"/>
      <c r="FZ112" s="86"/>
      <c r="GA112" s="86"/>
      <c r="GB112" s="86"/>
      <c r="GC112" s="86"/>
      <c r="GD112" s="86"/>
      <c r="GE112" s="86"/>
      <c r="GF112" s="86"/>
      <c r="GG112" s="86"/>
      <c r="GH112" s="86"/>
      <c r="GI112" s="86"/>
      <c r="GJ112" s="86"/>
      <c r="GK112" s="87"/>
    </row>
    <row r="113" ht="12.75" customHeight="1">
      <c r="A113" s="17"/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86"/>
      <c r="BD113" s="86"/>
      <c r="BE113" s="86"/>
      <c r="BF113" s="86"/>
      <c r="BG113" s="86"/>
      <c r="BH113" s="86"/>
      <c r="BI113" s="86"/>
      <c r="BJ113" s="86"/>
      <c r="BK113" s="86"/>
      <c r="BL113" s="86"/>
      <c r="BM113" s="86"/>
      <c r="BN113" s="86"/>
      <c r="BO113" s="86"/>
      <c r="BP113" s="86"/>
      <c r="BQ113" s="86"/>
      <c r="BR113" s="86"/>
      <c r="BS113" s="86"/>
      <c r="BT113" s="86"/>
      <c r="BU113" s="86"/>
      <c r="BV113" s="86"/>
      <c r="BW113" s="86"/>
      <c r="BX113" s="86"/>
      <c r="BY113" s="86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  <c r="CL113" s="86"/>
      <c r="CM113" s="86"/>
      <c r="CN113" s="86"/>
      <c r="CO113" s="86"/>
      <c r="CP113" s="86"/>
      <c r="CQ113" s="86"/>
      <c r="CR113" s="86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  <c r="DC113" s="86"/>
      <c r="DD113" s="86"/>
      <c r="DE113" s="86"/>
      <c r="DF113" s="86"/>
      <c r="DG113" s="86"/>
      <c r="DH113" s="86"/>
      <c r="DI113" s="86"/>
      <c r="DJ113" s="86"/>
      <c r="DK113" s="86"/>
      <c r="DL113" s="86"/>
      <c r="DM113" s="86"/>
      <c r="DN113" s="86"/>
      <c r="DO113" s="86"/>
      <c r="DP113" s="86"/>
      <c r="DQ113" s="86"/>
      <c r="DR113" s="86"/>
      <c r="DS113" s="86"/>
      <c r="DT113" s="86"/>
      <c r="DU113" s="86"/>
      <c r="DV113" s="86"/>
      <c r="DW113" s="86"/>
      <c r="DX113" s="86"/>
      <c r="DY113" s="86"/>
      <c r="DZ113" s="86"/>
      <c r="EA113" s="86"/>
      <c r="EB113" s="86"/>
      <c r="EC113" s="86"/>
      <c r="ED113" s="86"/>
      <c r="EE113" s="86"/>
      <c r="EF113" s="86"/>
      <c r="EG113" s="86"/>
      <c r="EH113" s="86"/>
      <c r="EI113" s="86"/>
      <c r="EJ113" s="86"/>
      <c r="EK113" s="86"/>
      <c r="EL113" s="86"/>
      <c r="EM113" s="86"/>
      <c r="EN113" s="86"/>
      <c r="EO113" s="86"/>
      <c r="EP113" s="86"/>
      <c r="EQ113" s="86"/>
      <c r="ER113" s="86"/>
      <c r="ES113" s="86"/>
      <c r="ET113" s="86"/>
      <c r="EU113" s="86"/>
      <c r="EV113" s="86"/>
      <c r="EW113" s="86"/>
      <c r="EX113" s="86"/>
      <c r="EY113" s="86"/>
      <c r="EZ113" s="86"/>
      <c r="FA113" s="86"/>
      <c r="FB113" s="86"/>
      <c r="FC113" s="86"/>
      <c r="FD113" s="86"/>
      <c r="FE113" s="86"/>
      <c r="FF113" s="86"/>
      <c r="FG113" s="86"/>
      <c r="FH113" s="86"/>
      <c r="FI113" s="86"/>
      <c r="FJ113" s="86"/>
      <c r="FK113" s="86"/>
      <c r="FL113" s="86"/>
      <c r="FM113" s="86"/>
      <c r="FN113" s="86"/>
      <c r="FO113" s="86"/>
      <c r="FP113" s="86"/>
      <c r="FQ113" s="86"/>
      <c r="FR113" s="86"/>
      <c r="FS113" s="86"/>
      <c r="FT113" s="86"/>
      <c r="FU113" s="86"/>
      <c r="FV113" s="86"/>
      <c r="FW113" s="86"/>
      <c r="FX113" s="86"/>
      <c r="FY113" s="86"/>
      <c r="FZ113" s="86"/>
      <c r="GA113" s="86"/>
      <c r="GB113" s="86"/>
      <c r="GC113" s="86"/>
      <c r="GD113" s="86"/>
      <c r="GE113" s="86"/>
      <c r="GF113" s="86"/>
      <c r="GG113" s="86"/>
      <c r="GH113" s="86"/>
      <c r="GI113" s="86"/>
      <c r="GJ113" s="86"/>
      <c r="GK113" s="87"/>
    </row>
    <row r="114" ht="12.75" customHeight="1">
      <c r="A114" s="17"/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86"/>
      <c r="AT114" s="86"/>
      <c r="AU114" s="86"/>
      <c r="AV114" s="86"/>
      <c r="AW114" s="86"/>
      <c r="AX114" s="86"/>
      <c r="AY114" s="86"/>
      <c r="AZ114" s="86"/>
      <c r="BA114" s="86"/>
      <c r="BB114" s="86"/>
      <c r="BC114" s="86"/>
      <c r="BD114" s="86"/>
      <c r="BE114" s="86"/>
      <c r="BF114" s="86"/>
      <c r="BG114" s="86"/>
      <c r="BH114" s="86"/>
      <c r="BI114" s="86"/>
      <c r="BJ114" s="86"/>
      <c r="BK114" s="86"/>
      <c r="BL114" s="86"/>
      <c r="BM114" s="86"/>
      <c r="BN114" s="86"/>
      <c r="BO114" s="86"/>
      <c r="BP114" s="86"/>
      <c r="BQ114" s="86"/>
      <c r="BR114" s="86"/>
      <c r="BS114" s="86"/>
      <c r="BT114" s="86"/>
      <c r="BU114" s="86"/>
      <c r="BV114" s="86"/>
      <c r="BW114" s="86"/>
      <c r="BX114" s="86"/>
      <c r="BY114" s="86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  <c r="CL114" s="86"/>
      <c r="CM114" s="86"/>
      <c r="CN114" s="86"/>
      <c r="CO114" s="86"/>
      <c r="CP114" s="86"/>
      <c r="CQ114" s="86"/>
      <c r="CR114" s="86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  <c r="DC114" s="86"/>
      <c r="DD114" s="86"/>
      <c r="DE114" s="86"/>
      <c r="DF114" s="86"/>
      <c r="DG114" s="86"/>
      <c r="DH114" s="86"/>
      <c r="DI114" s="86"/>
      <c r="DJ114" s="86"/>
      <c r="DK114" s="86"/>
      <c r="DL114" s="86"/>
      <c r="DM114" s="86"/>
      <c r="DN114" s="86"/>
      <c r="DO114" s="86"/>
      <c r="DP114" s="86"/>
      <c r="DQ114" s="86"/>
      <c r="DR114" s="86"/>
      <c r="DS114" s="86"/>
      <c r="DT114" s="86"/>
      <c r="DU114" s="86"/>
      <c r="DV114" s="86"/>
      <c r="DW114" s="86"/>
      <c r="DX114" s="86"/>
      <c r="DY114" s="86"/>
      <c r="DZ114" s="86"/>
      <c r="EA114" s="86"/>
      <c r="EB114" s="86"/>
      <c r="EC114" s="86"/>
      <c r="ED114" s="86"/>
      <c r="EE114" s="86"/>
      <c r="EF114" s="86"/>
      <c r="EG114" s="86"/>
      <c r="EH114" s="86"/>
      <c r="EI114" s="86"/>
      <c r="EJ114" s="86"/>
      <c r="EK114" s="86"/>
      <c r="EL114" s="86"/>
      <c r="EM114" s="86"/>
      <c r="EN114" s="86"/>
      <c r="EO114" s="86"/>
      <c r="EP114" s="86"/>
      <c r="EQ114" s="86"/>
      <c r="ER114" s="86"/>
      <c r="ES114" s="86"/>
      <c r="ET114" s="86"/>
      <c r="EU114" s="86"/>
      <c r="EV114" s="86"/>
      <c r="EW114" s="86"/>
      <c r="EX114" s="86"/>
      <c r="EY114" s="86"/>
      <c r="EZ114" s="86"/>
      <c r="FA114" s="86"/>
      <c r="FB114" s="86"/>
      <c r="FC114" s="86"/>
      <c r="FD114" s="86"/>
      <c r="FE114" s="86"/>
      <c r="FF114" s="86"/>
      <c r="FG114" s="86"/>
      <c r="FH114" s="86"/>
      <c r="FI114" s="86"/>
      <c r="FJ114" s="86"/>
      <c r="FK114" s="86"/>
      <c r="FL114" s="86"/>
      <c r="FM114" s="86"/>
      <c r="FN114" s="86"/>
      <c r="FO114" s="86"/>
      <c r="FP114" s="86"/>
      <c r="FQ114" s="86"/>
      <c r="FR114" s="86"/>
      <c r="FS114" s="86"/>
      <c r="FT114" s="86"/>
      <c r="FU114" s="86"/>
      <c r="FV114" s="86"/>
      <c r="FW114" s="86"/>
      <c r="FX114" s="86"/>
      <c r="FY114" s="86"/>
      <c r="FZ114" s="86"/>
      <c r="GA114" s="86"/>
      <c r="GB114" s="86"/>
      <c r="GC114" s="86"/>
      <c r="GD114" s="86"/>
      <c r="GE114" s="86"/>
      <c r="GF114" s="86"/>
      <c r="GG114" s="86"/>
      <c r="GH114" s="86"/>
      <c r="GI114" s="86"/>
      <c r="GJ114" s="86"/>
      <c r="GK114" s="87"/>
    </row>
    <row r="115" ht="12.75" customHeight="1">
      <c r="A115" s="17"/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  <c r="AE115" s="86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86"/>
      <c r="BD115" s="86"/>
      <c r="BE115" s="86"/>
      <c r="BF115" s="86"/>
      <c r="BG115" s="86"/>
      <c r="BH115" s="86"/>
      <c r="BI115" s="86"/>
      <c r="BJ115" s="86"/>
      <c r="BK115" s="86"/>
      <c r="BL115" s="86"/>
      <c r="BM115" s="86"/>
      <c r="BN115" s="86"/>
      <c r="BO115" s="86"/>
      <c r="BP115" s="86"/>
      <c r="BQ115" s="86"/>
      <c r="BR115" s="86"/>
      <c r="BS115" s="86"/>
      <c r="BT115" s="86"/>
      <c r="BU115" s="86"/>
      <c r="BV115" s="86"/>
      <c r="BW115" s="86"/>
      <c r="BX115" s="86"/>
      <c r="BY115" s="86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  <c r="CL115" s="86"/>
      <c r="CM115" s="86"/>
      <c r="CN115" s="86"/>
      <c r="CO115" s="86"/>
      <c r="CP115" s="86"/>
      <c r="CQ115" s="86"/>
      <c r="CR115" s="86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  <c r="DC115" s="86"/>
      <c r="DD115" s="86"/>
      <c r="DE115" s="86"/>
      <c r="DF115" s="86"/>
      <c r="DG115" s="86"/>
      <c r="DH115" s="86"/>
      <c r="DI115" s="86"/>
      <c r="DJ115" s="86"/>
      <c r="DK115" s="86"/>
      <c r="DL115" s="86"/>
      <c r="DM115" s="86"/>
      <c r="DN115" s="86"/>
      <c r="DO115" s="86"/>
      <c r="DP115" s="86"/>
      <c r="DQ115" s="86"/>
      <c r="DR115" s="86"/>
      <c r="DS115" s="86"/>
      <c r="DT115" s="86"/>
      <c r="DU115" s="86"/>
      <c r="DV115" s="86"/>
      <c r="DW115" s="86"/>
      <c r="DX115" s="86"/>
      <c r="DY115" s="86"/>
      <c r="DZ115" s="86"/>
      <c r="EA115" s="86"/>
      <c r="EB115" s="86"/>
      <c r="EC115" s="86"/>
      <c r="ED115" s="86"/>
      <c r="EE115" s="86"/>
      <c r="EF115" s="86"/>
      <c r="EG115" s="86"/>
      <c r="EH115" s="86"/>
      <c r="EI115" s="86"/>
      <c r="EJ115" s="86"/>
      <c r="EK115" s="86"/>
      <c r="EL115" s="86"/>
      <c r="EM115" s="86"/>
      <c r="EN115" s="86"/>
      <c r="EO115" s="86"/>
      <c r="EP115" s="86"/>
      <c r="EQ115" s="86"/>
      <c r="ER115" s="86"/>
      <c r="ES115" s="86"/>
      <c r="ET115" s="86"/>
      <c r="EU115" s="86"/>
      <c r="EV115" s="86"/>
      <c r="EW115" s="86"/>
      <c r="EX115" s="86"/>
      <c r="EY115" s="86"/>
      <c r="EZ115" s="86"/>
      <c r="FA115" s="86"/>
      <c r="FB115" s="86"/>
      <c r="FC115" s="86"/>
      <c r="FD115" s="86"/>
      <c r="FE115" s="86"/>
      <c r="FF115" s="86"/>
      <c r="FG115" s="86"/>
      <c r="FH115" s="86"/>
      <c r="FI115" s="86"/>
      <c r="FJ115" s="86"/>
      <c r="FK115" s="86"/>
      <c r="FL115" s="86"/>
      <c r="FM115" s="86"/>
      <c r="FN115" s="86"/>
      <c r="FO115" s="86"/>
      <c r="FP115" s="86"/>
      <c r="FQ115" s="86"/>
      <c r="FR115" s="86"/>
      <c r="FS115" s="86"/>
      <c r="FT115" s="86"/>
      <c r="FU115" s="86"/>
      <c r="FV115" s="86"/>
      <c r="FW115" s="86"/>
      <c r="FX115" s="86"/>
      <c r="FY115" s="86"/>
      <c r="FZ115" s="86"/>
      <c r="GA115" s="86"/>
      <c r="GB115" s="86"/>
      <c r="GC115" s="86"/>
      <c r="GD115" s="86"/>
      <c r="GE115" s="86"/>
      <c r="GF115" s="86"/>
      <c r="GG115" s="86"/>
      <c r="GH115" s="86"/>
      <c r="GI115" s="86"/>
      <c r="GJ115" s="86"/>
      <c r="GK115" s="87"/>
    </row>
    <row r="116" ht="12.75" customHeight="1">
      <c r="A116" s="17"/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86"/>
      <c r="AT116" s="86"/>
      <c r="AU116" s="86"/>
      <c r="AV116" s="86"/>
      <c r="AW116" s="86"/>
      <c r="AX116" s="86"/>
      <c r="AY116" s="86"/>
      <c r="AZ116" s="86"/>
      <c r="BA116" s="86"/>
      <c r="BB116" s="86"/>
      <c r="BC116" s="86"/>
      <c r="BD116" s="86"/>
      <c r="BE116" s="86"/>
      <c r="BF116" s="86"/>
      <c r="BG116" s="86"/>
      <c r="BH116" s="86"/>
      <c r="BI116" s="86"/>
      <c r="BJ116" s="86"/>
      <c r="BK116" s="86"/>
      <c r="BL116" s="86"/>
      <c r="BM116" s="86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7"/>
    </row>
    <row r="117" ht="12.75" customHeight="1">
      <c r="A117" s="17"/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86"/>
      <c r="DD117" s="86"/>
      <c r="DE117" s="86"/>
      <c r="DF117" s="86"/>
      <c r="DG117" s="86"/>
      <c r="DH117" s="86"/>
      <c r="DI117" s="86"/>
      <c r="DJ117" s="86"/>
      <c r="DK117" s="86"/>
      <c r="DL117" s="86"/>
      <c r="DM117" s="86"/>
      <c r="DN117" s="86"/>
      <c r="DO117" s="86"/>
      <c r="DP117" s="86"/>
      <c r="DQ117" s="86"/>
      <c r="DR117" s="86"/>
      <c r="DS117" s="86"/>
      <c r="DT117" s="86"/>
      <c r="DU117" s="86"/>
      <c r="DV117" s="86"/>
      <c r="DW117" s="86"/>
      <c r="DX117" s="86"/>
      <c r="DY117" s="86"/>
      <c r="DZ117" s="86"/>
      <c r="EA117" s="86"/>
      <c r="EB117" s="86"/>
      <c r="EC117" s="86"/>
      <c r="ED117" s="86"/>
      <c r="EE117" s="86"/>
      <c r="EF117" s="86"/>
      <c r="EG117" s="86"/>
      <c r="EH117" s="86"/>
      <c r="EI117" s="86"/>
      <c r="EJ117" s="86"/>
      <c r="EK117" s="86"/>
      <c r="EL117" s="86"/>
      <c r="EM117" s="86"/>
      <c r="EN117" s="86"/>
      <c r="EO117" s="86"/>
      <c r="EP117" s="86"/>
      <c r="EQ117" s="86"/>
      <c r="ER117" s="86"/>
      <c r="ES117" s="86"/>
      <c r="ET117" s="86"/>
      <c r="EU117" s="86"/>
      <c r="EV117" s="86"/>
      <c r="EW117" s="86"/>
      <c r="EX117" s="86"/>
      <c r="EY117" s="86"/>
      <c r="EZ117" s="86"/>
      <c r="FA117" s="86"/>
      <c r="FB117" s="86"/>
      <c r="FC117" s="86"/>
      <c r="FD117" s="86"/>
      <c r="FE117" s="86"/>
      <c r="FF117" s="86"/>
      <c r="FG117" s="86"/>
      <c r="FH117" s="86"/>
      <c r="FI117" s="86"/>
      <c r="FJ117" s="86"/>
      <c r="FK117" s="86"/>
      <c r="FL117" s="86"/>
      <c r="FM117" s="86"/>
      <c r="FN117" s="86"/>
      <c r="FO117" s="86"/>
      <c r="FP117" s="86"/>
      <c r="FQ117" s="86"/>
      <c r="FR117" s="86"/>
      <c r="FS117" s="86"/>
      <c r="FT117" s="86"/>
      <c r="FU117" s="86"/>
      <c r="FV117" s="86"/>
      <c r="FW117" s="86"/>
      <c r="FX117" s="86"/>
      <c r="FY117" s="86"/>
      <c r="FZ117" s="86"/>
      <c r="GA117" s="86"/>
      <c r="GB117" s="86"/>
      <c r="GC117" s="86"/>
      <c r="GD117" s="86"/>
      <c r="GE117" s="86"/>
      <c r="GF117" s="86"/>
      <c r="GG117" s="86"/>
      <c r="GH117" s="86"/>
      <c r="GI117" s="86"/>
      <c r="GJ117" s="86"/>
      <c r="GK117" s="87"/>
    </row>
    <row r="118" ht="12.75" customHeight="1">
      <c r="A118" s="17"/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86"/>
      <c r="DD118" s="86"/>
      <c r="DE118" s="86"/>
      <c r="DF118" s="86"/>
      <c r="DG118" s="86"/>
      <c r="DH118" s="86"/>
      <c r="DI118" s="86"/>
      <c r="DJ118" s="86"/>
      <c r="DK118" s="86"/>
      <c r="DL118" s="86"/>
      <c r="DM118" s="86"/>
      <c r="DN118" s="86"/>
      <c r="DO118" s="86"/>
      <c r="DP118" s="86"/>
      <c r="DQ118" s="86"/>
      <c r="DR118" s="86"/>
      <c r="DS118" s="86"/>
      <c r="DT118" s="86"/>
      <c r="DU118" s="86"/>
      <c r="DV118" s="86"/>
      <c r="DW118" s="86"/>
      <c r="DX118" s="86"/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7"/>
    </row>
    <row r="119" ht="12.75" customHeight="1">
      <c r="A119" s="17"/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86"/>
      <c r="BD119" s="86"/>
      <c r="BE119" s="86"/>
      <c r="BF119" s="86"/>
      <c r="BG119" s="86"/>
      <c r="BH119" s="86"/>
      <c r="BI119" s="86"/>
      <c r="BJ119" s="86"/>
      <c r="BK119" s="86"/>
      <c r="BL119" s="86"/>
      <c r="BM119" s="86"/>
      <c r="BN119" s="86"/>
      <c r="BO119" s="86"/>
      <c r="BP119" s="86"/>
      <c r="BQ119" s="86"/>
      <c r="BR119" s="86"/>
      <c r="BS119" s="86"/>
      <c r="BT119" s="86"/>
      <c r="BU119" s="86"/>
      <c r="BV119" s="86"/>
      <c r="BW119" s="86"/>
      <c r="BX119" s="86"/>
      <c r="BY119" s="86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  <c r="CL119" s="86"/>
      <c r="CM119" s="86"/>
      <c r="CN119" s="86"/>
      <c r="CO119" s="86"/>
      <c r="CP119" s="86"/>
      <c r="CQ119" s="86"/>
      <c r="CR119" s="86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  <c r="DC119" s="86"/>
      <c r="DD119" s="86"/>
      <c r="DE119" s="86"/>
      <c r="DF119" s="86"/>
      <c r="DG119" s="86"/>
      <c r="DH119" s="86"/>
      <c r="DI119" s="86"/>
      <c r="DJ119" s="86"/>
      <c r="DK119" s="86"/>
      <c r="DL119" s="86"/>
      <c r="DM119" s="86"/>
      <c r="DN119" s="86"/>
      <c r="DO119" s="86"/>
      <c r="DP119" s="86"/>
      <c r="DQ119" s="86"/>
      <c r="DR119" s="86"/>
      <c r="DS119" s="86"/>
      <c r="DT119" s="86"/>
      <c r="DU119" s="86"/>
      <c r="DV119" s="86"/>
      <c r="DW119" s="86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7"/>
    </row>
    <row r="120" ht="12.75" customHeight="1">
      <c r="A120" s="17"/>
      <c r="B120" s="85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86"/>
      <c r="AT120" s="86"/>
      <c r="AU120" s="86"/>
      <c r="AV120" s="86"/>
      <c r="AW120" s="86"/>
      <c r="AX120" s="86"/>
      <c r="AY120" s="86"/>
      <c r="AZ120" s="86"/>
      <c r="BA120" s="86"/>
      <c r="BB120" s="86"/>
      <c r="BC120" s="86"/>
      <c r="BD120" s="86"/>
      <c r="BE120" s="86"/>
      <c r="BF120" s="86"/>
      <c r="BG120" s="86"/>
      <c r="BH120" s="86"/>
      <c r="BI120" s="86"/>
      <c r="BJ120" s="86"/>
      <c r="BK120" s="86"/>
      <c r="BL120" s="86"/>
      <c r="BM120" s="86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7"/>
    </row>
    <row r="121" ht="12.75" customHeight="1">
      <c r="A121" s="17"/>
      <c r="B121" s="85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  <c r="BK121" s="86"/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  <c r="BW121" s="86"/>
      <c r="BX121" s="86"/>
      <c r="BY121" s="86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  <c r="CL121" s="86"/>
      <c r="CM121" s="86"/>
      <c r="CN121" s="86"/>
      <c r="CO121" s="86"/>
      <c r="CP121" s="86"/>
      <c r="CQ121" s="86"/>
      <c r="CR121" s="86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  <c r="DC121" s="86"/>
      <c r="DD121" s="86"/>
      <c r="DE121" s="86"/>
      <c r="DF121" s="86"/>
      <c r="DG121" s="86"/>
      <c r="DH121" s="86"/>
      <c r="DI121" s="86"/>
      <c r="DJ121" s="86"/>
      <c r="DK121" s="86"/>
      <c r="DL121" s="86"/>
      <c r="DM121" s="86"/>
      <c r="DN121" s="86"/>
      <c r="DO121" s="86"/>
      <c r="DP121" s="86"/>
      <c r="DQ121" s="86"/>
      <c r="DR121" s="86"/>
      <c r="DS121" s="86"/>
      <c r="DT121" s="86"/>
      <c r="DU121" s="86"/>
      <c r="DV121" s="86"/>
      <c r="DW121" s="86"/>
      <c r="DX121" s="86"/>
      <c r="DY121" s="86"/>
      <c r="DZ121" s="86"/>
      <c r="EA121" s="86"/>
      <c r="EB121" s="86"/>
      <c r="EC121" s="86"/>
      <c r="ED121" s="86"/>
      <c r="EE121" s="86"/>
      <c r="EF121" s="86"/>
      <c r="EG121" s="86"/>
      <c r="EH121" s="86"/>
      <c r="EI121" s="86"/>
      <c r="EJ121" s="86"/>
      <c r="EK121" s="86"/>
      <c r="EL121" s="86"/>
      <c r="EM121" s="86"/>
      <c r="EN121" s="86"/>
      <c r="EO121" s="86"/>
      <c r="EP121" s="86"/>
      <c r="EQ121" s="86"/>
      <c r="ER121" s="86"/>
      <c r="ES121" s="86"/>
      <c r="ET121" s="86"/>
      <c r="EU121" s="86"/>
      <c r="EV121" s="86"/>
      <c r="EW121" s="86"/>
      <c r="EX121" s="86"/>
      <c r="EY121" s="86"/>
      <c r="EZ121" s="86"/>
      <c r="FA121" s="86"/>
      <c r="FB121" s="86"/>
      <c r="FC121" s="86"/>
      <c r="FD121" s="86"/>
      <c r="FE121" s="86"/>
      <c r="FF121" s="86"/>
      <c r="FG121" s="86"/>
      <c r="FH121" s="86"/>
      <c r="FI121" s="86"/>
      <c r="FJ121" s="86"/>
      <c r="FK121" s="86"/>
      <c r="FL121" s="86"/>
      <c r="FM121" s="86"/>
      <c r="FN121" s="86"/>
      <c r="FO121" s="86"/>
      <c r="FP121" s="86"/>
      <c r="FQ121" s="86"/>
      <c r="FR121" s="86"/>
      <c r="FS121" s="86"/>
      <c r="FT121" s="86"/>
      <c r="FU121" s="86"/>
      <c r="FV121" s="86"/>
      <c r="FW121" s="86"/>
      <c r="FX121" s="86"/>
      <c r="FY121" s="86"/>
      <c r="FZ121" s="86"/>
      <c r="GA121" s="86"/>
      <c r="GB121" s="86"/>
      <c r="GC121" s="86"/>
      <c r="GD121" s="86"/>
      <c r="GE121" s="86"/>
      <c r="GF121" s="86"/>
      <c r="GG121" s="86"/>
      <c r="GH121" s="86"/>
      <c r="GI121" s="86"/>
      <c r="GJ121" s="86"/>
      <c r="GK121" s="87"/>
    </row>
    <row r="122" ht="12.75" customHeight="1">
      <c r="A122" s="17"/>
      <c r="B122" s="85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86"/>
      <c r="AT122" s="86"/>
      <c r="AU122" s="86"/>
      <c r="AV122" s="86"/>
      <c r="AW122" s="86"/>
      <c r="AX122" s="86"/>
      <c r="AY122" s="86"/>
      <c r="AZ122" s="86"/>
      <c r="BA122" s="86"/>
      <c r="BB122" s="86"/>
      <c r="BC122" s="86"/>
      <c r="BD122" s="86"/>
      <c r="BE122" s="86"/>
      <c r="BF122" s="86"/>
      <c r="BG122" s="86"/>
      <c r="BH122" s="86"/>
      <c r="BI122" s="86"/>
      <c r="BJ122" s="86"/>
      <c r="BK122" s="86"/>
      <c r="BL122" s="86"/>
      <c r="BM122" s="86"/>
      <c r="BN122" s="86"/>
      <c r="BO122" s="86"/>
      <c r="BP122" s="86"/>
      <c r="BQ122" s="86"/>
      <c r="BR122" s="86"/>
      <c r="BS122" s="86"/>
      <c r="BT122" s="86"/>
      <c r="BU122" s="86"/>
      <c r="BV122" s="86"/>
      <c r="BW122" s="86"/>
      <c r="BX122" s="86"/>
      <c r="BY122" s="86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  <c r="CL122" s="86"/>
      <c r="CM122" s="86"/>
      <c r="CN122" s="86"/>
      <c r="CO122" s="86"/>
      <c r="CP122" s="86"/>
      <c r="CQ122" s="86"/>
      <c r="CR122" s="86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  <c r="DC122" s="86"/>
      <c r="DD122" s="86"/>
      <c r="DE122" s="86"/>
      <c r="DF122" s="86"/>
      <c r="DG122" s="86"/>
      <c r="DH122" s="86"/>
      <c r="DI122" s="86"/>
      <c r="DJ122" s="86"/>
      <c r="DK122" s="86"/>
      <c r="DL122" s="86"/>
      <c r="DM122" s="86"/>
      <c r="DN122" s="86"/>
      <c r="DO122" s="86"/>
      <c r="DP122" s="86"/>
      <c r="DQ122" s="86"/>
      <c r="DR122" s="86"/>
      <c r="DS122" s="86"/>
      <c r="DT122" s="86"/>
      <c r="DU122" s="86"/>
      <c r="DV122" s="86"/>
      <c r="DW122" s="86"/>
      <c r="DX122" s="86"/>
      <c r="DY122" s="86"/>
      <c r="DZ122" s="86"/>
      <c r="EA122" s="86"/>
      <c r="EB122" s="86"/>
      <c r="EC122" s="86"/>
      <c r="ED122" s="86"/>
      <c r="EE122" s="86"/>
      <c r="EF122" s="86"/>
      <c r="EG122" s="86"/>
      <c r="EH122" s="86"/>
      <c r="EI122" s="86"/>
      <c r="EJ122" s="86"/>
      <c r="EK122" s="86"/>
      <c r="EL122" s="86"/>
      <c r="EM122" s="86"/>
      <c r="EN122" s="86"/>
      <c r="EO122" s="86"/>
      <c r="EP122" s="86"/>
      <c r="EQ122" s="86"/>
      <c r="ER122" s="86"/>
      <c r="ES122" s="86"/>
      <c r="ET122" s="86"/>
      <c r="EU122" s="86"/>
      <c r="EV122" s="86"/>
      <c r="EW122" s="86"/>
      <c r="EX122" s="86"/>
      <c r="EY122" s="86"/>
      <c r="EZ122" s="86"/>
      <c r="FA122" s="86"/>
      <c r="FB122" s="86"/>
      <c r="FC122" s="86"/>
      <c r="FD122" s="86"/>
      <c r="FE122" s="86"/>
      <c r="FF122" s="86"/>
      <c r="FG122" s="86"/>
      <c r="FH122" s="86"/>
      <c r="FI122" s="86"/>
      <c r="FJ122" s="86"/>
      <c r="FK122" s="86"/>
      <c r="FL122" s="86"/>
      <c r="FM122" s="86"/>
      <c r="FN122" s="86"/>
      <c r="FO122" s="86"/>
      <c r="FP122" s="86"/>
      <c r="FQ122" s="86"/>
      <c r="FR122" s="86"/>
      <c r="FS122" s="86"/>
      <c r="FT122" s="86"/>
      <c r="FU122" s="86"/>
      <c r="FV122" s="86"/>
      <c r="FW122" s="86"/>
      <c r="FX122" s="86"/>
      <c r="FY122" s="86"/>
      <c r="FZ122" s="86"/>
      <c r="GA122" s="86"/>
      <c r="GB122" s="86"/>
      <c r="GC122" s="86"/>
      <c r="GD122" s="86"/>
      <c r="GE122" s="86"/>
      <c r="GF122" s="86"/>
      <c r="GG122" s="86"/>
      <c r="GH122" s="86"/>
      <c r="GI122" s="86"/>
      <c r="GJ122" s="86"/>
      <c r="GK122" s="87"/>
    </row>
    <row r="123" ht="12.75" customHeight="1">
      <c r="A123" s="17"/>
      <c r="B123" s="85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6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  <c r="DC123" s="86"/>
      <c r="DD123" s="86"/>
      <c r="DE123" s="86"/>
      <c r="DF123" s="86"/>
      <c r="DG123" s="86"/>
      <c r="DH123" s="86"/>
      <c r="DI123" s="86"/>
      <c r="DJ123" s="86"/>
      <c r="DK123" s="86"/>
      <c r="DL123" s="86"/>
      <c r="DM123" s="86"/>
      <c r="DN123" s="86"/>
      <c r="DO123" s="86"/>
      <c r="DP123" s="86"/>
      <c r="DQ123" s="86"/>
      <c r="DR123" s="86"/>
      <c r="DS123" s="86"/>
      <c r="DT123" s="86"/>
      <c r="DU123" s="86"/>
      <c r="DV123" s="86"/>
      <c r="DW123" s="86"/>
      <c r="DX123" s="86"/>
      <c r="DY123" s="86"/>
      <c r="DZ123" s="86"/>
      <c r="EA123" s="86"/>
      <c r="EB123" s="86"/>
      <c r="EC123" s="86"/>
      <c r="ED123" s="86"/>
      <c r="EE123" s="86"/>
      <c r="EF123" s="86"/>
      <c r="EG123" s="86"/>
      <c r="EH123" s="86"/>
      <c r="EI123" s="86"/>
      <c r="EJ123" s="86"/>
      <c r="EK123" s="86"/>
      <c r="EL123" s="86"/>
      <c r="EM123" s="86"/>
      <c r="EN123" s="86"/>
      <c r="EO123" s="86"/>
      <c r="EP123" s="86"/>
      <c r="EQ123" s="86"/>
      <c r="ER123" s="86"/>
      <c r="ES123" s="86"/>
      <c r="ET123" s="86"/>
      <c r="EU123" s="86"/>
      <c r="EV123" s="86"/>
      <c r="EW123" s="86"/>
      <c r="EX123" s="86"/>
      <c r="EY123" s="86"/>
      <c r="EZ123" s="86"/>
      <c r="FA123" s="86"/>
      <c r="FB123" s="86"/>
      <c r="FC123" s="86"/>
      <c r="FD123" s="86"/>
      <c r="FE123" s="86"/>
      <c r="FF123" s="86"/>
      <c r="FG123" s="86"/>
      <c r="FH123" s="86"/>
      <c r="FI123" s="86"/>
      <c r="FJ123" s="86"/>
      <c r="FK123" s="86"/>
      <c r="FL123" s="86"/>
      <c r="FM123" s="86"/>
      <c r="FN123" s="86"/>
      <c r="FO123" s="86"/>
      <c r="FP123" s="86"/>
      <c r="FQ123" s="86"/>
      <c r="FR123" s="86"/>
      <c r="FS123" s="86"/>
      <c r="FT123" s="86"/>
      <c r="FU123" s="86"/>
      <c r="FV123" s="86"/>
      <c r="FW123" s="86"/>
      <c r="FX123" s="86"/>
      <c r="FY123" s="86"/>
      <c r="FZ123" s="86"/>
      <c r="GA123" s="86"/>
      <c r="GB123" s="86"/>
      <c r="GC123" s="86"/>
      <c r="GD123" s="86"/>
      <c r="GE123" s="86"/>
      <c r="GF123" s="86"/>
      <c r="GG123" s="86"/>
      <c r="GH123" s="86"/>
      <c r="GI123" s="86"/>
      <c r="GJ123" s="86"/>
      <c r="GK123" s="87"/>
    </row>
    <row r="124" ht="12.75" customHeight="1">
      <c r="A124" s="17"/>
      <c r="B124" s="85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6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  <c r="DC124" s="86"/>
      <c r="DD124" s="86"/>
      <c r="DE124" s="86"/>
      <c r="DF124" s="86"/>
      <c r="DG124" s="86"/>
      <c r="DH124" s="86"/>
      <c r="DI124" s="86"/>
      <c r="DJ124" s="86"/>
      <c r="DK124" s="86"/>
      <c r="DL124" s="86"/>
      <c r="DM124" s="86"/>
      <c r="DN124" s="86"/>
      <c r="DO124" s="86"/>
      <c r="DP124" s="86"/>
      <c r="DQ124" s="86"/>
      <c r="DR124" s="86"/>
      <c r="DS124" s="86"/>
      <c r="DT124" s="86"/>
      <c r="DU124" s="86"/>
      <c r="DV124" s="86"/>
      <c r="DW124" s="86"/>
      <c r="DX124" s="86"/>
      <c r="DY124" s="86"/>
      <c r="DZ124" s="86"/>
      <c r="EA124" s="86"/>
      <c r="EB124" s="86"/>
      <c r="EC124" s="86"/>
      <c r="ED124" s="86"/>
      <c r="EE124" s="86"/>
      <c r="EF124" s="86"/>
      <c r="EG124" s="86"/>
      <c r="EH124" s="86"/>
      <c r="EI124" s="86"/>
      <c r="EJ124" s="86"/>
      <c r="EK124" s="86"/>
      <c r="EL124" s="86"/>
      <c r="EM124" s="86"/>
      <c r="EN124" s="86"/>
      <c r="EO124" s="86"/>
      <c r="EP124" s="86"/>
      <c r="EQ124" s="86"/>
      <c r="ER124" s="86"/>
      <c r="ES124" s="86"/>
      <c r="ET124" s="86"/>
      <c r="EU124" s="86"/>
      <c r="EV124" s="86"/>
      <c r="EW124" s="86"/>
      <c r="EX124" s="86"/>
      <c r="EY124" s="86"/>
      <c r="EZ124" s="86"/>
      <c r="FA124" s="86"/>
      <c r="FB124" s="86"/>
      <c r="FC124" s="86"/>
      <c r="FD124" s="86"/>
      <c r="FE124" s="86"/>
      <c r="FF124" s="86"/>
      <c r="FG124" s="86"/>
      <c r="FH124" s="86"/>
      <c r="FI124" s="86"/>
      <c r="FJ124" s="86"/>
      <c r="FK124" s="86"/>
      <c r="FL124" s="86"/>
      <c r="FM124" s="86"/>
      <c r="FN124" s="86"/>
      <c r="FO124" s="86"/>
      <c r="FP124" s="86"/>
      <c r="FQ124" s="86"/>
      <c r="FR124" s="86"/>
      <c r="FS124" s="86"/>
      <c r="FT124" s="86"/>
      <c r="FU124" s="86"/>
      <c r="FV124" s="86"/>
      <c r="FW124" s="86"/>
      <c r="FX124" s="86"/>
      <c r="FY124" s="86"/>
      <c r="FZ124" s="86"/>
      <c r="GA124" s="86"/>
      <c r="GB124" s="86"/>
      <c r="GC124" s="86"/>
      <c r="GD124" s="86"/>
      <c r="GE124" s="86"/>
      <c r="GF124" s="86"/>
      <c r="GG124" s="86"/>
      <c r="GH124" s="86"/>
      <c r="GI124" s="86"/>
      <c r="GJ124" s="86"/>
      <c r="GK124" s="87"/>
    </row>
    <row r="125" ht="12.75" customHeight="1">
      <c r="A125" s="17"/>
      <c r="B125" s="85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6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  <c r="DC125" s="86"/>
      <c r="DD125" s="86"/>
      <c r="DE125" s="86"/>
      <c r="DF125" s="86"/>
      <c r="DG125" s="86"/>
      <c r="DH125" s="86"/>
      <c r="DI125" s="86"/>
      <c r="DJ125" s="86"/>
      <c r="DK125" s="86"/>
      <c r="DL125" s="86"/>
      <c r="DM125" s="86"/>
      <c r="DN125" s="86"/>
      <c r="DO125" s="86"/>
      <c r="DP125" s="86"/>
      <c r="DQ125" s="86"/>
      <c r="DR125" s="86"/>
      <c r="DS125" s="86"/>
      <c r="DT125" s="86"/>
      <c r="DU125" s="86"/>
      <c r="DV125" s="86"/>
      <c r="DW125" s="86"/>
      <c r="DX125" s="86"/>
      <c r="DY125" s="86"/>
      <c r="DZ125" s="86"/>
      <c r="EA125" s="86"/>
      <c r="EB125" s="86"/>
      <c r="EC125" s="86"/>
      <c r="ED125" s="86"/>
      <c r="EE125" s="86"/>
      <c r="EF125" s="86"/>
      <c r="EG125" s="86"/>
      <c r="EH125" s="86"/>
      <c r="EI125" s="86"/>
      <c r="EJ125" s="86"/>
      <c r="EK125" s="86"/>
      <c r="EL125" s="86"/>
      <c r="EM125" s="86"/>
      <c r="EN125" s="86"/>
      <c r="EO125" s="86"/>
      <c r="EP125" s="86"/>
      <c r="EQ125" s="86"/>
      <c r="ER125" s="86"/>
      <c r="ES125" s="86"/>
      <c r="ET125" s="86"/>
      <c r="EU125" s="86"/>
      <c r="EV125" s="86"/>
      <c r="EW125" s="86"/>
      <c r="EX125" s="86"/>
      <c r="EY125" s="86"/>
      <c r="EZ125" s="86"/>
      <c r="FA125" s="86"/>
      <c r="FB125" s="86"/>
      <c r="FC125" s="86"/>
      <c r="FD125" s="86"/>
      <c r="FE125" s="86"/>
      <c r="FF125" s="86"/>
      <c r="FG125" s="86"/>
      <c r="FH125" s="86"/>
      <c r="FI125" s="86"/>
      <c r="FJ125" s="86"/>
      <c r="FK125" s="86"/>
      <c r="FL125" s="86"/>
      <c r="FM125" s="86"/>
      <c r="FN125" s="86"/>
      <c r="FO125" s="86"/>
      <c r="FP125" s="86"/>
      <c r="FQ125" s="86"/>
      <c r="FR125" s="86"/>
      <c r="FS125" s="86"/>
      <c r="FT125" s="86"/>
      <c r="FU125" s="86"/>
      <c r="FV125" s="86"/>
      <c r="FW125" s="86"/>
      <c r="FX125" s="86"/>
      <c r="FY125" s="86"/>
      <c r="FZ125" s="86"/>
      <c r="GA125" s="86"/>
      <c r="GB125" s="86"/>
      <c r="GC125" s="86"/>
      <c r="GD125" s="86"/>
      <c r="GE125" s="86"/>
      <c r="GF125" s="86"/>
      <c r="GG125" s="86"/>
      <c r="GH125" s="86"/>
      <c r="GI125" s="86"/>
      <c r="GJ125" s="86"/>
      <c r="GK125" s="87"/>
    </row>
    <row r="126" ht="12.75" customHeight="1">
      <c r="A126" s="17"/>
      <c r="B126" s="85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6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  <c r="DC126" s="86"/>
      <c r="DD126" s="86"/>
      <c r="DE126" s="86"/>
      <c r="DF126" s="86"/>
      <c r="DG126" s="86"/>
      <c r="DH126" s="86"/>
      <c r="DI126" s="86"/>
      <c r="DJ126" s="86"/>
      <c r="DK126" s="86"/>
      <c r="DL126" s="86"/>
      <c r="DM126" s="86"/>
      <c r="DN126" s="86"/>
      <c r="DO126" s="86"/>
      <c r="DP126" s="86"/>
      <c r="DQ126" s="86"/>
      <c r="DR126" s="86"/>
      <c r="DS126" s="86"/>
      <c r="DT126" s="86"/>
      <c r="DU126" s="86"/>
      <c r="DV126" s="86"/>
      <c r="DW126" s="86"/>
      <c r="DX126" s="86"/>
      <c r="DY126" s="86"/>
      <c r="DZ126" s="86"/>
      <c r="EA126" s="86"/>
      <c r="EB126" s="86"/>
      <c r="EC126" s="86"/>
      <c r="ED126" s="86"/>
      <c r="EE126" s="86"/>
      <c r="EF126" s="86"/>
      <c r="EG126" s="86"/>
      <c r="EH126" s="86"/>
      <c r="EI126" s="86"/>
      <c r="EJ126" s="86"/>
      <c r="EK126" s="86"/>
      <c r="EL126" s="86"/>
      <c r="EM126" s="86"/>
      <c r="EN126" s="86"/>
      <c r="EO126" s="86"/>
      <c r="EP126" s="86"/>
      <c r="EQ126" s="86"/>
      <c r="ER126" s="86"/>
      <c r="ES126" s="86"/>
      <c r="ET126" s="86"/>
      <c r="EU126" s="86"/>
      <c r="EV126" s="86"/>
      <c r="EW126" s="86"/>
      <c r="EX126" s="86"/>
      <c r="EY126" s="86"/>
      <c r="EZ126" s="86"/>
      <c r="FA126" s="86"/>
      <c r="FB126" s="86"/>
      <c r="FC126" s="86"/>
      <c r="FD126" s="86"/>
      <c r="FE126" s="86"/>
      <c r="FF126" s="86"/>
      <c r="FG126" s="86"/>
      <c r="FH126" s="86"/>
      <c r="FI126" s="86"/>
      <c r="FJ126" s="86"/>
      <c r="FK126" s="86"/>
      <c r="FL126" s="86"/>
      <c r="FM126" s="86"/>
      <c r="FN126" s="86"/>
      <c r="FO126" s="86"/>
      <c r="FP126" s="86"/>
      <c r="FQ126" s="86"/>
      <c r="FR126" s="86"/>
      <c r="FS126" s="86"/>
      <c r="FT126" s="86"/>
      <c r="FU126" s="86"/>
      <c r="FV126" s="86"/>
      <c r="FW126" s="86"/>
      <c r="FX126" s="86"/>
      <c r="FY126" s="86"/>
      <c r="FZ126" s="86"/>
      <c r="GA126" s="86"/>
      <c r="GB126" s="86"/>
      <c r="GC126" s="86"/>
      <c r="GD126" s="86"/>
      <c r="GE126" s="86"/>
      <c r="GF126" s="86"/>
      <c r="GG126" s="86"/>
      <c r="GH126" s="86"/>
      <c r="GI126" s="86"/>
      <c r="GJ126" s="86"/>
      <c r="GK126" s="87"/>
    </row>
    <row r="127" ht="12.75" customHeight="1">
      <c r="A127" s="17"/>
      <c r="B127" s="85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6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  <c r="DC127" s="86"/>
      <c r="DD127" s="86"/>
      <c r="DE127" s="86"/>
      <c r="DF127" s="86"/>
      <c r="DG127" s="86"/>
      <c r="DH127" s="86"/>
      <c r="DI127" s="86"/>
      <c r="DJ127" s="86"/>
      <c r="DK127" s="86"/>
      <c r="DL127" s="86"/>
      <c r="DM127" s="86"/>
      <c r="DN127" s="86"/>
      <c r="DO127" s="86"/>
      <c r="DP127" s="86"/>
      <c r="DQ127" s="86"/>
      <c r="DR127" s="86"/>
      <c r="DS127" s="86"/>
      <c r="DT127" s="86"/>
      <c r="DU127" s="86"/>
      <c r="DV127" s="86"/>
      <c r="DW127" s="86"/>
      <c r="DX127" s="86"/>
      <c r="DY127" s="86"/>
      <c r="DZ127" s="86"/>
      <c r="EA127" s="86"/>
      <c r="EB127" s="86"/>
      <c r="EC127" s="86"/>
      <c r="ED127" s="86"/>
      <c r="EE127" s="86"/>
      <c r="EF127" s="86"/>
      <c r="EG127" s="86"/>
      <c r="EH127" s="86"/>
      <c r="EI127" s="86"/>
      <c r="EJ127" s="86"/>
      <c r="EK127" s="86"/>
      <c r="EL127" s="86"/>
      <c r="EM127" s="86"/>
      <c r="EN127" s="86"/>
      <c r="EO127" s="86"/>
      <c r="EP127" s="86"/>
      <c r="EQ127" s="86"/>
      <c r="ER127" s="86"/>
      <c r="ES127" s="86"/>
      <c r="ET127" s="86"/>
      <c r="EU127" s="86"/>
      <c r="EV127" s="86"/>
      <c r="EW127" s="86"/>
      <c r="EX127" s="86"/>
      <c r="EY127" s="86"/>
      <c r="EZ127" s="86"/>
      <c r="FA127" s="86"/>
      <c r="FB127" s="86"/>
      <c r="FC127" s="86"/>
      <c r="FD127" s="86"/>
      <c r="FE127" s="86"/>
      <c r="FF127" s="86"/>
      <c r="FG127" s="86"/>
      <c r="FH127" s="86"/>
      <c r="FI127" s="86"/>
      <c r="FJ127" s="86"/>
      <c r="FK127" s="86"/>
      <c r="FL127" s="86"/>
      <c r="FM127" s="86"/>
      <c r="FN127" s="86"/>
      <c r="FO127" s="86"/>
      <c r="FP127" s="86"/>
      <c r="FQ127" s="86"/>
      <c r="FR127" s="86"/>
      <c r="FS127" s="86"/>
      <c r="FT127" s="86"/>
      <c r="FU127" s="86"/>
      <c r="FV127" s="86"/>
      <c r="FW127" s="86"/>
      <c r="FX127" s="86"/>
      <c r="FY127" s="86"/>
      <c r="FZ127" s="86"/>
      <c r="GA127" s="86"/>
      <c r="GB127" s="86"/>
      <c r="GC127" s="86"/>
      <c r="GD127" s="86"/>
      <c r="GE127" s="86"/>
      <c r="GF127" s="86"/>
      <c r="GG127" s="86"/>
      <c r="GH127" s="86"/>
      <c r="GI127" s="86"/>
      <c r="GJ127" s="86"/>
      <c r="GK127" s="87"/>
    </row>
    <row r="128" ht="12.75" customHeight="1">
      <c r="A128" s="17"/>
      <c r="B128" s="85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6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  <c r="DC128" s="86"/>
      <c r="DD128" s="86"/>
      <c r="DE128" s="86"/>
      <c r="DF128" s="86"/>
      <c r="DG128" s="86"/>
      <c r="DH128" s="86"/>
      <c r="DI128" s="86"/>
      <c r="DJ128" s="86"/>
      <c r="DK128" s="86"/>
      <c r="DL128" s="86"/>
      <c r="DM128" s="86"/>
      <c r="DN128" s="86"/>
      <c r="DO128" s="86"/>
      <c r="DP128" s="86"/>
      <c r="DQ128" s="86"/>
      <c r="DR128" s="86"/>
      <c r="DS128" s="86"/>
      <c r="DT128" s="86"/>
      <c r="DU128" s="86"/>
      <c r="DV128" s="86"/>
      <c r="DW128" s="86"/>
      <c r="DX128" s="86"/>
      <c r="DY128" s="86"/>
      <c r="DZ128" s="86"/>
      <c r="EA128" s="86"/>
      <c r="EB128" s="86"/>
      <c r="EC128" s="86"/>
      <c r="ED128" s="86"/>
      <c r="EE128" s="86"/>
      <c r="EF128" s="86"/>
      <c r="EG128" s="86"/>
      <c r="EH128" s="86"/>
      <c r="EI128" s="86"/>
      <c r="EJ128" s="86"/>
      <c r="EK128" s="86"/>
      <c r="EL128" s="86"/>
      <c r="EM128" s="86"/>
      <c r="EN128" s="86"/>
      <c r="EO128" s="86"/>
      <c r="EP128" s="86"/>
      <c r="EQ128" s="86"/>
      <c r="ER128" s="86"/>
      <c r="ES128" s="86"/>
      <c r="ET128" s="86"/>
      <c r="EU128" s="86"/>
      <c r="EV128" s="86"/>
      <c r="EW128" s="86"/>
      <c r="EX128" s="86"/>
      <c r="EY128" s="86"/>
      <c r="EZ128" s="86"/>
      <c r="FA128" s="86"/>
      <c r="FB128" s="86"/>
      <c r="FC128" s="86"/>
      <c r="FD128" s="86"/>
      <c r="FE128" s="86"/>
      <c r="FF128" s="86"/>
      <c r="FG128" s="86"/>
      <c r="FH128" s="86"/>
      <c r="FI128" s="86"/>
      <c r="FJ128" s="86"/>
      <c r="FK128" s="86"/>
      <c r="FL128" s="86"/>
      <c r="FM128" s="86"/>
      <c r="FN128" s="86"/>
      <c r="FO128" s="86"/>
      <c r="FP128" s="86"/>
      <c r="FQ128" s="86"/>
      <c r="FR128" s="86"/>
      <c r="FS128" s="86"/>
      <c r="FT128" s="86"/>
      <c r="FU128" s="86"/>
      <c r="FV128" s="86"/>
      <c r="FW128" s="86"/>
      <c r="FX128" s="86"/>
      <c r="FY128" s="86"/>
      <c r="FZ128" s="86"/>
      <c r="GA128" s="86"/>
      <c r="GB128" s="86"/>
      <c r="GC128" s="86"/>
      <c r="GD128" s="86"/>
      <c r="GE128" s="86"/>
      <c r="GF128" s="86"/>
      <c r="GG128" s="86"/>
      <c r="GH128" s="86"/>
      <c r="GI128" s="86"/>
      <c r="GJ128" s="86"/>
      <c r="GK128" s="87"/>
    </row>
    <row r="129" ht="12.75" customHeight="1">
      <c r="A129" s="17"/>
      <c r="B129" s="85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6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  <c r="DC129" s="86"/>
      <c r="DD129" s="86"/>
      <c r="DE129" s="86"/>
      <c r="DF129" s="86"/>
      <c r="DG129" s="86"/>
      <c r="DH129" s="86"/>
      <c r="DI129" s="86"/>
      <c r="DJ129" s="86"/>
      <c r="DK129" s="86"/>
      <c r="DL129" s="86"/>
      <c r="DM129" s="86"/>
      <c r="DN129" s="86"/>
      <c r="DO129" s="86"/>
      <c r="DP129" s="86"/>
      <c r="DQ129" s="86"/>
      <c r="DR129" s="86"/>
      <c r="DS129" s="86"/>
      <c r="DT129" s="86"/>
      <c r="DU129" s="86"/>
      <c r="DV129" s="86"/>
      <c r="DW129" s="86"/>
      <c r="DX129" s="86"/>
      <c r="DY129" s="86"/>
      <c r="DZ129" s="86"/>
      <c r="EA129" s="86"/>
      <c r="EB129" s="86"/>
      <c r="EC129" s="86"/>
      <c r="ED129" s="86"/>
      <c r="EE129" s="86"/>
      <c r="EF129" s="86"/>
      <c r="EG129" s="86"/>
      <c r="EH129" s="86"/>
      <c r="EI129" s="86"/>
      <c r="EJ129" s="86"/>
      <c r="EK129" s="86"/>
      <c r="EL129" s="86"/>
      <c r="EM129" s="86"/>
      <c r="EN129" s="86"/>
      <c r="EO129" s="86"/>
      <c r="EP129" s="86"/>
      <c r="EQ129" s="86"/>
      <c r="ER129" s="86"/>
      <c r="ES129" s="86"/>
      <c r="ET129" s="86"/>
      <c r="EU129" s="86"/>
      <c r="EV129" s="86"/>
      <c r="EW129" s="86"/>
      <c r="EX129" s="86"/>
      <c r="EY129" s="86"/>
      <c r="EZ129" s="86"/>
      <c r="FA129" s="86"/>
      <c r="FB129" s="86"/>
      <c r="FC129" s="86"/>
      <c r="FD129" s="86"/>
      <c r="FE129" s="86"/>
      <c r="FF129" s="86"/>
      <c r="FG129" s="86"/>
      <c r="FH129" s="86"/>
      <c r="FI129" s="86"/>
      <c r="FJ129" s="86"/>
      <c r="FK129" s="86"/>
      <c r="FL129" s="86"/>
      <c r="FM129" s="86"/>
      <c r="FN129" s="86"/>
      <c r="FO129" s="86"/>
      <c r="FP129" s="86"/>
      <c r="FQ129" s="86"/>
      <c r="FR129" s="86"/>
      <c r="FS129" s="86"/>
      <c r="FT129" s="86"/>
      <c r="FU129" s="86"/>
      <c r="FV129" s="86"/>
      <c r="FW129" s="86"/>
      <c r="FX129" s="86"/>
      <c r="FY129" s="86"/>
      <c r="FZ129" s="86"/>
      <c r="GA129" s="86"/>
      <c r="GB129" s="86"/>
      <c r="GC129" s="86"/>
      <c r="GD129" s="86"/>
      <c r="GE129" s="86"/>
      <c r="GF129" s="86"/>
      <c r="GG129" s="86"/>
      <c r="GH129" s="86"/>
      <c r="GI129" s="86"/>
      <c r="GJ129" s="86"/>
      <c r="GK129" s="87"/>
    </row>
    <row r="130" ht="12.75" customHeight="1">
      <c r="A130" s="17"/>
      <c r="B130" s="85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6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  <c r="DC130" s="86"/>
      <c r="DD130" s="86"/>
      <c r="DE130" s="86"/>
      <c r="DF130" s="86"/>
      <c r="DG130" s="86"/>
      <c r="DH130" s="86"/>
      <c r="DI130" s="86"/>
      <c r="DJ130" s="86"/>
      <c r="DK130" s="86"/>
      <c r="DL130" s="86"/>
      <c r="DM130" s="86"/>
      <c r="DN130" s="86"/>
      <c r="DO130" s="86"/>
      <c r="DP130" s="86"/>
      <c r="DQ130" s="86"/>
      <c r="DR130" s="86"/>
      <c r="DS130" s="86"/>
      <c r="DT130" s="86"/>
      <c r="DU130" s="86"/>
      <c r="DV130" s="86"/>
      <c r="DW130" s="86"/>
      <c r="DX130" s="86"/>
      <c r="DY130" s="86"/>
      <c r="DZ130" s="86"/>
      <c r="EA130" s="86"/>
      <c r="EB130" s="86"/>
      <c r="EC130" s="86"/>
      <c r="ED130" s="86"/>
      <c r="EE130" s="86"/>
      <c r="EF130" s="86"/>
      <c r="EG130" s="86"/>
      <c r="EH130" s="86"/>
      <c r="EI130" s="86"/>
      <c r="EJ130" s="86"/>
      <c r="EK130" s="86"/>
      <c r="EL130" s="86"/>
      <c r="EM130" s="86"/>
      <c r="EN130" s="86"/>
      <c r="EO130" s="86"/>
      <c r="EP130" s="86"/>
      <c r="EQ130" s="86"/>
      <c r="ER130" s="86"/>
      <c r="ES130" s="86"/>
      <c r="ET130" s="86"/>
      <c r="EU130" s="86"/>
      <c r="EV130" s="86"/>
      <c r="EW130" s="86"/>
      <c r="EX130" s="86"/>
      <c r="EY130" s="86"/>
      <c r="EZ130" s="86"/>
      <c r="FA130" s="86"/>
      <c r="FB130" s="86"/>
      <c r="FC130" s="86"/>
      <c r="FD130" s="86"/>
      <c r="FE130" s="86"/>
      <c r="FF130" s="86"/>
      <c r="FG130" s="86"/>
      <c r="FH130" s="86"/>
      <c r="FI130" s="86"/>
      <c r="FJ130" s="86"/>
      <c r="FK130" s="86"/>
      <c r="FL130" s="86"/>
      <c r="FM130" s="86"/>
      <c r="FN130" s="86"/>
      <c r="FO130" s="86"/>
      <c r="FP130" s="86"/>
      <c r="FQ130" s="86"/>
      <c r="FR130" s="86"/>
      <c r="FS130" s="86"/>
      <c r="FT130" s="86"/>
      <c r="FU130" s="86"/>
      <c r="FV130" s="86"/>
      <c r="FW130" s="86"/>
      <c r="FX130" s="86"/>
      <c r="FY130" s="86"/>
      <c r="FZ130" s="86"/>
      <c r="GA130" s="86"/>
      <c r="GB130" s="86"/>
      <c r="GC130" s="86"/>
      <c r="GD130" s="86"/>
      <c r="GE130" s="86"/>
      <c r="GF130" s="86"/>
      <c r="GG130" s="86"/>
      <c r="GH130" s="86"/>
      <c r="GI130" s="86"/>
      <c r="GJ130" s="86"/>
      <c r="GK130" s="87"/>
    </row>
    <row r="131" ht="12.75" customHeight="1">
      <c r="A131" s="17"/>
      <c r="B131" s="85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86"/>
      <c r="FZ131" s="86"/>
      <c r="GA131" s="86"/>
      <c r="GB131" s="86"/>
      <c r="GC131" s="86"/>
      <c r="GD131" s="86"/>
      <c r="GE131" s="86"/>
      <c r="GF131" s="86"/>
      <c r="GG131" s="86"/>
      <c r="GH131" s="86"/>
      <c r="GI131" s="86"/>
      <c r="GJ131" s="86"/>
      <c r="GK131" s="87"/>
    </row>
    <row r="132" ht="12.75" customHeight="1">
      <c r="A132" s="17"/>
      <c r="B132" s="85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6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  <c r="DC132" s="86"/>
      <c r="DD132" s="86"/>
      <c r="DE132" s="86"/>
      <c r="DF132" s="86"/>
      <c r="DG132" s="86"/>
      <c r="DH132" s="86"/>
      <c r="DI132" s="86"/>
      <c r="DJ132" s="86"/>
      <c r="DK132" s="86"/>
      <c r="DL132" s="86"/>
      <c r="DM132" s="86"/>
      <c r="DN132" s="86"/>
      <c r="DO132" s="86"/>
      <c r="DP132" s="86"/>
      <c r="DQ132" s="86"/>
      <c r="DR132" s="86"/>
      <c r="DS132" s="86"/>
      <c r="DT132" s="86"/>
      <c r="DU132" s="86"/>
      <c r="DV132" s="86"/>
      <c r="DW132" s="86"/>
      <c r="DX132" s="86"/>
      <c r="DY132" s="86"/>
      <c r="DZ132" s="86"/>
      <c r="EA132" s="86"/>
      <c r="EB132" s="86"/>
      <c r="EC132" s="86"/>
      <c r="ED132" s="86"/>
      <c r="EE132" s="86"/>
      <c r="EF132" s="86"/>
      <c r="EG132" s="86"/>
      <c r="EH132" s="86"/>
      <c r="EI132" s="86"/>
      <c r="EJ132" s="86"/>
      <c r="EK132" s="86"/>
      <c r="EL132" s="86"/>
      <c r="EM132" s="86"/>
      <c r="EN132" s="86"/>
      <c r="EO132" s="86"/>
      <c r="EP132" s="86"/>
      <c r="EQ132" s="86"/>
      <c r="ER132" s="86"/>
      <c r="ES132" s="86"/>
      <c r="ET132" s="86"/>
      <c r="EU132" s="86"/>
      <c r="EV132" s="86"/>
      <c r="EW132" s="86"/>
      <c r="EX132" s="86"/>
      <c r="EY132" s="86"/>
      <c r="EZ132" s="86"/>
      <c r="FA132" s="86"/>
      <c r="FB132" s="86"/>
      <c r="FC132" s="86"/>
      <c r="FD132" s="86"/>
      <c r="FE132" s="86"/>
      <c r="FF132" s="86"/>
      <c r="FG132" s="86"/>
      <c r="FH132" s="86"/>
      <c r="FI132" s="86"/>
      <c r="FJ132" s="86"/>
      <c r="FK132" s="86"/>
      <c r="FL132" s="86"/>
      <c r="FM132" s="86"/>
      <c r="FN132" s="86"/>
      <c r="FO132" s="86"/>
      <c r="FP132" s="86"/>
      <c r="FQ132" s="86"/>
      <c r="FR132" s="86"/>
      <c r="FS132" s="86"/>
      <c r="FT132" s="86"/>
      <c r="FU132" s="86"/>
      <c r="FV132" s="86"/>
      <c r="FW132" s="86"/>
      <c r="FX132" s="86"/>
      <c r="FY132" s="86"/>
      <c r="FZ132" s="86"/>
      <c r="GA132" s="86"/>
      <c r="GB132" s="86"/>
      <c r="GC132" s="86"/>
      <c r="GD132" s="86"/>
      <c r="GE132" s="86"/>
      <c r="GF132" s="86"/>
      <c r="GG132" s="86"/>
      <c r="GH132" s="86"/>
      <c r="GI132" s="86"/>
      <c r="GJ132" s="86"/>
      <c r="GK132" s="87"/>
    </row>
    <row r="133" ht="12.75" customHeight="1">
      <c r="A133" s="17"/>
      <c r="B133" s="85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6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  <c r="DC133" s="86"/>
      <c r="DD133" s="86"/>
      <c r="DE133" s="86"/>
      <c r="DF133" s="86"/>
      <c r="DG133" s="86"/>
      <c r="DH133" s="86"/>
      <c r="DI133" s="86"/>
      <c r="DJ133" s="86"/>
      <c r="DK133" s="86"/>
      <c r="DL133" s="86"/>
      <c r="DM133" s="86"/>
      <c r="DN133" s="86"/>
      <c r="DO133" s="86"/>
      <c r="DP133" s="86"/>
      <c r="DQ133" s="86"/>
      <c r="DR133" s="86"/>
      <c r="DS133" s="86"/>
      <c r="DT133" s="86"/>
      <c r="DU133" s="86"/>
      <c r="DV133" s="86"/>
      <c r="DW133" s="86"/>
      <c r="DX133" s="86"/>
      <c r="DY133" s="86"/>
      <c r="DZ133" s="86"/>
      <c r="EA133" s="86"/>
      <c r="EB133" s="86"/>
      <c r="EC133" s="86"/>
      <c r="ED133" s="86"/>
      <c r="EE133" s="86"/>
      <c r="EF133" s="86"/>
      <c r="EG133" s="86"/>
      <c r="EH133" s="86"/>
      <c r="EI133" s="86"/>
      <c r="EJ133" s="86"/>
      <c r="EK133" s="86"/>
      <c r="EL133" s="86"/>
      <c r="EM133" s="86"/>
      <c r="EN133" s="86"/>
      <c r="EO133" s="86"/>
      <c r="EP133" s="86"/>
      <c r="EQ133" s="86"/>
      <c r="ER133" s="86"/>
      <c r="ES133" s="86"/>
      <c r="ET133" s="86"/>
      <c r="EU133" s="86"/>
      <c r="EV133" s="86"/>
      <c r="EW133" s="86"/>
      <c r="EX133" s="86"/>
      <c r="EY133" s="86"/>
      <c r="EZ133" s="86"/>
      <c r="FA133" s="86"/>
      <c r="FB133" s="86"/>
      <c r="FC133" s="86"/>
      <c r="FD133" s="86"/>
      <c r="FE133" s="86"/>
      <c r="FF133" s="86"/>
      <c r="FG133" s="86"/>
      <c r="FH133" s="86"/>
      <c r="FI133" s="86"/>
      <c r="FJ133" s="86"/>
      <c r="FK133" s="86"/>
      <c r="FL133" s="86"/>
      <c r="FM133" s="86"/>
      <c r="FN133" s="86"/>
      <c r="FO133" s="86"/>
      <c r="FP133" s="86"/>
      <c r="FQ133" s="86"/>
      <c r="FR133" s="86"/>
      <c r="FS133" s="86"/>
      <c r="FT133" s="86"/>
      <c r="FU133" s="86"/>
      <c r="FV133" s="86"/>
      <c r="FW133" s="86"/>
      <c r="FX133" s="86"/>
      <c r="FY133" s="86"/>
      <c r="FZ133" s="86"/>
      <c r="GA133" s="86"/>
      <c r="GB133" s="86"/>
      <c r="GC133" s="86"/>
      <c r="GD133" s="86"/>
      <c r="GE133" s="86"/>
      <c r="GF133" s="86"/>
      <c r="GG133" s="86"/>
      <c r="GH133" s="86"/>
      <c r="GI133" s="86"/>
      <c r="GJ133" s="86"/>
      <c r="GK133" s="87"/>
    </row>
    <row r="134" ht="12.75" customHeight="1">
      <c r="A134" s="17"/>
      <c r="B134" s="85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6"/>
      <c r="CS134" s="86"/>
      <c r="CT134" s="86"/>
      <c r="CU134" s="86"/>
      <c r="CV134" s="86"/>
      <c r="CW134" s="86"/>
      <c r="CX134" s="86"/>
      <c r="CY134" s="86"/>
      <c r="CZ134" s="86"/>
      <c r="DA134" s="86"/>
      <c r="DB134" s="86"/>
      <c r="DC134" s="86"/>
      <c r="DD134" s="86"/>
      <c r="DE134" s="86"/>
      <c r="DF134" s="86"/>
      <c r="DG134" s="86"/>
      <c r="DH134" s="86"/>
      <c r="DI134" s="86"/>
      <c r="DJ134" s="86"/>
      <c r="DK134" s="86"/>
      <c r="DL134" s="86"/>
      <c r="DM134" s="86"/>
      <c r="DN134" s="86"/>
      <c r="DO134" s="86"/>
      <c r="DP134" s="86"/>
      <c r="DQ134" s="86"/>
      <c r="DR134" s="86"/>
      <c r="DS134" s="86"/>
      <c r="DT134" s="86"/>
      <c r="DU134" s="86"/>
      <c r="DV134" s="86"/>
      <c r="DW134" s="86"/>
      <c r="DX134" s="86"/>
      <c r="DY134" s="86"/>
      <c r="DZ134" s="86"/>
      <c r="EA134" s="86"/>
      <c r="EB134" s="86"/>
      <c r="EC134" s="86"/>
      <c r="ED134" s="86"/>
      <c r="EE134" s="86"/>
      <c r="EF134" s="86"/>
      <c r="EG134" s="86"/>
      <c r="EH134" s="86"/>
      <c r="EI134" s="86"/>
      <c r="EJ134" s="86"/>
      <c r="EK134" s="86"/>
      <c r="EL134" s="86"/>
      <c r="EM134" s="86"/>
      <c r="EN134" s="86"/>
      <c r="EO134" s="86"/>
      <c r="EP134" s="86"/>
      <c r="EQ134" s="86"/>
      <c r="ER134" s="86"/>
      <c r="ES134" s="86"/>
      <c r="ET134" s="86"/>
      <c r="EU134" s="86"/>
      <c r="EV134" s="86"/>
      <c r="EW134" s="86"/>
      <c r="EX134" s="86"/>
      <c r="EY134" s="86"/>
      <c r="EZ134" s="86"/>
      <c r="FA134" s="86"/>
      <c r="FB134" s="86"/>
      <c r="FC134" s="86"/>
      <c r="FD134" s="86"/>
      <c r="FE134" s="86"/>
      <c r="FF134" s="86"/>
      <c r="FG134" s="86"/>
      <c r="FH134" s="86"/>
      <c r="FI134" s="86"/>
      <c r="FJ134" s="86"/>
      <c r="FK134" s="86"/>
      <c r="FL134" s="86"/>
      <c r="FM134" s="86"/>
      <c r="FN134" s="86"/>
      <c r="FO134" s="86"/>
      <c r="FP134" s="86"/>
      <c r="FQ134" s="86"/>
      <c r="FR134" s="86"/>
      <c r="FS134" s="86"/>
      <c r="FT134" s="86"/>
      <c r="FU134" s="86"/>
      <c r="FV134" s="86"/>
      <c r="FW134" s="86"/>
      <c r="FX134" s="86"/>
      <c r="FY134" s="86"/>
      <c r="FZ134" s="86"/>
      <c r="GA134" s="86"/>
      <c r="GB134" s="86"/>
      <c r="GC134" s="86"/>
      <c r="GD134" s="86"/>
      <c r="GE134" s="86"/>
      <c r="GF134" s="86"/>
      <c r="GG134" s="86"/>
      <c r="GH134" s="86"/>
      <c r="GI134" s="86"/>
      <c r="GJ134" s="86"/>
      <c r="GK134" s="87"/>
    </row>
    <row r="135" ht="12.75" customHeight="1">
      <c r="A135" s="17"/>
      <c r="B135" s="85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6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  <c r="DC135" s="86"/>
      <c r="DD135" s="86"/>
      <c r="DE135" s="86"/>
      <c r="DF135" s="86"/>
      <c r="DG135" s="86"/>
      <c r="DH135" s="86"/>
      <c r="DI135" s="86"/>
      <c r="DJ135" s="86"/>
      <c r="DK135" s="86"/>
      <c r="DL135" s="86"/>
      <c r="DM135" s="86"/>
      <c r="DN135" s="86"/>
      <c r="DO135" s="86"/>
      <c r="DP135" s="86"/>
      <c r="DQ135" s="86"/>
      <c r="DR135" s="86"/>
      <c r="DS135" s="86"/>
      <c r="DT135" s="86"/>
      <c r="DU135" s="86"/>
      <c r="DV135" s="86"/>
      <c r="DW135" s="86"/>
      <c r="DX135" s="86"/>
      <c r="DY135" s="86"/>
      <c r="DZ135" s="86"/>
      <c r="EA135" s="86"/>
      <c r="EB135" s="86"/>
      <c r="EC135" s="86"/>
      <c r="ED135" s="86"/>
      <c r="EE135" s="86"/>
      <c r="EF135" s="86"/>
      <c r="EG135" s="86"/>
      <c r="EH135" s="86"/>
      <c r="EI135" s="86"/>
      <c r="EJ135" s="86"/>
      <c r="EK135" s="86"/>
      <c r="EL135" s="86"/>
      <c r="EM135" s="86"/>
      <c r="EN135" s="86"/>
      <c r="EO135" s="86"/>
      <c r="EP135" s="86"/>
      <c r="EQ135" s="86"/>
      <c r="ER135" s="86"/>
      <c r="ES135" s="86"/>
      <c r="ET135" s="86"/>
      <c r="EU135" s="86"/>
      <c r="EV135" s="86"/>
      <c r="EW135" s="86"/>
      <c r="EX135" s="86"/>
      <c r="EY135" s="86"/>
      <c r="EZ135" s="86"/>
      <c r="FA135" s="86"/>
      <c r="FB135" s="86"/>
      <c r="FC135" s="86"/>
      <c r="FD135" s="86"/>
      <c r="FE135" s="86"/>
      <c r="FF135" s="86"/>
      <c r="FG135" s="86"/>
      <c r="FH135" s="86"/>
      <c r="FI135" s="86"/>
      <c r="FJ135" s="86"/>
      <c r="FK135" s="86"/>
      <c r="FL135" s="86"/>
      <c r="FM135" s="86"/>
      <c r="FN135" s="86"/>
      <c r="FO135" s="86"/>
      <c r="FP135" s="86"/>
      <c r="FQ135" s="86"/>
      <c r="FR135" s="86"/>
      <c r="FS135" s="86"/>
      <c r="FT135" s="86"/>
      <c r="FU135" s="86"/>
      <c r="FV135" s="86"/>
      <c r="FW135" s="86"/>
      <c r="FX135" s="86"/>
      <c r="FY135" s="86"/>
      <c r="FZ135" s="86"/>
      <c r="GA135" s="86"/>
      <c r="GB135" s="86"/>
      <c r="GC135" s="86"/>
      <c r="GD135" s="86"/>
      <c r="GE135" s="86"/>
      <c r="GF135" s="86"/>
      <c r="GG135" s="86"/>
      <c r="GH135" s="86"/>
      <c r="GI135" s="86"/>
      <c r="GJ135" s="86"/>
      <c r="GK135" s="87"/>
    </row>
    <row r="136" ht="12.75" customHeight="1">
      <c r="A136" s="17"/>
      <c r="B136" s="85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6"/>
      <c r="CS136" s="86"/>
      <c r="CT136" s="86"/>
      <c r="CU136" s="86"/>
      <c r="CV136" s="86"/>
      <c r="CW136" s="86"/>
      <c r="CX136" s="86"/>
      <c r="CY136" s="86"/>
      <c r="CZ136" s="86"/>
      <c r="DA136" s="86"/>
      <c r="DB136" s="86"/>
      <c r="DC136" s="86"/>
      <c r="DD136" s="86"/>
      <c r="DE136" s="86"/>
      <c r="DF136" s="86"/>
      <c r="DG136" s="86"/>
      <c r="DH136" s="86"/>
      <c r="DI136" s="86"/>
      <c r="DJ136" s="86"/>
      <c r="DK136" s="86"/>
      <c r="DL136" s="86"/>
      <c r="DM136" s="86"/>
      <c r="DN136" s="86"/>
      <c r="DO136" s="86"/>
      <c r="DP136" s="86"/>
      <c r="DQ136" s="86"/>
      <c r="DR136" s="86"/>
      <c r="DS136" s="86"/>
      <c r="DT136" s="86"/>
      <c r="DU136" s="86"/>
      <c r="DV136" s="86"/>
      <c r="DW136" s="86"/>
      <c r="DX136" s="86"/>
      <c r="DY136" s="86"/>
      <c r="DZ136" s="86"/>
      <c r="EA136" s="86"/>
      <c r="EB136" s="86"/>
      <c r="EC136" s="86"/>
      <c r="ED136" s="86"/>
      <c r="EE136" s="86"/>
      <c r="EF136" s="86"/>
      <c r="EG136" s="86"/>
      <c r="EH136" s="86"/>
      <c r="EI136" s="86"/>
      <c r="EJ136" s="86"/>
      <c r="EK136" s="86"/>
      <c r="EL136" s="86"/>
      <c r="EM136" s="86"/>
      <c r="EN136" s="86"/>
      <c r="EO136" s="86"/>
      <c r="EP136" s="86"/>
      <c r="EQ136" s="86"/>
      <c r="ER136" s="86"/>
      <c r="ES136" s="86"/>
      <c r="ET136" s="86"/>
      <c r="EU136" s="86"/>
      <c r="EV136" s="86"/>
      <c r="EW136" s="86"/>
      <c r="EX136" s="86"/>
      <c r="EY136" s="86"/>
      <c r="EZ136" s="86"/>
      <c r="FA136" s="86"/>
      <c r="FB136" s="86"/>
      <c r="FC136" s="86"/>
      <c r="FD136" s="86"/>
      <c r="FE136" s="86"/>
      <c r="FF136" s="86"/>
      <c r="FG136" s="86"/>
      <c r="FH136" s="86"/>
      <c r="FI136" s="86"/>
      <c r="FJ136" s="86"/>
      <c r="FK136" s="86"/>
      <c r="FL136" s="86"/>
      <c r="FM136" s="86"/>
      <c r="FN136" s="86"/>
      <c r="FO136" s="86"/>
      <c r="FP136" s="86"/>
      <c r="FQ136" s="86"/>
      <c r="FR136" s="86"/>
      <c r="FS136" s="86"/>
      <c r="FT136" s="86"/>
      <c r="FU136" s="86"/>
      <c r="FV136" s="86"/>
      <c r="FW136" s="86"/>
      <c r="FX136" s="86"/>
      <c r="FY136" s="86"/>
      <c r="FZ136" s="86"/>
      <c r="GA136" s="86"/>
      <c r="GB136" s="86"/>
      <c r="GC136" s="86"/>
      <c r="GD136" s="86"/>
      <c r="GE136" s="86"/>
      <c r="GF136" s="86"/>
      <c r="GG136" s="86"/>
      <c r="GH136" s="86"/>
      <c r="GI136" s="86"/>
      <c r="GJ136" s="86"/>
      <c r="GK136" s="87"/>
    </row>
    <row r="137" ht="12.75" customHeight="1">
      <c r="A137" s="17"/>
      <c r="B137" s="85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6"/>
      <c r="CS137" s="86"/>
      <c r="CT137" s="86"/>
      <c r="CU137" s="86"/>
      <c r="CV137" s="86"/>
      <c r="CW137" s="86"/>
      <c r="CX137" s="86"/>
      <c r="CY137" s="86"/>
      <c r="CZ137" s="86"/>
      <c r="DA137" s="86"/>
      <c r="DB137" s="86"/>
      <c r="DC137" s="86"/>
      <c r="DD137" s="86"/>
      <c r="DE137" s="86"/>
      <c r="DF137" s="86"/>
      <c r="DG137" s="86"/>
      <c r="DH137" s="86"/>
      <c r="DI137" s="86"/>
      <c r="DJ137" s="86"/>
      <c r="DK137" s="86"/>
      <c r="DL137" s="86"/>
      <c r="DM137" s="86"/>
      <c r="DN137" s="86"/>
      <c r="DO137" s="86"/>
      <c r="DP137" s="86"/>
      <c r="DQ137" s="86"/>
      <c r="DR137" s="86"/>
      <c r="DS137" s="86"/>
      <c r="DT137" s="86"/>
      <c r="DU137" s="86"/>
      <c r="DV137" s="86"/>
      <c r="DW137" s="86"/>
      <c r="DX137" s="86"/>
      <c r="DY137" s="86"/>
      <c r="DZ137" s="86"/>
      <c r="EA137" s="86"/>
      <c r="EB137" s="86"/>
      <c r="EC137" s="86"/>
      <c r="ED137" s="86"/>
      <c r="EE137" s="86"/>
      <c r="EF137" s="86"/>
      <c r="EG137" s="86"/>
      <c r="EH137" s="86"/>
      <c r="EI137" s="86"/>
      <c r="EJ137" s="86"/>
      <c r="EK137" s="86"/>
      <c r="EL137" s="86"/>
      <c r="EM137" s="86"/>
      <c r="EN137" s="86"/>
      <c r="EO137" s="86"/>
      <c r="EP137" s="86"/>
      <c r="EQ137" s="86"/>
      <c r="ER137" s="86"/>
      <c r="ES137" s="86"/>
      <c r="ET137" s="86"/>
      <c r="EU137" s="86"/>
      <c r="EV137" s="86"/>
      <c r="EW137" s="86"/>
      <c r="EX137" s="86"/>
      <c r="EY137" s="86"/>
      <c r="EZ137" s="86"/>
      <c r="FA137" s="86"/>
      <c r="FB137" s="86"/>
      <c r="FC137" s="86"/>
      <c r="FD137" s="86"/>
      <c r="FE137" s="86"/>
      <c r="FF137" s="86"/>
      <c r="FG137" s="86"/>
      <c r="FH137" s="86"/>
      <c r="FI137" s="86"/>
      <c r="FJ137" s="86"/>
      <c r="FK137" s="86"/>
      <c r="FL137" s="86"/>
      <c r="FM137" s="86"/>
      <c r="FN137" s="86"/>
      <c r="FO137" s="86"/>
      <c r="FP137" s="86"/>
      <c r="FQ137" s="86"/>
      <c r="FR137" s="86"/>
      <c r="FS137" s="86"/>
      <c r="FT137" s="86"/>
      <c r="FU137" s="86"/>
      <c r="FV137" s="86"/>
      <c r="FW137" s="86"/>
      <c r="FX137" s="86"/>
      <c r="FY137" s="86"/>
      <c r="FZ137" s="86"/>
      <c r="GA137" s="86"/>
      <c r="GB137" s="86"/>
      <c r="GC137" s="86"/>
      <c r="GD137" s="86"/>
      <c r="GE137" s="86"/>
      <c r="GF137" s="86"/>
      <c r="GG137" s="86"/>
      <c r="GH137" s="86"/>
      <c r="GI137" s="86"/>
      <c r="GJ137" s="86"/>
      <c r="GK137" s="87"/>
    </row>
    <row r="138" ht="12.75" customHeight="1">
      <c r="A138" s="17"/>
      <c r="B138" s="85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6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  <c r="DC138" s="86"/>
      <c r="DD138" s="86"/>
      <c r="DE138" s="86"/>
      <c r="DF138" s="86"/>
      <c r="DG138" s="86"/>
      <c r="DH138" s="86"/>
      <c r="DI138" s="86"/>
      <c r="DJ138" s="86"/>
      <c r="DK138" s="86"/>
      <c r="DL138" s="86"/>
      <c r="DM138" s="86"/>
      <c r="DN138" s="86"/>
      <c r="DO138" s="86"/>
      <c r="DP138" s="86"/>
      <c r="DQ138" s="86"/>
      <c r="DR138" s="86"/>
      <c r="DS138" s="86"/>
      <c r="DT138" s="86"/>
      <c r="DU138" s="86"/>
      <c r="DV138" s="86"/>
      <c r="DW138" s="86"/>
      <c r="DX138" s="86"/>
      <c r="DY138" s="86"/>
      <c r="DZ138" s="86"/>
      <c r="EA138" s="86"/>
      <c r="EB138" s="86"/>
      <c r="EC138" s="86"/>
      <c r="ED138" s="86"/>
      <c r="EE138" s="86"/>
      <c r="EF138" s="86"/>
      <c r="EG138" s="86"/>
      <c r="EH138" s="86"/>
      <c r="EI138" s="86"/>
      <c r="EJ138" s="86"/>
      <c r="EK138" s="86"/>
      <c r="EL138" s="86"/>
      <c r="EM138" s="86"/>
      <c r="EN138" s="86"/>
      <c r="EO138" s="86"/>
      <c r="EP138" s="86"/>
      <c r="EQ138" s="86"/>
      <c r="ER138" s="86"/>
      <c r="ES138" s="86"/>
      <c r="ET138" s="86"/>
      <c r="EU138" s="86"/>
      <c r="EV138" s="86"/>
      <c r="EW138" s="86"/>
      <c r="EX138" s="86"/>
      <c r="EY138" s="86"/>
      <c r="EZ138" s="86"/>
      <c r="FA138" s="86"/>
      <c r="FB138" s="86"/>
      <c r="FC138" s="86"/>
      <c r="FD138" s="86"/>
      <c r="FE138" s="86"/>
      <c r="FF138" s="86"/>
      <c r="FG138" s="86"/>
      <c r="FH138" s="86"/>
      <c r="FI138" s="86"/>
      <c r="FJ138" s="86"/>
      <c r="FK138" s="86"/>
      <c r="FL138" s="86"/>
      <c r="FM138" s="86"/>
      <c r="FN138" s="86"/>
      <c r="FO138" s="86"/>
      <c r="FP138" s="86"/>
      <c r="FQ138" s="86"/>
      <c r="FR138" s="86"/>
      <c r="FS138" s="86"/>
      <c r="FT138" s="86"/>
      <c r="FU138" s="86"/>
      <c r="FV138" s="86"/>
      <c r="FW138" s="86"/>
      <c r="FX138" s="86"/>
      <c r="FY138" s="86"/>
      <c r="FZ138" s="86"/>
      <c r="GA138" s="86"/>
      <c r="GB138" s="86"/>
      <c r="GC138" s="86"/>
      <c r="GD138" s="86"/>
      <c r="GE138" s="86"/>
      <c r="GF138" s="86"/>
      <c r="GG138" s="86"/>
      <c r="GH138" s="86"/>
      <c r="GI138" s="86"/>
      <c r="GJ138" s="86"/>
      <c r="GK138" s="87"/>
    </row>
    <row r="139" ht="12.75" customHeight="1">
      <c r="A139" s="17"/>
      <c r="B139" s="85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6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  <c r="DC139" s="86"/>
      <c r="DD139" s="86"/>
      <c r="DE139" s="86"/>
      <c r="DF139" s="86"/>
      <c r="DG139" s="86"/>
      <c r="DH139" s="86"/>
      <c r="DI139" s="86"/>
      <c r="DJ139" s="86"/>
      <c r="DK139" s="86"/>
      <c r="DL139" s="86"/>
      <c r="DM139" s="86"/>
      <c r="DN139" s="86"/>
      <c r="DO139" s="86"/>
      <c r="DP139" s="86"/>
      <c r="DQ139" s="86"/>
      <c r="DR139" s="86"/>
      <c r="DS139" s="86"/>
      <c r="DT139" s="86"/>
      <c r="DU139" s="86"/>
      <c r="DV139" s="86"/>
      <c r="DW139" s="86"/>
      <c r="DX139" s="86"/>
      <c r="DY139" s="86"/>
      <c r="DZ139" s="86"/>
      <c r="EA139" s="86"/>
      <c r="EB139" s="86"/>
      <c r="EC139" s="86"/>
      <c r="ED139" s="86"/>
      <c r="EE139" s="86"/>
      <c r="EF139" s="86"/>
      <c r="EG139" s="86"/>
      <c r="EH139" s="86"/>
      <c r="EI139" s="86"/>
      <c r="EJ139" s="86"/>
      <c r="EK139" s="86"/>
      <c r="EL139" s="86"/>
      <c r="EM139" s="86"/>
      <c r="EN139" s="86"/>
      <c r="EO139" s="86"/>
      <c r="EP139" s="86"/>
      <c r="EQ139" s="86"/>
      <c r="ER139" s="86"/>
      <c r="ES139" s="86"/>
      <c r="ET139" s="86"/>
      <c r="EU139" s="86"/>
      <c r="EV139" s="86"/>
      <c r="EW139" s="86"/>
      <c r="EX139" s="86"/>
      <c r="EY139" s="86"/>
      <c r="EZ139" s="86"/>
      <c r="FA139" s="86"/>
      <c r="FB139" s="86"/>
      <c r="FC139" s="86"/>
      <c r="FD139" s="86"/>
      <c r="FE139" s="86"/>
      <c r="FF139" s="86"/>
      <c r="FG139" s="86"/>
      <c r="FH139" s="86"/>
      <c r="FI139" s="86"/>
      <c r="FJ139" s="86"/>
      <c r="FK139" s="86"/>
      <c r="FL139" s="86"/>
      <c r="FM139" s="86"/>
      <c r="FN139" s="86"/>
      <c r="FO139" s="86"/>
      <c r="FP139" s="86"/>
      <c r="FQ139" s="86"/>
      <c r="FR139" s="86"/>
      <c r="FS139" s="86"/>
      <c r="FT139" s="86"/>
      <c r="FU139" s="86"/>
      <c r="FV139" s="86"/>
      <c r="FW139" s="86"/>
      <c r="FX139" s="86"/>
      <c r="FY139" s="86"/>
      <c r="FZ139" s="86"/>
      <c r="GA139" s="86"/>
      <c r="GB139" s="86"/>
      <c r="GC139" s="86"/>
      <c r="GD139" s="86"/>
      <c r="GE139" s="86"/>
      <c r="GF139" s="86"/>
      <c r="GG139" s="86"/>
      <c r="GH139" s="86"/>
      <c r="GI139" s="86"/>
      <c r="GJ139" s="86"/>
      <c r="GK139" s="87"/>
    </row>
    <row r="140" ht="12.75" customHeight="1">
      <c r="A140" s="17"/>
      <c r="B140" s="85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6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  <c r="DC140" s="86"/>
      <c r="DD140" s="86"/>
      <c r="DE140" s="86"/>
      <c r="DF140" s="86"/>
      <c r="DG140" s="86"/>
      <c r="DH140" s="86"/>
      <c r="DI140" s="86"/>
      <c r="DJ140" s="86"/>
      <c r="DK140" s="86"/>
      <c r="DL140" s="86"/>
      <c r="DM140" s="86"/>
      <c r="DN140" s="86"/>
      <c r="DO140" s="86"/>
      <c r="DP140" s="86"/>
      <c r="DQ140" s="86"/>
      <c r="DR140" s="86"/>
      <c r="DS140" s="86"/>
      <c r="DT140" s="86"/>
      <c r="DU140" s="86"/>
      <c r="DV140" s="86"/>
      <c r="DW140" s="86"/>
      <c r="DX140" s="86"/>
      <c r="DY140" s="86"/>
      <c r="DZ140" s="86"/>
      <c r="EA140" s="86"/>
      <c r="EB140" s="86"/>
      <c r="EC140" s="86"/>
      <c r="ED140" s="86"/>
      <c r="EE140" s="86"/>
      <c r="EF140" s="86"/>
      <c r="EG140" s="86"/>
      <c r="EH140" s="86"/>
      <c r="EI140" s="86"/>
      <c r="EJ140" s="86"/>
      <c r="EK140" s="86"/>
      <c r="EL140" s="86"/>
      <c r="EM140" s="86"/>
      <c r="EN140" s="86"/>
      <c r="EO140" s="86"/>
      <c r="EP140" s="86"/>
      <c r="EQ140" s="86"/>
      <c r="ER140" s="86"/>
      <c r="ES140" s="86"/>
      <c r="ET140" s="86"/>
      <c r="EU140" s="86"/>
      <c r="EV140" s="86"/>
      <c r="EW140" s="86"/>
      <c r="EX140" s="86"/>
      <c r="EY140" s="86"/>
      <c r="EZ140" s="86"/>
      <c r="FA140" s="86"/>
      <c r="FB140" s="86"/>
      <c r="FC140" s="86"/>
      <c r="FD140" s="86"/>
      <c r="FE140" s="86"/>
      <c r="FF140" s="86"/>
      <c r="FG140" s="86"/>
      <c r="FH140" s="86"/>
      <c r="FI140" s="86"/>
      <c r="FJ140" s="86"/>
      <c r="FK140" s="86"/>
      <c r="FL140" s="86"/>
      <c r="FM140" s="86"/>
      <c r="FN140" s="86"/>
      <c r="FO140" s="86"/>
      <c r="FP140" s="86"/>
      <c r="FQ140" s="86"/>
      <c r="FR140" s="86"/>
      <c r="FS140" s="86"/>
      <c r="FT140" s="86"/>
      <c r="FU140" s="86"/>
      <c r="FV140" s="86"/>
      <c r="FW140" s="86"/>
      <c r="FX140" s="86"/>
      <c r="FY140" s="86"/>
      <c r="FZ140" s="86"/>
      <c r="GA140" s="86"/>
      <c r="GB140" s="86"/>
      <c r="GC140" s="86"/>
      <c r="GD140" s="86"/>
      <c r="GE140" s="86"/>
      <c r="GF140" s="86"/>
      <c r="GG140" s="86"/>
      <c r="GH140" s="86"/>
      <c r="GI140" s="86"/>
      <c r="GJ140" s="86"/>
      <c r="GK140" s="87"/>
    </row>
    <row r="141" ht="12.75" customHeight="1">
      <c r="A141" s="17"/>
      <c r="B141" s="85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6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  <c r="DC141" s="86"/>
      <c r="DD141" s="86"/>
      <c r="DE141" s="86"/>
      <c r="DF141" s="86"/>
      <c r="DG141" s="86"/>
      <c r="DH141" s="86"/>
      <c r="DI141" s="86"/>
      <c r="DJ141" s="86"/>
      <c r="DK141" s="86"/>
      <c r="DL141" s="86"/>
      <c r="DM141" s="86"/>
      <c r="DN141" s="86"/>
      <c r="DO141" s="86"/>
      <c r="DP141" s="86"/>
      <c r="DQ141" s="86"/>
      <c r="DR141" s="86"/>
      <c r="DS141" s="86"/>
      <c r="DT141" s="86"/>
      <c r="DU141" s="86"/>
      <c r="DV141" s="86"/>
      <c r="DW141" s="86"/>
      <c r="DX141" s="86"/>
      <c r="DY141" s="86"/>
      <c r="DZ141" s="86"/>
      <c r="EA141" s="86"/>
      <c r="EB141" s="86"/>
      <c r="EC141" s="86"/>
      <c r="ED141" s="86"/>
      <c r="EE141" s="86"/>
      <c r="EF141" s="86"/>
      <c r="EG141" s="86"/>
      <c r="EH141" s="86"/>
      <c r="EI141" s="86"/>
      <c r="EJ141" s="86"/>
      <c r="EK141" s="86"/>
      <c r="EL141" s="86"/>
      <c r="EM141" s="86"/>
      <c r="EN141" s="86"/>
      <c r="EO141" s="86"/>
      <c r="EP141" s="86"/>
      <c r="EQ141" s="86"/>
      <c r="ER141" s="86"/>
      <c r="ES141" s="86"/>
      <c r="ET141" s="86"/>
      <c r="EU141" s="86"/>
      <c r="EV141" s="86"/>
      <c r="EW141" s="86"/>
      <c r="EX141" s="86"/>
      <c r="EY141" s="86"/>
      <c r="EZ141" s="86"/>
      <c r="FA141" s="86"/>
      <c r="FB141" s="86"/>
      <c r="FC141" s="86"/>
      <c r="FD141" s="86"/>
      <c r="FE141" s="86"/>
      <c r="FF141" s="86"/>
      <c r="FG141" s="86"/>
      <c r="FH141" s="86"/>
      <c r="FI141" s="86"/>
      <c r="FJ141" s="86"/>
      <c r="FK141" s="86"/>
      <c r="FL141" s="86"/>
      <c r="FM141" s="86"/>
      <c r="FN141" s="86"/>
      <c r="FO141" s="86"/>
      <c r="FP141" s="86"/>
      <c r="FQ141" s="86"/>
      <c r="FR141" s="86"/>
      <c r="FS141" s="86"/>
      <c r="FT141" s="86"/>
      <c r="FU141" s="86"/>
      <c r="FV141" s="86"/>
      <c r="FW141" s="86"/>
      <c r="FX141" s="86"/>
      <c r="FY141" s="86"/>
      <c r="FZ141" s="86"/>
      <c r="GA141" s="86"/>
      <c r="GB141" s="86"/>
      <c r="GC141" s="86"/>
      <c r="GD141" s="86"/>
      <c r="GE141" s="86"/>
      <c r="GF141" s="86"/>
      <c r="GG141" s="86"/>
      <c r="GH141" s="86"/>
      <c r="GI141" s="86"/>
      <c r="GJ141" s="86"/>
      <c r="GK141" s="87"/>
    </row>
    <row r="142" ht="12.75" customHeight="1">
      <c r="A142" s="17"/>
      <c r="B142" s="85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6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  <c r="DC142" s="86"/>
      <c r="DD142" s="86"/>
      <c r="DE142" s="86"/>
      <c r="DF142" s="86"/>
      <c r="DG142" s="86"/>
      <c r="DH142" s="86"/>
      <c r="DI142" s="86"/>
      <c r="DJ142" s="86"/>
      <c r="DK142" s="86"/>
      <c r="DL142" s="86"/>
      <c r="DM142" s="86"/>
      <c r="DN142" s="86"/>
      <c r="DO142" s="86"/>
      <c r="DP142" s="86"/>
      <c r="DQ142" s="86"/>
      <c r="DR142" s="86"/>
      <c r="DS142" s="86"/>
      <c r="DT142" s="86"/>
      <c r="DU142" s="86"/>
      <c r="DV142" s="86"/>
      <c r="DW142" s="86"/>
      <c r="DX142" s="86"/>
      <c r="DY142" s="86"/>
      <c r="DZ142" s="86"/>
      <c r="EA142" s="86"/>
      <c r="EB142" s="86"/>
      <c r="EC142" s="86"/>
      <c r="ED142" s="86"/>
      <c r="EE142" s="86"/>
      <c r="EF142" s="86"/>
      <c r="EG142" s="86"/>
      <c r="EH142" s="86"/>
      <c r="EI142" s="86"/>
      <c r="EJ142" s="86"/>
      <c r="EK142" s="86"/>
      <c r="EL142" s="86"/>
      <c r="EM142" s="86"/>
      <c r="EN142" s="86"/>
      <c r="EO142" s="86"/>
      <c r="EP142" s="86"/>
      <c r="EQ142" s="86"/>
      <c r="ER142" s="86"/>
      <c r="ES142" s="86"/>
      <c r="ET142" s="86"/>
      <c r="EU142" s="86"/>
      <c r="EV142" s="86"/>
      <c r="EW142" s="86"/>
      <c r="EX142" s="86"/>
      <c r="EY142" s="86"/>
      <c r="EZ142" s="86"/>
      <c r="FA142" s="86"/>
      <c r="FB142" s="86"/>
      <c r="FC142" s="86"/>
      <c r="FD142" s="86"/>
      <c r="FE142" s="86"/>
      <c r="FF142" s="86"/>
      <c r="FG142" s="86"/>
      <c r="FH142" s="86"/>
      <c r="FI142" s="86"/>
      <c r="FJ142" s="86"/>
      <c r="FK142" s="86"/>
      <c r="FL142" s="86"/>
      <c r="FM142" s="86"/>
      <c r="FN142" s="86"/>
      <c r="FO142" s="86"/>
      <c r="FP142" s="86"/>
      <c r="FQ142" s="86"/>
      <c r="FR142" s="86"/>
      <c r="FS142" s="86"/>
      <c r="FT142" s="86"/>
      <c r="FU142" s="86"/>
      <c r="FV142" s="86"/>
      <c r="FW142" s="86"/>
      <c r="FX142" s="86"/>
      <c r="FY142" s="86"/>
      <c r="FZ142" s="86"/>
      <c r="GA142" s="86"/>
      <c r="GB142" s="86"/>
      <c r="GC142" s="86"/>
      <c r="GD142" s="86"/>
      <c r="GE142" s="86"/>
      <c r="GF142" s="86"/>
      <c r="GG142" s="86"/>
      <c r="GH142" s="86"/>
      <c r="GI142" s="86"/>
      <c r="GJ142" s="86"/>
      <c r="GK142" s="87"/>
    </row>
    <row r="143" ht="12.75" customHeight="1">
      <c r="A143" s="17"/>
      <c r="B143" s="85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7"/>
    </row>
    <row r="144" ht="12.75" customHeight="1">
      <c r="A144" s="17"/>
      <c r="B144" s="85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  <c r="DD144" s="86"/>
      <c r="DE144" s="86"/>
      <c r="DF144" s="86"/>
      <c r="DG144" s="86"/>
      <c r="DH144" s="86"/>
      <c r="DI144" s="86"/>
      <c r="DJ144" s="86"/>
      <c r="DK144" s="86"/>
      <c r="DL144" s="86"/>
      <c r="DM144" s="86"/>
      <c r="DN144" s="86"/>
      <c r="DO144" s="86"/>
      <c r="DP144" s="86"/>
      <c r="DQ144" s="86"/>
      <c r="DR144" s="86"/>
      <c r="DS144" s="86"/>
      <c r="DT144" s="86"/>
      <c r="DU144" s="86"/>
      <c r="DV144" s="86"/>
      <c r="DW144" s="86"/>
      <c r="DX144" s="86"/>
      <c r="DY144" s="86"/>
      <c r="DZ144" s="86"/>
      <c r="EA144" s="86"/>
      <c r="EB144" s="86"/>
      <c r="EC144" s="86"/>
      <c r="ED144" s="86"/>
      <c r="EE144" s="86"/>
      <c r="EF144" s="86"/>
      <c r="EG144" s="86"/>
      <c r="EH144" s="86"/>
      <c r="EI144" s="86"/>
      <c r="EJ144" s="86"/>
      <c r="EK144" s="86"/>
      <c r="EL144" s="86"/>
      <c r="EM144" s="86"/>
      <c r="EN144" s="86"/>
      <c r="EO144" s="86"/>
      <c r="EP144" s="86"/>
      <c r="EQ144" s="86"/>
      <c r="ER144" s="86"/>
      <c r="ES144" s="86"/>
      <c r="ET144" s="86"/>
      <c r="EU144" s="86"/>
      <c r="EV144" s="86"/>
      <c r="EW144" s="86"/>
      <c r="EX144" s="86"/>
      <c r="EY144" s="86"/>
      <c r="EZ144" s="86"/>
      <c r="FA144" s="86"/>
      <c r="FB144" s="86"/>
      <c r="FC144" s="86"/>
      <c r="FD144" s="86"/>
      <c r="FE144" s="86"/>
      <c r="FF144" s="86"/>
      <c r="FG144" s="86"/>
      <c r="FH144" s="86"/>
      <c r="FI144" s="86"/>
      <c r="FJ144" s="86"/>
      <c r="FK144" s="86"/>
      <c r="FL144" s="86"/>
      <c r="FM144" s="86"/>
      <c r="FN144" s="86"/>
      <c r="FO144" s="86"/>
      <c r="FP144" s="86"/>
      <c r="FQ144" s="86"/>
      <c r="FR144" s="86"/>
      <c r="FS144" s="86"/>
      <c r="FT144" s="86"/>
      <c r="FU144" s="86"/>
      <c r="FV144" s="86"/>
      <c r="FW144" s="86"/>
      <c r="FX144" s="86"/>
      <c r="FY144" s="86"/>
      <c r="FZ144" s="86"/>
      <c r="GA144" s="86"/>
      <c r="GB144" s="86"/>
      <c r="GC144" s="86"/>
      <c r="GD144" s="86"/>
      <c r="GE144" s="86"/>
      <c r="GF144" s="86"/>
      <c r="GG144" s="86"/>
      <c r="GH144" s="86"/>
      <c r="GI144" s="86"/>
      <c r="GJ144" s="86"/>
      <c r="GK144" s="87"/>
    </row>
    <row r="145" ht="12.75" customHeight="1">
      <c r="A145" s="17"/>
      <c r="B145" s="85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86"/>
      <c r="BD145" s="86"/>
      <c r="BE145" s="86"/>
      <c r="BF145" s="86"/>
      <c r="BG145" s="86"/>
      <c r="BH145" s="86"/>
      <c r="BI145" s="86"/>
      <c r="BJ145" s="86"/>
      <c r="BK145" s="86"/>
      <c r="BL145" s="86"/>
      <c r="BM145" s="86"/>
      <c r="BN145" s="86"/>
      <c r="BO145" s="86"/>
      <c r="BP145" s="86"/>
      <c r="BQ145" s="86"/>
      <c r="BR145" s="86"/>
      <c r="BS145" s="86"/>
      <c r="BT145" s="86"/>
      <c r="BU145" s="86"/>
      <c r="BV145" s="86"/>
      <c r="BW145" s="86"/>
      <c r="BX145" s="86"/>
      <c r="BY145" s="86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  <c r="CL145" s="86"/>
      <c r="CM145" s="86"/>
      <c r="CN145" s="86"/>
      <c r="CO145" s="86"/>
      <c r="CP145" s="86"/>
      <c r="CQ145" s="86"/>
      <c r="CR145" s="86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  <c r="DC145" s="86"/>
      <c r="DD145" s="86"/>
      <c r="DE145" s="86"/>
      <c r="DF145" s="86"/>
      <c r="DG145" s="86"/>
      <c r="DH145" s="86"/>
      <c r="DI145" s="86"/>
      <c r="DJ145" s="86"/>
      <c r="DK145" s="86"/>
      <c r="DL145" s="86"/>
      <c r="DM145" s="86"/>
      <c r="DN145" s="86"/>
      <c r="DO145" s="86"/>
      <c r="DP145" s="86"/>
      <c r="DQ145" s="86"/>
      <c r="DR145" s="86"/>
      <c r="DS145" s="86"/>
      <c r="DT145" s="86"/>
      <c r="DU145" s="86"/>
      <c r="DV145" s="86"/>
      <c r="DW145" s="86"/>
      <c r="DX145" s="86"/>
      <c r="DY145" s="86"/>
      <c r="DZ145" s="86"/>
      <c r="EA145" s="86"/>
      <c r="EB145" s="86"/>
      <c r="EC145" s="86"/>
      <c r="ED145" s="86"/>
      <c r="EE145" s="86"/>
      <c r="EF145" s="86"/>
      <c r="EG145" s="86"/>
      <c r="EH145" s="86"/>
      <c r="EI145" s="86"/>
      <c r="EJ145" s="86"/>
      <c r="EK145" s="86"/>
      <c r="EL145" s="86"/>
      <c r="EM145" s="86"/>
      <c r="EN145" s="86"/>
      <c r="EO145" s="86"/>
      <c r="EP145" s="86"/>
      <c r="EQ145" s="86"/>
      <c r="ER145" s="86"/>
      <c r="ES145" s="86"/>
      <c r="ET145" s="86"/>
      <c r="EU145" s="86"/>
      <c r="EV145" s="86"/>
      <c r="EW145" s="86"/>
      <c r="EX145" s="86"/>
      <c r="EY145" s="86"/>
      <c r="EZ145" s="86"/>
      <c r="FA145" s="86"/>
      <c r="FB145" s="86"/>
      <c r="FC145" s="86"/>
      <c r="FD145" s="86"/>
      <c r="FE145" s="86"/>
      <c r="FF145" s="86"/>
      <c r="FG145" s="86"/>
      <c r="FH145" s="86"/>
      <c r="FI145" s="86"/>
      <c r="FJ145" s="86"/>
      <c r="FK145" s="86"/>
      <c r="FL145" s="86"/>
      <c r="FM145" s="86"/>
      <c r="FN145" s="86"/>
      <c r="FO145" s="86"/>
      <c r="FP145" s="86"/>
      <c r="FQ145" s="86"/>
      <c r="FR145" s="86"/>
      <c r="FS145" s="86"/>
      <c r="FT145" s="86"/>
      <c r="FU145" s="86"/>
      <c r="FV145" s="86"/>
      <c r="FW145" s="86"/>
      <c r="FX145" s="86"/>
      <c r="FY145" s="86"/>
      <c r="FZ145" s="86"/>
      <c r="GA145" s="86"/>
      <c r="GB145" s="86"/>
      <c r="GC145" s="86"/>
      <c r="GD145" s="86"/>
      <c r="GE145" s="86"/>
      <c r="GF145" s="86"/>
      <c r="GG145" s="86"/>
      <c r="GH145" s="86"/>
      <c r="GI145" s="86"/>
      <c r="GJ145" s="86"/>
      <c r="GK145" s="87"/>
    </row>
    <row r="146" ht="12.75" customHeight="1">
      <c r="A146" s="17"/>
      <c r="B146" s="85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86"/>
      <c r="AT146" s="86"/>
      <c r="AU146" s="86"/>
      <c r="AV146" s="86"/>
      <c r="AW146" s="86"/>
      <c r="AX146" s="86"/>
      <c r="AY146" s="86"/>
      <c r="AZ146" s="86"/>
      <c r="BA146" s="86"/>
      <c r="BB146" s="86"/>
      <c r="BC146" s="86"/>
      <c r="BD146" s="86"/>
      <c r="BE146" s="86"/>
      <c r="BF146" s="86"/>
      <c r="BG146" s="86"/>
      <c r="BH146" s="86"/>
      <c r="BI146" s="86"/>
      <c r="BJ146" s="86"/>
      <c r="BK146" s="86"/>
      <c r="BL146" s="86"/>
      <c r="BM146" s="86"/>
      <c r="BN146" s="86"/>
      <c r="BO146" s="86"/>
      <c r="BP146" s="86"/>
      <c r="BQ146" s="86"/>
      <c r="BR146" s="86"/>
      <c r="BS146" s="86"/>
      <c r="BT146" s="86"/>
      <c r="BU146" s="86"/>
      <c r="BV146" s="86"/>
      <c r="BW146" s="86"/>
      <c r="BX146" s="86"/>
      <c r="BY146" s="86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  <c r="CL146" s="86"/>
      <c r="CM146" s="86"/>
      <c r="CN146" s="86"/>
      <c r="CO146" s="86"/>
      <c r="CP146" s="86"/>
      <c r="CQ146" s="86"/>
      <c r="CR146" s="86"/>
      <c r="CS146" s="86"/>
      <c r="CT146" s="86"/>
      <c r="CU146" s="86"/>
      <c r="CV146" s="86"/>
      <c r="CW146" s="86"/>
      <c r="CX146" s="86"/>
      <c r="CY146" s="86"/>
      <c r="CZ146" s="86"/>
      <c r="DA146" s="86"/>
      <c r="DB146" s="86"/>
      <c r="DC146" s="86"/>
      <c r="DD146" s="86"/>
      <c r="DE146" s="86"/>
      <c r="DF146" s="86"/>
      <c r="DG146" s="86"/>
      <c r="DH146" s="86"/>
      <c r="DI146" s="86"/>
      <c r="DJ146" s="86"/>
      <c r="DK146" s="86"/>
      <c r="DL146" s="86"/>
      <c r="DM146" s="86"/>
      <c r="DN146" s="86"/>
      <c r="DO146" s="86"/>
      <c r="DP146" s="86"/>
      <c r="DQ146" s="86"/>
      <c r="DR146" s="86"/>
      <c r="DS146" s="86"/>
      <c r="DT146" s="86"/>
      <c r="DU146" s="86"/>
      <c r="DV146" s="86"/>
      <c r="DW146" s="86"/>
      <c r="DX146" s="86"/>
      <c r="DY146" s="86"/>
      <c r="DZ146" s="86"/>
      <c r="EA146" s="86"/>
      <c r="EB146" s="86"/>
      <c r="EC146" s="86"/>
      <c r="ED146" s="86"/>
      <c r="EE146" s="86"/>
      <c r="EF146" s="86"/>
      <c r="EG146" s="86"/>
      <c r="EH146" s="86"/>
      <c r="EI146" s="86"/>
      <c r="EJ146" s="86"/>
      <c r="EK146" s="86"/>
      <c r="EL146" s="86"/>
      <c r="EM146" s="86"/>
      <c r="EN146" s="86"/>
      <c r="EO146" s="86"/>
      <c r="EP146" s="86"/>
      <c r="EQ146" s="86"/>
      <c r="ER146" s="86"/>
      <c r="ES146" s="86"/>
      <c r="ET146" s="86"/>
      <c r="EU146" s="86"/>
      <c r="EV146" s="86"/>
      <c r="EW146" s="86"/>
      <c r="EX146" s="86"/>
      <c r="EY146" s="86"/>
      <c r="EZ146" s="86"/>
      <c r="FA146" s="86"/>
      <c r="FB146" s="86"/>
      <c r="FC146" s="86"/>
      <c r="FD146" s="86"/>
      <c r="FE146" s="86"/>
      <c r="FF146" s="86"/>
      <c r="FG146" s="86"/>
      <c r="FH146" s="86"/>
      <c r="FI146" s="86"/>
      <c r="FJ146" s="86"/>
      <c r="FK146" s="86"/>
      <c r="FL146" s="86"/>
      <c r="FM146" s="86"/>
      <c r="FN146" s="86"/>
      <c r="FO146" s="86"/>
      <c r="FP146" s="86"/>
      <c r="FQ146" s="86"/>
      <c r="FR146" s="86"/>
      <c r="FS146" s="86"/>
      <c r="FT146" s="86"/>
      <c r="FU146" s="86"/>
      <c r="FV146" s="86"/>
      <c r="FW146" s="86"/>
      <c r="FX146" s="86"/>
      <c r="FY146" s="86"/>
      <c r="FZ146" s="86"/>
      <c r="GA146" s="86"/>
      <c r="GB146" s="86"/>
      <c r="GC146" s="86"/>
      <c r="GD146" s="86"/>
      <c r="GE146" s="86"/>
      <c r="GF146" s="86"/>
      <c r="GG146" s="86"/>
      <c r="GH146" s="86"/>
      <c r="GI146" s="86"/>
      <c r="GJ146" s="86"/>
      <c r="GK146" s="87"/>
    </row>
    <row r="147" ht="12.75" customHeight="1">
      <c r="A147" s="17"/>
      <c r="B147" s="85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  <c r="AE147" s="86"/>
      <c r="AF147" s="86"/>
      <c r="AG147" s="86"/>
      <c r="AH147" s="86"/>
      <c r="AI147" s="86"/>
      <c r="AJ147" s="86"/>
      <c r="AK147" s="86"/>
      <c r="AL147" s="86"/>
      <c r="AM147" s="86"/>
      <c r="AN147" s="86"/>
      <c r="AO147" s="86"/>
      <c r="AP147" s="86"/>
      <c r="AQ147" s="86"/>
      <c r="AR147" s="86"/>
      <c r="AS147" s="86"/>
      <c r="AT147" s="86"/>
      <c r="AU147" s="86"/>
      <c r="AV147" s="86"/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86"/>
      <c r="BI147" s="86"/>
      <c r="BJ147" s="86"/>
      <c r="BK147" s="86"/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  <c r="BW147" s="86"/>
      <c r="BX147" s="86"/>
      <c r="BY147" s="86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  <c r="CL147" s="86"/>
      <c r="CM147" s="86"/>
      <c r="CN147" s="86"/>
      <c r="CO147" s="86"/>
      <c r="CP147" s="86"/>
      <c r="CQ147" s="86"/>
      <c r="CR147" s="86"/>
      <c r="CS147" s="86"/>
      <c r="CT147" s="86"/>
      <c r="CU147" s="86"/>
      <c r="CV147" s="86"/>
      <c r="CW147" s="86"/>
      <c r="CX147" s="86"/>
      <c r="CY147" s="86"/>
      <c r="CZ147" s="86"/>
      <c r="DA147" s="86"/>
      <c r="DB147" s="86"/>
      <c r="DC147" s="86"/>
      <c r="DD147" s="86"/>
      <c r="DE147" s="86"/>
      <c r="DF147" s="86"/>
      <c r="DG147" s="86"/>
      <c r="DH147" s="86"/>
      <c r="DI147" s="86"/>
      <c r="DJ147" s="86"/>
      <c r="DK147" s="86"/>
      <c r="DL147" s="86"/>
      <c r="DM147" s="86"/>
      <c r="DN147" s="86"/>
      <c r="DO147" s="86"/>
      <c r="DP147" s="86"/>
      <c r="DQ147" s="86"/>
      <c r="DR147" s="86"/>
      <c r="DS147" s="86"/>
      <c r="DT147" s="86"/>
      <c r="DU147" s="86"/>
      <c r="DV147" s="86"/>
      <c r="DW147" s="86"/>
      <c r="DX147" s="86"/>
      <c r="DY147" s="86"/>
      <c r="DZ147" s="86"/>
      <c r="EA147" s="86"/>
      <c r="EB147" s="86"/>
      <c r="EC147" s="86"/>
      <c r="ED147" s="86"/>
      <c r="EE147" s="86"/>
      <c r="EF147" s="86"/>
      <c r="EG147" s="86"/>
      <c r="EH147" s="86"/>
      <c r="EI147" s="86"/>
      <c r="EJ147" s="86"/>
      <c r="EK147" s="86"/>
      <c r="EL147" s="86"/>
      <c r="EM147" s="86"/>
      <c r="EN147" s="86"/>
      <c r="EO147" s="86"/>
      <c r="EP147" s="86"/>
      <c r="EQ147" s="86"/>
      <c r="ER147" s="86"/>
      <c r="ES147" s="86"/>
      <c r="ET147" s="86"/>
      <c r="EU147" s="86"/>
      <c r="EV147" s="86"/>
      <c r="EW147" s="86"/>
      <c r="EX147" s="86"/>
      <c r="EY147" s="86"/>
      <c r="EZ147" s="86"/>
      <c r="FA147" s="86"/>
      <c r="FB147" s="86"/>
      <c r="FC147" s="86"/>
      <c r="FD147" s="86"/>
      <c r="FE147" s="86"/>
      <c r="FF147" s="86"/>
      <c r="FG147" s="86"/>
      <c r="FH147" s="86"/>
      <c r="FI147" s="86"/>
      <c r="FJ147" s="86"/>
      <c r="FK147" s="86"/>
      <c r="FL147" s="86"/>
      <c r="FM147" s="86"/>
      <c r="FN147" s="86"/>
      <c r="FO147" s="86"/>
      <c r="FP147" s="86"/>
      <c r="FQ147" s="86"/>
      <c r="FR147" s="86"/>
      <c r="FS147" s="86"/>
      <c r="FT147" s="86"/>
      <c r="FU147" s="86"/>
      <c r="FV147" s="86"/>
      <c r="FW147" s="86"/>
      <c r="FX147" s="86"/>
      <c r="FY147" s="86"/>
      <c r="FZ147" s="86"/>
      <c r="GA147" s="86"/>
      <c r="GB147" s="86"/>
      <c r="GC147" s="86"/>
      <c r="GD147" s="86"/>
      <c r="GE147" s="86"/>
      <c r="GF147" s="86"/>
      <c r="GG147" s="86"/>
      <c r="GH147" s="86"/>
      <c r="GI147" s="86"/>
      <c r="GJ147" s="86"/>
      <c r="GK147" s="87"/>
    </row>
    <row r="148" ht="12.75" customHeight="1">
      <c r="A148" s="17"/>
      <c r="B148" s="85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86"/>
      <c r="AT148" s="86"/>
      <c r="AU148" s="86"/>
      <c r="AV148" s="86"/>
      <c r="AW148" s="86"/>
      <c r="AX148" s="86"/>
      <c r="AY148" s="86"/>
      <c r="AZ148" s="86"/>
      <c r="BA148" s="86"/>
      <c r="BB148" s="86"/>
      <c r="BC148" s="86"/>
      <c r="BD148" s="86"/>
      <c r="BE148" s="86"/>
      <c r="BF148" s="86"/>
      <c r="BG148" s="86"/>
      <c r="BH148" s="86"/>
      <c r="BI148" s="86"/>
      <c r="BJ148" s="86"/>
      <c r="BK148" s="86"/>
      <c r="BL148" s="86"/>
      <c r="BM148" s="86"/>
      <c r="BN148" s="86"/>
      <c r="BO148" s="86"/>
      <c r="BP148" s="86"/>
      <c r="BQ148" s="86"/>
      <c r="BR148" s="86"/>
      <c r="BS148" s="86"/>
      <c r="BT148" s="86"/>
      <c r="BU148" s="86"/>
      <c r="BV148" s="86"/>
      <c r="BW148" s="86"/>
      <c r="BX148" s="86"/>
      <c r="BY148" s="86"/>
      <c r="BZ148" s="86"/>
      <c r="CA148" s="86"/>
      <c r="CB148" s="86"/>
      <c r="CC148" s="86"/>
      <c r="CD148" s="86"/>
      <c r="CE148" s="86"/>
      <c r="CF148" s="86"/>
      <c r="CG148" s="86"/>
      <c r="CH148" s="86"/>
      <c r="CI148" s="86"/>
      <c r="CJ148" s="86"/>
      <c r="CK148" s="86"/>
      <c r="CL148" s="86"/>
      <c r="CM148" s="86"/>
      <c r="CN148" s="86"/>
      <c r="CO148" s="86"/>
      <c r="CP148" s="86"/>
      <c r="CQ148" s="86"/>
      <c r="CR148" s="86"/>
      <c r="CS148" s="86"/>
      <c r="CT148" s="86"/>
      <c r="CU148" s="86"/>
      <c r="CV148" s="86"/>
      <c r="CW148" s="86"/>
      <c r="CX148" s="86"/>
      <c r="CY148" s="86"/>
      <c r="CZ148" s="86"/>
      <c r="DA148" s="86"/>
      <c r="DB148" s="86"/>
      <c r="DC148" s="86"/>
      <c r="DD148" s="86"/>
      <c r="DE148" s="86"/>
      <c r="DF148" s="86"/>
      <c r="DG148" s="86"/>
      <c r="DH148" s="86"/>
      <c r="DI148" s="86"/>
      <c r="DJ148" s="86"/>
      <c r="DK148" s="86"/>
      <c r="DL148" s="86"/>
      <c r="DM148" s="86"/>
      <c r="DN148" s="86"/>
      <c r="DO148" s="86"/>
      <c r="DP148" s="86"/>
      <c r="DQ148" s="86"/>
      <c r="DR148" s="86"/>
      <c r="DS148" s="86"/>
      <c r="DT148" s="86"/>
      <c r="DU148" s="86"/>
      <c r="DV148" s="86"/>
      <c r="DW148" s="86"/>
      <c r="DX148" s="86"/>
      <c r="DY148" s="86"/>
      <c r="DZ148" s="86"/>
      <c r="EA148" s="86"/>
      <c r="EB148" s="86"/>
      <c r="EC148" s="86"/>
      <c r="ED148" s="86"/>
      <c r="EE148" s="86"/>
      <c r="EF148" s="86"/>
      <c r="EG148" s="86"/>
      <c r="EH148" s="86"/>
      <c r="EI148" s="86"/>
      <c r="EJ148" s="86"/>
      <c r="EK148" s="86"/>
      <c r="EL148" s="86"/>
      <c r="EM148" s="86"/>
      <c r="EN148" s="86"/>
      <c r="EO148" s="86"/>
      <c r="EP148" s="86"/>
      <c r="EQ148" s="86"/>
      <c r="ER148" s="86"/>
      <c r="ES148" s="86"/>
      <c r="ET148" s="86"/>
      <c r="EU148" s="86"/>
      <c r="EV148" s="86"/>
      <c r="EW148" s="86"/>
      <c r="EX148" s="86"/>
      <c r="EY148" s="86"/>
      <c r="EZ148" s="86"/>
      <c r="FA148" s="86"/>
      <c r="FB148" s="86"/>
      <c r="FC148" s="86"/>
      <c r="FD148" s="86"/>
      <c r="FE148" s="86"/>
      <c r="FF148" s="86"/>
      <c r="FG148" s="86"/>
      <c r="FH148" s="86"/>
      <c r="FI148" s="86"/>
      <c r="FJ148" s="86"/>
      <c r="FK148" s="86"/>
      <c r="FL148" s="86"/>
      <c r="FM148" s="86"/>
      <c r="FN148" s="86"/>
      <c r="FO148" s="86"/>
      <c r="FP148" s="86"/>
      <c r="FQ148" s="86"/>
      <c r="FR148" s="86"/>
      <c r="FS148" s="86"/>
      <c r="FT148" s="86"/>
      <c r="FU148" s="86"/>
      <c r="FV148" s="86"/>
      <c r="FW148" s="86"/>
      <c r="FX148" s="86"/>
      <c r="FY148" s="86"/>
      <c r="FZ148" s="86"/>
      <c r="GA148" s="86"/>
      <c r="GB148" s="86"/>
      <c r="GC148" s="86"/>
      <c r="GD148" s="86"/>
      <c r="GE148" s="86"/>
      <c r="GF148" s="86"/>
      <c r="GG148" s="86"/>
      <c r="GH148" s="86"/>
      <c r="GI148" s="86"/>
      <c r="GJ148" s="86"/>
      <c r="GK148" s="87"/>
    </row>
    <row r="149" ht="12.75" customHeight="1">
      <c r="A149" s="17"/>
      <c r="B149" s="85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  <c r="BM149" s="86"/>
      <c r="BN149" s="86"/>
      <c r="BO149" s="86"/>
      <c r="BP149" s="86"/>
      <c r="BQ149" s="86"/>
      <c r="BR149" s="86"/>
      <c r="BS149" s="86"/>
      <c r="BT149" s="86"/>
      <c r="BU149" s="86"/>
      <c r="BV149" s="86"/>
      <c r="BW149" s="86"/>
      <c r="BX149" s="86"/>
      <c r="BY149" s="86"/>
      <c r="BZ149" s="86"/>
      <c r="CA149" s="86"/>
      <c r="CB149" s="86"/>
      <c r="CC149" s="86"/>
      <c r="CD149" s="86"/>
      <c r="CE149" s="86"/>
      <c r="CF149" s="86"/>
      <c r="CG149" s="86"/>
      <c r="CH149" s="86"/>
      <c r="CI149" s="86"/>
      <c r="CJ149" s="86"/>
      <c r="CK149" s="86"/>
      <c r="CL149" s="86"/>
      <c r="CM149" s="86"/>
      <c r="CN149" s="86"/>
      <c r="CO149" s="86"/>
      <c r="CP149" s="86"/>
      <c r="CQ149" s="86"/>
      <c r="CR149" s="86"/>
      <c r="CS149" s="86"/>
      <c r="CT149" s="86"/>
      <c r="CU149" s="86"/>
      <c r="CV149" s="86"/>
      <c r="CW149" s="86"/>
      <c r="CX149" s="86"/>
      <c r="CY149" s="86"/>
      <c r="CZ149" s="86"/>
      <c r="DA149" s="86"/>
      <c r="DB149" s="86"/>
      <c r="DC149" s="86"/>
      <c r="DD149" s="86"/>
      <c r="DE149" s="86"/>
      <c r="DF149" s="86"/>
      <c r="DG149" s="86"/>
      <c r="DH149" s="86"/>
      <c r="DI149" s="86"/>
      <c r="DJ149" s="86"/>
      <c r="DK149" s="86"/>
      <c r="DL149" s="86"/>
      <c r="DM149" s="86"/>
      <c r="DN149" s="86"/>
      <c r="DO149" s="86"/>
      <c r="DP149" s="86"/>
      <c r="DQ149" s="86"/>
      <c r="DR149" s="86"/>
      <c r="DS149" s="86"/>
      <c r="DT149" s="86"/>
      <c r="DU149" s="86"/>
      <c r="DV149" s="86"/>
      <c r="DW149" s="86"/>
      <c r="DX149" s="86"/>
      <c r="DY149" s="86"/>
      <c r="DZ149" s="86"/>
      <c r="EA149" s="86"/>
      <c r="EB149" s="86"/>
      <c r="EC149" s="86"/>
      <c r="ED149" s="86"/>
      <c r="EE149" s="86"/>
      <c r="EF149" s="86"/>
      <c r="EG149" s="86"/>
      <c r="EH149" s="86"/>
      <c r="EI149" s="86"/>
      <c r="EJ149" s="86"/>
      <c r="EK149" s="86"/>
      <c r="EL149" s="86"/>
      <c r="EM149" s="86"/>
      <c r="EN149" s="86"/>
      <c r="EO149" s="86"/>
      <c r="EP149" s="86"/>
      <c r="EQ149" s="86"/>
      <c r="ER149" s="86"/>
      <c r="ES149" s="86"/>
      <c r="ET149" s="86"/>
      <c r="EU149" s="86"/>
      <c r="EV149" s="86"/>
      <c r="EW149" s="86"/>
      <c r="EX149" s="86"/>
      <c r="EY149" s="86"/>
      <c r="EZ149" s="86"/>
      <c r="FA149" s="86"/>
      <c r="FB149" s="86"/>
      <c r="FC149" s="86"/>
      <c r="FD149" s="86"/>
      <c r="FE149" s="86"/>
      <c r="FF149" s="86"/>
      <c r="FG149" s="86"/>
      <c r="FH149" s="86"/>
      <c r="FI149" s="86"/>
      <c r="FJ149" s="86"/>
      <c r="FK149" s="86"/>
      <c r="FL149" s="86"/>
      <c r="FM149" s="86"/>
      <c r="FN149" s="86"/>
      <c r="FO149" s="86"/>
      <c r="FP149" s="86"/>
      <c r="FQ149" s="86"/>
      <c r="FR149" s="86"/>
      <c r="FS149" s="86"/>
      <c r="FT149" s="86"/>
      <c r="FU149" s="86"/>
      <c r="FV149" s="86"/>
      <c r="FW149" s="86"/>
      <c r="FX149" s="86"/>
      <c r="FY149" s="86"/>
      <c r="FZ149" s="86"/>
      <c r="GA149" s="86"/>
      <c r="GB149" s="86"/>
      <c r="GC149" s="86"/>
      <c r="GD149" s="86"/>
      <c r="GE149" s="86"/>
      <c r="GF149" s="86"/>
      <c r="GG149" s="86"/>
      <c r="GH149" s="86"/>
      <c r="GI149" s="86"/>
      <c r="GJ149" s="86"/>
      <c r="GK149" s="87"/>
    </row>
    <row r="150" ht="12.75" customHeight="1">
      <c r="A150" s="17"/>
      <c r="B150" s="85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86"/>
      <c r="AT150" s="86"/>
      <c r="AU150" s="86"/>
      <c r="AV150" s="86"/>
      <c r="AW150" s="86"/>
      <c r="AX150" s="86"/>
      <c r="AY150" s="86"/>
      <c r="AZ150" s="86"/>
      <c r="BA150" s="86"/>
      <c r="BB150" s="86"/>
      <c r="BC150" s="86"/>
      <c r="BD150" s="86"/>
      <c r="BE150" s="86"/>
      <c r="BF150" s="86"/>
      <c r="BG150" s="86"/>
      <c r="BH150" s="86"/>
      <c r="BI150" s="86"/>
      <c r="BJ150" s="86"/>
      <c r="BK150" s="86"/>
      <c r="BL150" s="86"/>
      <c r="BM150" s="86"/>
      <c r="BN150" s="86"/>
      <c r="BO150" s="86"/>
      <c r="BP150" s="86"/>
      <c r="BQ150" s="86"/>
      <c r="BR150" s="86"/>
      <c r="BS150" s="86"/>
      <c r="BT150" s="86"/>
      <c r="BU150" s="86"/>
      <c r="BV150" s="86"/>
      <c r="BW150" s="86"/>
      <c r="BX150" s="86"/>
      <c r="BY150" s="86"/>
      <c r="BZ150" s="86"/>
      <c r="CA150" s="86"/>
      <c r="CB150" s="86"/>
      <c r="CC150" s="86"/>
      <c r="CD150" s="86"/>
      <c r="CE150" s="86"/>
      <c r="CF150" s="86"/>
      <c r="CG150" s="86"/>
      <c r="CH150" s="86"/>
      <c r="CI150" s="86"/>
      <c r="CJ150" s="86"/>
      <c r="CK150" s="86"/>
      <c r="CL150" s="86"/>
      <c r="CM150" s="86"/>
      <c r="CN150" s="86"/>
      <c r="CO150" s="86"/>
      <c r="CP150" s="86"/>
      <c r="CQ150" s="86"/>
      <c r="CR150" s="86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  <c r="DC150" s="86"/>
      <c r="DD150" s="86"/>
      <c r="DE150" s="86"/>
      <c r="DF150" s="86"/>
      <c r="DG150" s="86"/>
      <c r="DH150" s="86"/>
      <c r="DI150" s="86"/>
      <c r="DJ150" s="86"/>
      <c r="DK150" s="86"/>
      <c r="DL150" s="86"/>
      <c r="DM150" s="86"/>
      <c r="DN150" s="86"/>
      <c r="DO150" s="86"/>
      <c r="DP150" s="86"/>
      <c r="DQ150" s="86"/>
      <c r="DR150" s="86"/>
      <c r="DS150" s="86"/>
      <c r="DT150" s="86"/>
      <c r="DU150" s="86"/>
      <c r="DV150" s="86"/>
      <c r="DW150" s="86"/>
      <c r="DX150" s="86"/>
      <c r="DY150" s="86"/>
      <c r="DZ150" s="86"/>
      <c r="EA150" s="86"/>
      <c r="EB150" s="86"/>
      <c r="EC150" s="86"/>
      <c r="ED150" s="86"/>
      <c r="EE150" s="86"/>
      <c r="EF150" s="86"/>
      <c r="EG150" s="86"/>
      <c r="EH150" s="86"/>
      <c r="EI150" s="86"/>
      <c r="EJ150" s="86"/>
      <c r="EK150" s="86"/>
      <c r="EL150" s="86"/>
      <c r="EM150" s="86"/>
      <c r="EN150" s="86"/>
      <c r="EO150" s="86"/>
      <c r="EP150" s="86"/>
      <c r="EQ150" s="86"/>
      <c r="ER150" s="86"/>
      <c r="ES150" s="86"/>
      <c r="ET150" s="86"/>
      <c r="EU150" s="86"/>
      <c r="EV150" s="86"/>
      <c r="EW150" s="86"/>
      <c r="EX150" s="86"/>
      <c r="EY150" s="86"/>
      <c r="EZ150" s="86"/>
      <c r="FA150" s="86"/>
      <c r="FB150" s="86"/>
      <c r="FC150" s="86"/>
      <c r="FD150" s="86"/>
      <c r="FE150" s="86"/>
      <c r="FF150" s="86"/>
      <c r="FG150" s="86"/>
      <c r="FH150" s="86"/>
      <c r="FI150" s="86"/>
      <c r="FJ150" s="86"/>
      <c r="FK150" s="86"/>
      <c r="FL150" s="86"/>
      <c r="FM150" s="86"/>
      <c r="FN150" s="86"/>
      <c r="FO150" s="86"/>
      <c r="FP150" s="86"/>
      <c r="FQ150" s="86"/>
      <c r="FR150" s="86"/>
      <c r="FS150" s="86"/>
      <c r="FT150" s="86"/>
      <c r="FU150" s="86"/>
      <c r="FV150" s="86"/>
      <c r="FW150" s="86"/>
      <c r="FX150" s="86"/>
      <c r="FY150" s="86"/>
      <c r="FZ150" s="86"/>
      <c r="GA150" s="86"/>
      <c r="GB150" s="86"/>
      <c r="GC150" s="86"/>
      <c r="GD150" s="86"/>
      <c r="GE150" s="86"/>
      <c r="GF150" s="86"/>
      <c r="GG150" s="86"/>
      <c r="GH150" s="86"/>
      <c r="GI150" s="86"/>
      <c r="GJ150" s="86"/>
      <c r="GK150" s="87"/>
    </row>
    <row r="151" ht="12.75" customHeight="1">
      <c r="A151" s="17"/>
      <c r="B151" s="85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  <c r="AE151" s="86"/>
      <c r="AF151" s="86"/>
      <c r="AG151" s="86"/>
      <c r="AH151" s="86"/>
      <c r="AI151" s="86"/>
      <c r="AJ151" s="86"/>
      <c r="AK151" s="86"/>
      <c r="AL151" s="86"/>
      <c r="AM151" s="86"/>
      <c r="AN151" s="86"/>
      <c r="AO151" s="86"/>
      <c r="AP151" s="86"/>
      <c r="AQ151" s="86"/>
      <c r="AR151" s="86"/>
      <c r="AS151" s="86"/>
      <c r="AT151" s="86"/>
      <c r="AU151" s="86"/>
      <c r="AV151" s="86"/>
      <c r="AW151" s="86"/>
      <c r="AX151" s="86"/>
      <c r="AY151" s="86"/>
      <c r="AZ151" s="86"/>
      <c r="BA151" s="86"/>
      <c r="BB151" s="86"/>
      <c r="BC151" s="86"/>
      <c r="BD151" s="86"/>
      <c r="BE151" s="86"/>
      <c r="BF151" s="86"/>
      <c r="BG151" s="86"/>
      <c r="BH151" s="86"/>
      <c r="BI151" s="86"/>
      <c r="BJ151" s="86"/>
      <c r="BK151" s="86"/>
      <c r="BL151" s="86"/>
      <c r="BM151" s="86"/>
      <c r="BN151" s="86"/>
      <c r="BO151" s="86"/>
      <c r="BP151" s="86"/>
      <c r="BQ151" s="86"/>
      <c r="BR151" s="86"/>
      <c r="BS151" s="86"/>
      <c r="BT151" s="86"/>
      <c r="BU151" s="86"/>
      <c r="BV151" s="86"/>
      <c r="BW151" s="86"/>
      <c r="BX151" s="86"/>
      <c r="BY151" s="86"/>
      <c r="BZ151" s="86"/>
      <c r="CA151" s="86"/>
      <c r="CB151" s="86"/>
      <c r="CC151" s="86"/>
      <c r="CD151" s="86"/>
      <c r="CE151" s="86"/>
      <c r="CF151" s="86"/>
      <c r="CG151" s="86"/>
      <c r="CH151" s="86"/>
      <c r="CI151" s="86"/>
      <c r="CJ151" s="86"/>
      <c r="CK151" s="86"/>
      <c r="CL151" s="86"/>
      <c r="CM151" s="86"/>
      <c r="CN151" s="86"/>
      <c r="CO151" s="86"/>
      <c r="CP151" s="86"/>
      <c r="CQ151" s="86"/>
      <c r="CR151" s="86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  <c r="DC151" s="86"/>
      <c r="DD151" s="86"/>
      <c r="DE151" s="86"/>
      <c r="DF151" s="86"/>
      <c r="DG151" s="86"/>
      <c r="DH151" s="86"/>
      <c r="DI151" s="86"/>
      <c r="DJ151" s="86"/>
      <c r="DK151" s="86"/>
      <c r="DL151" s="86"/>
      <c r="DM151" s="86"/>
      <c r="DN151" s="86"/>
      <c r="DO151" s="86"/>
      <c r="DP151" s="86"/>
      <c r="DQ151" s="86"/>
      <c r="DR151" s="86"/>
      <c r="DS151" s="86"/>
      <c r="DT151" s="86"/>
      <c r="DU151" s="86"/>
      <c r="DV151" s="86"/>
      <c r="DW151" s="86"/>
      <c r="DX151" s="86"/>
      <c r="DY151" s="86"/>
      <c r="DZ151" s="86"/>
      <c r="EA151" s="86"/>
      <c r="EB151" s="86"/>
      <c r="EC151" s="86"/>
      <c r="ED151" s="86"/>
      <c r="EE151" s="86"/>
      <c r="EF151" s="86"/>
      <c r="EG151" s="86"/>
      <c r="EH151" s="86"/>
      <c r="EI151" s="86"/>
      <c r="EJ151" s="86"/>
      <c r="EK151" s="86"/>
      <c r="EL151" s="86"/>
      <c r="EM151" s="86"/>
      <c r="EN151" s="86"/>
      <c r="EO151" s="86"/>
      <c r="EP151" s="86"/>
      <c r="EQ151" s="86"/>
      <c r="ER151" s="86"/>
      <c r="ES151" s="86"/>
      <c r="ET151" s="86"/>
      <c r="EU151" s="86"/>
      <c r="EV151" s="86"/>
      <c r="EW151" s="86"/>
      <c r="EX151" s="86"/>
      <c r="EY151" s="86"/>
      <c r="EZ151" s="86"/>
      <c r="FA151" s="86"/>
      <c r="FB151" s="86"/>
      <c r="FC151" s="86"/>
      <c r="FD151" s="86"/>
      <c r="FE151" s="86"/>
      <c r="FF151" s="86"/>
      <c r="FG151" s="86"/>
      <c r="FH151" s="86"/>
      <c r="FI151" s="86"/>
      <c r="FJ151" s="86"/>
      <c r="FK151" s="86"/>
      <c r="FL151" s="86"/>
      <c r="FM151" s="86"/>
      <c r="FN151" s="86"/>
      <c r="FO151" s="86"/>
      <c r="FP151" s="86"/>
      <c r="FQ151" s="86"/>
      <c r="FR151" s="86"/>
      <c r="FS151" s="86"/>
      <c r="FT151" s="86"/>
      <c r="FU151" s="86"/>
      <c r="FV151" s="86"/>
      <c r="FW151" s="86"/>
      <c r="FX151" s="86"/>
      <c r="FY151" s="86"/>
      <c r="FZ151" s="86"/>
      <c r="GA151" s="86"/>
      <c r="GB151" s="86"/>
      <c r="GC151" s="86"/>
      <c r="GD151" s="86"/>
      <c r="GE151" s="86"/>
      <c r="GF151" s="86"/>
      <c r="GG151" s="86"/>
      <c r="GH151" s="86"/>
      <c r="GI151" s="86"/>
      <c r="GJ151" s="86"/>
      <c r="GK151" s="87"/>
    </row>
    <row r="152" ht="12.75" customHeight="1">
      <c r="A152" s="17"/>
      <c r="B152" s="85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86"/>
      <c r="AT152" s="86"/>
      <c r="AU152" s="86"/>
      <c r="AV152" s="86"/>
      <c r="AW152" s="86"/>
      <c r="AX152" s="86"/>
      <c r="AY152" s="86"/>
      <c r="AZ152" s="86"/>
      <c r="BA152" s="86"/>
      <c r="BB152" s="86"/>
      <c r="BC152" s="86"/>
      <c r="BD152" s="86"/>
      <c r="BE152" s="86"/>
      <c r="BF152" s="86"/>
      <c r="BG152" s="86"/>
      <c r="BH152" s="86"/>
      <c r="BI152" s="86"/>
      <c r="BJ152" s="86"/>
      <c r="BK152" s="86"/>
      <c r="BL152" s="86"/>
      <c r="BM152" s="86"/>
      <c r="BN152" s="86"/>
      <c r="BO152" s="86"/>
      <c r="BP152" s="86"/>
      <c r="BQ152" s="86"/>
      <c r="BR152" s="86"/>
      <c r="BS152" s="86"/>
      <c r="BT152" s="86"/>
      <c r="BU152" s="86"/>
      <c r="BV152" s="86"/>
      <c r="BW152" s="86"/>
      <c r="BX152" s="86"/>
      <c r="BY152" s="86"/>
      <c r="BZ152" s="86"/>
      <c r="CA152" s="86"/>
      <c r="CB152" s="86"/>
      <c r="CC152" s="86"/>
      <c r="CD152" s="86"/>
      <c r="CE152" s="86"/>
      <c r="CF152" s="86"/>
      <c r="CG152" s="86"/>
      <c r="CH152" s="86"/>
      <c r="CI152" s="86"/>
      <c r="CJ152" s="86"/>
      <c r="CK152" s="86"/>
      <c r="CL152" s="86"/>
      <c r="CM152" s="86"/>
      <c r="CN152" s="86"/>
      <c r="CO152" s="86"/>
      <c r="CP152" s="86"/>
      <c r="CQ152" s="86"/>
      <c r="CR152" s="86"/>
      <c r="CS152" s="86"/>
      <c r="CT152" s="86"/>
      <c r="CU152" s="86"/>
      <c r="CV152" s="86"/>
      <c r="CW152" s="86"/>
      <c r="CX152" s="86"/>
      <c r="CY152" s="86"/>
      <c r="CZ152" s="86"/>
      <c r="DA152" s="86"/>
      <c r="DB152" s="86"/>
      <c r="DC152" s="86"/>
      <c r="DD152" s="86"/>
      <c r="DE152" s="86"/>
      <c r="DF152" s="86"/>
      <c r="DG152" s="86"/>
      <c r="DH152" s="86"/>
      <c r="DI152" s="86"/>
      <c r="DJ152" s="86"/>
      <c r="DK152" s="86"/>
      <c r="DL152" s="86"/>
      <c r="DM152" s="86"/>
      <c r="DN152" s="86"/>
      <c r="DO152" s="86"/>
      <c r="DP152" s="86"/>
      <c r="DQ152" s="86"/>
      <c r="DR152" s="86"/>
      <c r="DS152" s="86"/>
      <c r="DT152" s="86"/>
      <c r="DU152" s="86"/>
      <c r="DV152" s="86"/>
      <c r="DW152" s="86"/>
      <c r="DX152" s="86"/>
      <c r="DY152" s="86"/>
      <c r="DZ152" s="86"/>
      <c r="EA152" s="86"/>
      <c r="EB152" s="86"/>
      <c r="EC152" s="86"/>
      <c r="ED152" s="86"/>
      <c r="EE152" s="86"/>
      <c r="EF152" s="86"/>
      <c r="EG152" s="86"/>
      <c r="EH152" s="86"/>
      <c r="EI152" s="86"/>
      <c r="EJ152" s="86"/>
      <c r="EK152" s="86"/>
      <c r="EL152" s="86"/>
      <c r="EM152" s="86"/>
      <c r="EN152" s="86"/>
      <c r="EO152" s="86"/>
      <c r="EP152" s="86"/>
      <c r="EQ152" s="86"/>
      <c r="ER152" s="86"/>
      <c r="ES152" s="86"/>
      <c r="ET152" s="86"/>
      <c r="EU152" s="86"/>
      <c r="EV152" s="86"/>
      <c r="EW152" s="86"/>
      <c r="EX152" s="86"/>
      <c r="EY152" s="86"/>
      <c r="EZ152" s="86"/>
      <c r="FA152" s="86"/>
      <c r="FB152" s="86"/>
      <c r="FC152" s="86"/>
      <c r="FD152" s="86"/>
      <c r="FE152" s="86"/>
      <c r="FF152" s="86"/>
      <c r="FG152" s="86"/>
      <c r="FH152" s="86"/>
      <c r="FI152" s="86"/>
      <c r="FJ152" s="86"/>
      <c r="FK152" s="86"/>
      <c r="FL152" s="86"/>
      <c r="FM152" s="86"/>
      <c r="FN152" s="86"/>
      <c r="FO152" s="86"/>
      <c r="FP152" s="86"/>
      <c r="FQ152" s="86"/>
      <c r="FR152" s="86"/>
      <c r="FS152" s="86"/>
      <c r="FT152" s="86"/>
      <c r="FU152" s="86"/>
      <c r="FV152" s="86"/>
      <c r="FW152" s="86"/>
      <c r="FX152" s="86"/>
      <c r="FY152" s="86"/>
      <c r="FZ152" s="86"/>
      <c r="GA152" s="86"/>
      <c r="GB152" s="86"/>
      <c r="GC152" s="86"/>
      <c r="GD152" s="86"/>
      <c r="GE152" s="86"/>
      <c r="GF152" s="86"/>
      <c r="GG152" s="86"/>
      <c r="GH152" s="86"/>
      <c r="GI152" s="86"/>
      <c r="GJ152" s="86"/>
      <c r="GK152" s="87"/>
    </row>
    <row r="153" ht="12.75" customHeight="1">
      <c r="A153" s="17"/>
      <c r="B153" s="85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  <c r="AE153" s="86"/>
      <c r="AF153" s="86"/>
      <c r="AG153" s="86"/>
      <c r="AH153" s="86"/>
      <c r="AI153" s="86"/>
      <c r="AJ153" s="86"/>
      <c r="AK153" s="86"/>
      <c r="AL153" s="86"/>
      <c r="AM153" s="86"/>
      <c r="AN153" s="86"/>
      <c r="AO153" s="86"/>
      <c r="AP153" s="86"/>
      <c r="AQ153" s="86"/>
      <c r="AR153" s="86"/>
      <c r="AS153" s="86"/>
      <c r="AT153" s="86"/>
      <c r="AU153" s="86"/>
      <c r="AV153" s="86"/>
      <c r="AW153" s="86"/>
      <c r="AX153" s="86"/>
      <c r="AY153" s="86"/>
      <c r="AZ153" s="86"/>
      <c r="BA153" s="86"/>
      <c r="BB153" s="86"/>
      <c r="BC153" s="86"/>
      <c r="BD153" s="86"/>
      <c r="BE153" s="86"/>
      <c r="BF153" s="86"/>
      <c r="BG153" s="86"/>
      <c r="BH153" s="86"/>
      <c r="BI153" s="86"/>
      <c r="BJ153" s="86"/>
      <c r="BK153" s="86"/>
      <c r="BL153" s="86"/>
      <c r="BM153" s="86"/>
      <c r="BN153" s="86"/>
      <c r="BO153" s="86"/>
      <c r="BP153" s="86"/>
      <c r="BQ153" s="86"/>
      <c r="BR153" s="86"/>
      <c r="BS153" s="86"/>
      <c r="BT153" s="86"/>
      <c r="BU153" s="86"/>
      <c r="BV153" s="86"/>
      <c r="BW153" s="86"/>
      <c r="BX153" s="86"/>
      <c r="BY153" s="86"/>
      <c r="BZ153" s="86"/>
      <c r="CA153" s="86"/>
      <c r="CB153" s="86"/>
      <c r="CC153" s="86"/>
      <c r="CD153" s="86"/>
      <c r="CE153" s="86"/>
      <c r="CF153" s="86"/>
      <c r="CG153" s="86"/>
      <c r="CH153" s="86"/>
      <c r="CI153" s="86"/>
      <c r="CJ153" s="86"/>
      <c r="CK153" s="86"/>
      <c r="CL153" s="86"/>
      <c r="CM153" s="86"/>
      <c r="CN153" s="86"/>
      <c r="CO153" s="86"/>
      <c r="CP153" s="86"/>
      <c r="CQ153" s="86"/>
      <c r="CR153" s="86"/>
      <c r="CS153" s="86"/>
      <c r="CT153" s="86"/>
      <c r="CU153" s="86"/>
      <c r="CV153" s="86"/>
      <c r="CW153" s="86"/>
      <c r="CX153" s="86"/>
      <c r="CY153" s="86"/>
      <c r="CZ153" s="86"/>
      <c r="DA153" s="86"/>
      <c r="DB153" s="86"/>
      <c r="DC153" s="86"/>
      <c r="DD153" s="86"/>
      <c r="DE153" s="86"/>
      <c r="DF153" s="86"/>
      <c r="DG153" s="86"/>
      <c r="DH153" s="86"/>
      <c r="DI153" s="86"/>
      <c r="DJ153" s="86"/>
      <c r="DK153" s="86"/>
      <c r="DL153" s="86"/>
      <c r="DM153" s="86"/>
      <c r="DN153" s="86"/>
      <c r="DO153" s="86"/>
      <c r="DP153" s="86"/>
      <c r="DQ153" s="86"/>
      <c r="DR153" s="86"/>
      <c r="DS153" s="86"/>
      <c r="DT153" s="86"/>
      <c r="DU153" s="86"/>
      <c r="DV153" s="86"/>
      <c r="DW153" s="86"/>
      <c r="DX153" s="86"/>
      <c r="DY153" s="86"/>
      <c r="DZ153" s="86"/>
      <c r="EA153" s="86"/>
      <c r="EB153" s="86"/>
      <c r="EC153" s="86"/>
      <c r="ED153" s="86"/>
      <c r="EE153" s="86"/>
      <c r="EF153" s="86"/>
      <c r="EG153" s="86"/>
      <c r="EH153" s="86"/>
      <c r="EI153" s="86"/>
      <c r="EJ153" s="86"/>
      <c r="EK153" s="86"/>
      <c r="EL153" s="86"/>
      <c r="EM153" s="86"/>
      <c r="EN153" s="86"/>
      <c r="EO153" s="86"/>
      <c r="EP153" s="86"/>
      <c r="EQ153" s="86"/>
      <c r="ER153" s="86"/>
      <c r="ES153" s="86"/>
      <c r="ET153" s="86"/>
      <c r="EU153" s="86"/>
      <c r="EV153" s="86"/>
      <c r="EW153" s="86"/>
      <c r="EX153" s="86"/>
      <c r="EY153" s="86"/>
      <c r="EZ153" s="86"/>
      <c r="FA153" s="86"/>
      <c r="FB153" s="86"/>
      <c r="FC153" s="86"/>
      <c r="FD153" s="86"/>
      <c r="FE153" s="86"/>
      <c r="FF153" s="86"/>
      <c r="FG153" s="86"/>
      <c r="FH153" s="86"/>
      <c r="FI153" s="86"/>
      <c r="FJ153" s="86"/>
      <c r="FK153" s="86"/>
      <c r="FL153" s="86"/>
      <c r="FM153" s="86"/>
      <c r="FN153" s="86"/>
      <c r="FO153" s="86"/>
      <c r="FP153" s="86"/>
      <c r="FQ153" s="86"/>
      <c r="FR153" s="86"/>
      <c r="FS153" s="86"/>
      <c r="FT153" s="86"/>
      <c r="FU153" s="86"/>
      <c r="FV153" s="86"/>
      <c r="FW153" s="86"/>
      <c r="FX153" s="86"/>
      <c r="FY153" s="86"/>
      <c r="FZ153" s="86"/>
      <c r="GA153" s="86"/>
      <c r="GB153" s="86"/>
      <c r="GC153" s="86"/>
      <c r="GD153" s="86"/>
      <c r="GE153" s="86"/>
      <c r="GF153" s="86"/>
      <c r="GG153" s="86"/>
      <c r="GH153" s="86"/>
      <c r="GI153" s="86"/>
      <c r="GJ153" s="86"/>
      <c r="GK153" s="87"/>
    </row>
    <row r="154" ht="12.75" customHeight="1">
      <c r="A154" s="17"/>
      <c r="B154" s="85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86"/>
      <c r="AT154" s="86"/>
      <c r="AU154" s="86"/>
      <c r="AV154" s="86"/>
      <c r="AW154" s="86"/>
      <c r="AX154" s="86"/>
      <c r="AY154" s="86"/>
      <c r="AZ154" s="86"/>
      <c r="BA154" s="86"/>
      <c r="BB154" s="86"/>
      <c r="BC154" s="86"/>
      <c r="BD154" s="86"/>
      <c r="BE154" s="86"/>
      <c r="BF154" s="86"/>
      <c r="BG154" s="86"/>
      <c r="BH154" s="86"/>
      <c r="BI154" s="86"/>
      <c r="BJ154" s="86"/>
      <c r="BK154" s="86"/>
      <c r="BL154" s="86"/>
      <c r="BM154" s="86"/>
      <c r="BN154" s="86"/>
      <c r="BO154" s="86"/>
      <c r="BP154" s="86"/>
      <c r="BQ154" s="86"/>
      <c r="BR154" s="86"/>
      <c r="BS154" s="86"/>
      <c r="BT154" s="86"/>
      <c r="BU154" s="86"/>
      <c r="BV154" s="86"/>
      <c r="BW154" s="86"/>
      <c r="BX154" s="86"/>
      <c r="BY154" s="86"/>
      <c r="BZ154" s="86"/>
      <c r="CA154" s="86"/>
      <c r="CB154" s="86"/>
      <c r="CC154" s="86"/>
      <c r="CD154" s="86"/>
      <c r="CE154" s="86"/>
      <c r="CF154" s="86"/>
      <c r="CG154" s="86"/>
      <c r="CH154" s="86"/>
      <c r="CI154" s="86"/>
      <c r="CJ154" s="86"/>
      <c r="CK154" s="86"/>
      <c r="CL154" s="86"/>
      <c r="CM154" s="86"/>
      <c r="CN154" s="86"/>
      <c r="CO154" s="86"/>
      <c r="CP154" s="86"/>
      <c r="CQ154" s="86"/>
      <c r="CR154" s="86"/>
      <c r="CS154" s="86"/>
      <c r="CT154" s="86"/>
      <c r="CU154" s="86"/>
      <c r="CV154" s="86"/>
      <c r="CW154" s="86"/>
      <c r="CX154" s="86"/>
      <c r="CY154" s="86"/>
      <c r="CZ154" s="86"/>
      <c r="DA154" s="86"/>
      <c r="DB154" s="86"/>
      <c r="DC154" s="86"/>
      <c r="DD154" s="86"/>
      <c r="DE154" s="86"/>
      <c r="DF154" s="86"/>
      <c r="DG154" s="86"/>
      <c r="DH154" s="86"/>
      <c r="DI154" s="86"/>
      <c r="DJ154" s="86"/>
      <c r="DK154" s="86"/>
      <c r="DL154" s="86"/>
      <c r="DM154" s="86"/>
      <c r="DN154" s="86"/>
      <c r="DO154" s="86"/>
      <c r="DP154" s="86"/>
      <c r="DQ154" s="86"/>
      <c r="DR154" s="86"/>
      <c r="DS154" s="86"/>
      <c r="DT154" s="86"/>
      <c r="DU154" s="86"/>
      <c r="DV154" s="86"/>
      <c r="DW154" s="86"/>
      <c r="DX154" s="86"/>
      <c r="DY154" s="86"/>
      <c r="DZ154" s="86"/>
      <c r="EA154" s="86"/>
      <c r="EB154" s="86"/>
      <c r="EC154" s="86"/>
      <c r="ED154" s="86"/>
      <c r="EE154" s="86"/>
      <c r="EF154" s="86"/>
      <c r="EG154" s="86"/>
      <c r="EH154" s="86"/>
      <c r="EI154" s="86"/>
      <c r="EJ154" s="86"/>
      <c r="EK154" s="86"/>
      <c r="EL154" s="86"/>
      <c r="EM154" s="86"/>
      <c r="EN154" s="86"/>
      <c r="EO154" s="86"/>
      <c r="EP154" s="86"/>
      <c r="EQ154" s="86"/>
      <c r="ER154" s="86"/>
      <c r="ES154" s="86"/>
      <c r="ET154" s="86"/>
      <c r="EU154" s="86"/>
      <c r="EV154" s="86"/>
      <c r="EW154" s="86"/>
      <c r="EX154" s="86"/>
      <c r="EY154" s="86"/>
      <c r="EZ154" s="86"/>
      <c r="FA154" s="86"/>
      <c r="FB154" s="86"/>
      <c r="FC154" s="86"/>
      <c r="FD154" s="86"/>
      <c r="FE154" s="86"/>
      <c r="FF154" s="86"/>
      <c r="FG154" s="86"/>
      <c r="FH154" s="86"/>
      <c r="FI154" s="86"/>
      <c r="FJ154" s="86"/>
      <c r="FK154" s="86"/>
      <c r="FL154" s="86"/>
      <c r="FM154" s="86"/>
      <c r="FN154" s="86"/>
      <c r="FO154" s="86"/>
      <c r="FP154" s="86"/>
      <c r="FQ154" s="86"/>
      <c r="FR154" s="86"/>
      <c r="FS154" s="86"/>
      <c r="FT154" s="86"/>
      <c r="FU154" s="86"/>
      <c r="FV154" s="86"/>
      <c r="FW154" s="86"/>
      <c r="FX154" s="86"/>
      <c r="FY154" s="86"/>
      <c r="FZ154" s="86"/>
      <c r="GA154" s="86"/>
      <c r="GB154" s="86"/>
      <c r="GC154" s="86"/>
      <c r="GD154" s="86"/>
      <c r="GE154" s="86"/>
      <c r="GF154" s="86"/>
      <c r="GG154" s="86"/>
      <c r="GH154" s="86"/>
      <c r="GI154" s="86"/>
      <c r="GJ154" s="86"/>
      <c r="GK154" s="87"/>
    </row>
    <row r="155" ht="12.75" customHeight="1">
      <c r="A155" s="17"/>
      <c r="B155" s="85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  <c r="AE155" s="86"/>
      <c r="AF155" s="86"/>
      <c r="AG155" s="86"/>
      <c r="AH155" s="86"/>
      <c r="AI155" s="86"/>
      <c r="AJ155" s="86"/>
      <c r="AK155" s="86"/>
      <c r="AL155" s="86"/>
      <c r="AM155" s="86"/>
      <c r="AN155" s="86"/>
      <c r="AO155" s="86"/>
      <c r="AP155" s="86"/>
      <c r="AQ155" s="86"/>
      <c r="AR155" s="86"/>
      <c r="AS155" s="86"/>
      <c r="AT155" s="86"/>
      <c r="AU155" s="86"/>
      <c r="AV155" s="86"/>
      <c r="AW155" s="86"/>
      <c r="AX155" s="86"/>
      <c r="AY155" s="86"/>
      <c r="AZ155" s="86"/>
      <c r="BA155" s="86"/>
      <c r="BB155" s="86"/>
      <c r="BC155" s="86"/>
      <c r="BD155" s="86"/>
      <c r="BE155" s="86"/>
      <c r="BF155" s="86"/>
      <c r="BG155" s="86"/>
      <c r="BH155" s="86"/>
      <c r="BI155" s="86"/>
      <c r="BJ155" s="86"/>
      <c r="BK155" s="86"/>
      <c r="BL155" s="86"/>
      <c r="BM155" s="86"/>
      <c r="BN155" s="86"/>
      <c r="BO155" s="86"/>
      <c r="BP155" s="86"/>
      <c r="BQ155" s="86"/>
      <c r="BR155" s="86"/>
      <c r="BS155" s="86"/>
      <c r="BT155" s="86"/>
      <c r="BU155" s="86"/>
      <c r="BV155" s="86"/>
      <c r="BW155" s="86"/>
      <c r="BX155" s="86"/>
      <c r="BY155" s="86"/>
      <c r="BZ155" s="86"/>
      <c r="CA155" s="86"/>
      <c r="CB155" s="86"/>
      <c r="CC155" s="86"/>
      <c r="CD155" s="86"/>
      <c r="CE155" s="86"/>
      <c r="CF155" s="86"/>
      <c r="CG155" s="86"/>
      <c r="CH155" s="86"/>
      <c r="CI155" s="86"/>
      <c r="CJ155" s="86"/>
      <c r="CK155" s="86"/>
      <c r="CL155" s="86"/>
      <c r="CM155" s="86"/>
      <c r="CN155" s="86"/>
      <c r="CO155" s="86"/>
      <c r="CP155" s="86"/>
      <c r="CQ155" s="86"/>
      <c r="CR155" s="86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  <c r="DC155" s="86"/>
      <c r="DD155" s="86"/>
      <c r="DE155" s="86"/>
      <c r="DF155" s="86"/>
      <c r="DG155" s="86"/>
      <c r="DH155" s="86"/>
      <c r="DI155" s="86"/>
      <c r="DJ155" s="86"/>
      <c r="DK155" s="86"/>
      <c r="DL155" s="86"/>
      <c r="DM155" s="86"/>
      <c r="DN155" s="86"/>
      <c r="DO155" s="86"/>
      <c r="DP155" s="86"/>
      <c r="DQ155" s="86"/>
      <c r="DR155" s="86"/>
      <c r="DS155" s="86"/>
      <c r="DT155" s="86"/>
      <c r="DU155" s="86"/>
      <c r="DV155" s="86"/>
      <c r="DW155" s="86"/>
      <c r="DX155" s="86"/>
      <c r="DY155" s="86"/>
      <c r="DZ155" s="86"/>
      <c r="EA155" s="86"/>
      <c r="EB155" s="86"/>
      <c r="EC155" s="86"/>
      <c r="ED155" s="86"/>
      <c r="EE155" s="86"/>
      <c r="EF155" s="86"/>
      <c r="EG155" s="86"/>
      <c r="EH155" s="86"/>
      <c r="EI155" s="86"/>
      <c r="EJ155" s="86"/>
      <c r="EK155" s="86"/>
      <c r="EL155" s="86"/>
      <c r="EM155" s="86"/>
      <c r="EN155" s="86"/>
      <c r="EO155" s="86"/>
      <c r="EP155" s="86"/>
      <c r="EQ155" s="86"/>
      <c r="ER155" s="86"/>
      <c r="ES155" s="86"/>
      <c r="ET155" s="86"/>
      <c r="EU155" s="86"/>
      <c r="EV155" s="86"/>
      <c r="EW155" s="86"/>
      <c r="EX155" s="86"/>
      <c r="EY155" s="86"/>
      <c r="EZ155" s="86"/>
      <c r="FA155" s="86"/>
      <c r="FB155" s="86"/>
      <c r="FC155" s="86"/>
      <c r="FD155" s="86"/>
      <c r="FE155" s="86"/>
      <c r="FF155" s="86"/>
      <c r="FG155" s="86"/>
      <c r="FH155" s="86"/>
      <c r="FI155" s="86"/>
      <c r="FJ155" s="86"/>
      <c r="FK155" s="86"/>
      <c r="FL155" s="86"/>
      <c r="FM155" s="86"/>
      <c r="FN155" s="86"/>
      <c r="FO155" s="86"/>
      <c r="FP155" s="86"/>
      <c r="FQ155" s="86"/>
      <c r="FR155" s="86"/>
      <c r="FS155" s="86"/>
      <c r="FT155" s="86"/>
      <c r="FU155" s="86"/>
      <c r="FV155" s="86"/>
      <c r="FW155" s="86"/>
      <c r="FX155" s="86"/>
      <c r="FY155" s="86"/>
      <c r="FZ155" s="86"/>
      <c r="GA155" s="86"/>
      <c r="GB155" s="86"/>
      <c r="GC155" s="86"/>
      <c r="GD155" s="86"/>
      <c r="GE155" s="86"/>
      <c r="GF155" s="86"/>
      <c r="GG155" s="86"/>
      <c r="GH155" s="86"/>
      <c r="GI155" s="86"/>
      <c r="GJ155" s="86"/>
      <c r="GK155" s="87"/>
    </row>
    <row r="156" ht="12.75" customHeight="1">
      <c r="A156" s="17"/>
      <c r="B156" s="85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86"/>
      <c r="AT156" s="86"/>
      <c r="AU156" s="86"/>
      <c r="AV156" s="86"/>
      <c r="AW156" s="86"/>
      <c r="AX156" s="86"/>
      <c r="AY156" s="86"/>
      <c r="AZ156" s="86"/>
      <c r="BA156" s="86"/>
      <c r="BB156" s="86"/>
      <c r="BC156" s="86"/>
      <c r="BD156" s="86"/>
      <c r="BE156" s="86"/>
      <c r="BF156" s="86"/>
      <c r="BG156" s="86"/>
      <c r="BH156" s="86"/>
      <c r="BI156" s="86"/>
      <c r="BJ156" s="86"/>
      <c r="BK156" s="86"/>
      <c r="BL156" s="86"/>
      <c r="BM156" s="86"/>
      <c r="BN156" s="86"/>
      <c r="BO156" s="86"/>
      <c r="BP156" s="86"/>
      <c r="BQ156" s="86"/>
      <c r="BR156" s="86"/>
      <c r="BS156" s="86"/>
      <c r="BT156" s="86"/>
      <c r="BU156" s="86"/>
      <c r="BV156" s="86"/>
      <c r="BW156" s="86"/>
      <c r="BX156" s="86"/>
      <c r="BY156" s="86"/>
      <c r="BZ156" s="86"/>
      <c r="CA156" s="86"/>
      <c r="CB156" s="86"/>
      <c r="CC156" s="86"/>
      <c r="CD156" s="86"/>
      <c r="CE156" s="86"/>
      <c r="CF156" s="86"/>
      <c r="CG156" s="86"/>
      <c r="CH156" s="86"/>
      <c r="CI156" s="86"/>
      <c r="CJ156" s="86"/>
      <c r="CK156" s="86"/>
      <c r="CL156" s="86"/>
      <c r="CM156" s="86"/>
      <c r="CN156" s="86"/>
      <c r="CO156" s="86"/>
      <c r="CP156" s="86"/>
      <c r="CQ156" s="86"/>
      <c r="CR156" s="86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  <c r="DC156" s="86"/>
      <c r="DD156" s="86"/>
      <c r="DE156" s="86"/>
      <c r="DF156" s="86"/>
      <c r="DG156" s="86"/>
      <c r="DH156" s="86"/>
      <c r="DI156" s="86"/>
      <c r="DJ156" s="86"/>
      <c r="DK156" s="86"/>
      <c r="DL156" s="86"/>
      <c r="DM156" s="86"/>
      <c r="DN156" s="86"/>
      <c r="DO156" s="86"/>
      <c r="DP156" s="86"/>
      <c r="DQ156" s="86"/>
      <c r="DR156" s="86"/>
      <c r="DS156" s="86"/>
      <c r="DT156" s="86"/>
      <c r="DU156" s="86"/>
      <c r="DV156" s="86"/>
      <c r="DW156" s="86"/>
      <c r="DX156" s="86"/>
      <c r="DY156" s="86"/>
      <c r="DZ156" s="86"/>
      <c r="EA156" s="86"/>
      <c r="EB156" s="86"/>
      <c r="EC156" s="86"/>
      <c r="ED156" s="86"/>
      <c r="EE156" s="86"/>
      <c r="EF156" s="86"/>
      <c r="EG156" s="86"/>
      <c r="EH156" s="86"/>
      <c r="EI156" s="86"/>
      <c r="EJ156" s="86"/>
      <c r="EK156" s="86"/>
      <c r="EL156" s="86"/>
      <c r="EM156" s="86"/>
      <c r="EN156" s="86"/>
      <c r="EO156" s="86"/>
      <c r="EP156" s="86"/>
      <c r="EQ156" s="86"/>
      <c r="ER156" s="86"/>
      <c r="ES156" s="86"/>
      <c r="ET156" s="86"/>
      <c r="EU156" s="86"/>
      <c r="EV156" s="86"/>
      <c r="EW156" s="86"/>
      <c r="EX156" s="86"/>
      <c r="EY156" s="86"/>
      <c r="EZ156" s="86"/>
      <c r="FA156" s="86"/>
      <c r="FB156" s="86"/>
      <c r="FC156" s="86"/>
      <c r="FD156" s="86"/>
      <c r="FE156" s="86"/>
      <c r="FF156" s="86"/>
      <c r="FG156" s="86"/>
      <c r="FH156" s="86"/>
      <c r="FI156" s="86"/>
      <c r="FJ156" s="86"/>
      <c r="FK156" s="86"/>
      <c r="FL156" s="86"/>
      <c r="FM156" s="86"/>
      <c r="FN156" s="86"/>
      <c r="FO156" s="86"/>
      <c r="FP156" s="86"/>
      <c r="FQ156" s="86"/>
      <c r="FR156" s="86"/>
      <c r="FS156" s="86"/>
      <c r="FT156" s="86"/>
      <c r="FU156" s="86"/>
      <c r="FV156" s="86"/>
      <c r="FW156" s="86"/>
      <c r="FX156" s="86"/>
      <c r="FY156" s="86"/>
      <c r="FZ156" s="86"/>
      <c r="GA156" s="86"/>
      <c r="GB156" s="86"/>
      <c r="GC156" s="86"/>
      <c r="GD156" s="86"/>
      <c r="GE156" s="86"/>
      <c r="GF156" s="86"/>
      <c r="GG156" s="86"/>
      <c r="GH156" s="86"/>
      <c r="GI156" s="86"/>
      <c r="GJ156" s="86"/>
      <c r="GK156" s="87"/>
    </row>
    <row r="157" ht="12.75" customHeight="1">
      <c r="A157" s="17"/>
      <c r="B157" s="85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  <c r="AE157" s="86"/>
      <c r="AF157" s="86"/>
      <c r="AG157" s="86"/>
      <c r="AH157" s="86"/>
      <c r="AI157" s="86"/>
      <c r="AJ157" s="86"/>
      <c r="AK157" s="86"/>
      <c r="AL157" s="86"/>
      <c r="AM157" s="86"/>
      <c r="AN157" s="86"/>
      <c r="AO157" s="86"/>
      <c r="AP157" s="86"/>
      <c r="AQ157" s="86"/>
      <c r="AR157" s="86"/>
      <c r="AS157" s="86"/>
      <c r="AT157" s="86"/>
      <c r="AU157" s="86"/>
      <c r="AV157" s="86"/>
      <c r="AW157" s="86"/>
      <c r="AX157" s="86"/>
      <c r="AY157" s="86"/>
      <c r="AZ157" s="86"/>
      <c r="BA157" s="86"/>
      <c r="BB157" s="86"/>
      <c r="BC157" s="86"/>
      <c r="BD157" s="86"/>
      <c r="BE157" s="86"/>
      <c r="BF157" s="86"/>
      <c r="BG157" s="86"/>
      <c r="BH157" s="86"/>
      <c r="BI157" s="86"/>
      <c r="BJ157" s="86"/>
      <c r="BK157" s="86"/>
      <c r="BL157" s="86"/>
      <c r="BM157" s="86"/>
      <c r="BN157" s="86"/>
      <c r="BO157" s="86"/>
      <c r="BP157" s="86"/>
      <c r="BQ157" s="86"/>
      <c r="BR157" s="86"/>
      <c r="BS157" s="86"/>
      <c r="BT157" s="86"/>
      <c r="BU157" s="86"/>
      <c r="BV157" s="86"/>
      <c r="BW157" s="86"/>
      <c r="BX157" s="86"/>
      <c r="BY157" s="86"/>
      <c r="BZ157" s="86"/>
      <c r="CA157" s="86"/>
      <c r="CB157" s="86"/>
      <c r="CC157" s="86"/>
      <c r="CD157" s="86"/>
      <c r="CE157" s="86"/>
      <c r="CF157" s="86"/>
      <c r="CG157" s="86"/>
      <c r="CH157" s="86"/>
      <c r="CI157" s="86"/>
      <c r="CJ157" s="86"/>
      <c r="CK157" s="86"/>
      <c r="CL157" s="86"/>
      <c r="CM157" s="86"/>
      <c r="CN157" s="86"/>
      <c r="CO157" s="86"/>
      <c r="CP157" s="86"/>
      <c r="CQ157" s="86"/>
      <c r="CR157" s="86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  <c r="DC157" s="86"/>
      <c r="DD157" s="86"/>
      <c r="DE157" s="86"/>
      <c r="DF157" s="86"/>
      <c r="DG157" s="86"/>
      <c r="DH157" s="86"/>
      <c r="DI157" s="86"/>
      <c r="DJ157" s="86"/>
      <c r="DK157" s="86"/>
      <c r="DL157" s="86"/>
      <c r="DM157" s="86"/>
      <c r="DN157" s="86"/>
      <c r="DO157" s="86"/>
      <c r="DP157" s="86"/>
      <c r="DQ157" s="86"/>
      <c r="DR157" s="86"/>
      <c r="DS157" s="86"/>
      <c r="DT157" s="86"/>
      <c r="DU157" s="86"/>
      <c r="DV157" s="86"/>
      <c r="DW157" s="86"/>
      <c r="DX157" s="86"/>
      <c r="DY157" s="86"/>
      <c r="DZ157" s="86"/>
      <c r="EA157" s="86"/>
      <c r="EB157" s="86"/>
      <c r="EC157" s="86"/>
      <c r="ED157" s="86"/>
      <c r="EE157" s="86"/>
      <c r="EF157" s="86"/>
      <c r="EG157" s="86"/>
      <c r="EH157" s="86"/>
      <c r="EI157" s="86"/>
      <c r="EJ157" s="86"/>
      <c r="EK157" s="86"/>
      <c r="EL157" s="86"/>
      <c r="EM157" s="86"/>
      <c r="EN157" s="86"/>
      <c r="EO157" s="86"/>
      <c r="EP157" s="86"/>
      <c r="EQ157" s="86"/>
      <c r="ER157" s="86"/>
      <c r="ES157" s="86"/>
      <c r="ET157" s="86"/>
      <c r="EU157" s="86"/>
      <c r="EV157" s="86"/>
      <c r="EW157" s="86"/>
      <c r="EX157" s="86"/>
      <c r="EY157" s="86"/>
      <c r="EZ157" s="86"/>
      <c r="FA157" s="86"/>
      <c r="FB157" s="86"/>
      <c r="FC157" s="86"/>
      <c r="FD157" s="86"/>
      <c r="FE157" s="86"/>
      <c r="FF157" s="86"/>
      <c r="FG157" s="86"/>
      <c r="FH157" s="86"/>
      <c r="FI157" s="86"/>
      <c r="FJ157" s="86"/>
      <c r="FK157" s="86"/>
      <c r="FL157" s="86"/>
      <c r="FM157" s="86"/>
      <c r="FN157" s="86"/>
      <c r="FO157" s="86"/>
      <c r="FP157" s="86"/>
      <c r="FQ157" s="86"/>
      <c r="FR157" s="86"/>
      <c r="FS157" s="86"/>
      <c r="FT157" s="86"/>
      <c r="FU157" s="86"/>
      <c r="FV157" s="86"/>
      <c r="FW157" s="86"/>
      <c r="FX157" s="86"/>
      <c r="FY157" s="86"/>
      <c r="FZ157" s="86"/>
      <c r="GA157" s="86"/>
      <c r="GB157" s="86"/>
      <c r="GC157" s="86"/>
      <c r="GD157" s="86"/>
      <c r="GE157" s="86"/>
      <c r="GF157" s="86"/>
      <c r="GG157" s="86"/>
      <c r="GH157" s="86"/>
      <c r="GI157" s="86"/>
      <c r="GJ157" s="86"/>
      <c r="GK157" s="87"/>
    </row>
    <row r="158" ht="12.75" customHeight="1">
      <c r="A158" s="17"/>
      <c r="B158" s="85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86"/>
      <c r="AT158" s="86"/>
      <c r="AU158" s="86"/>
      <c r="AV158" s="86"/>
      <c r="AW158" s="86"/>
      <c r="AX158" s="86"/>
      <c r="AY158" s="86"/>
      <c r="AZ158" s="86"/>
      <c r="BA158" s="86"/>
      <c r="BB158" s="86"/>
      <c r="BC158" s="86"/>
      <c r="BD158" s="86"/>
      <c r="BE158" s="86"/>
      <c r="BF158" s="86"/>
      <c r="BG158" s="86"/>
      <c r="BH158" s="86"/>
      <c r="BI158" s="86"/>
      <c r="BJ158" s="86"/>
      <c r="BK158" s="86"/>
      <c r="BL158" s="86"/>
      <c r="BM158" s="86"/>
      <c r="BN158" s="86"/>
      <c r="BO158" s="86"/>
      <c r="BP158" s="86"/>
      <c r="BQ158" s="86"/>
      <c r="BR158" s="86"/>
      <c r="BS158" s="86"/>
      <c r="BT158" s="86"/>
      <c r="BU158" s="86"/>
      <c r="BV158" s="86"/>
      <c r="BW158" s="86"/>
      <c r="BX158" s="86"/>
      <c r="BY158" s="86"/>
      <c r="BZ158" s="86"/>
      <c r="CA158" s="86"/>
      <c r="CB158" s="86"/>
      <c r="CC158" s="86"/>
      <c r="CD158" s="86"/>
      <c r="CE158" s="86"/>
      <c r="CF158" s="86"/>
      <c r="CG158" s="86"/>
      <c r="CH158" s="86"/>
      <c r="CI158" s="86"/>
      <c r="CJ158" s="86"/>
      <c r="CK158" s="86"/>
      <c r="CL158" s="86"/>
      <c r="CM158" s="86"/>
      <c r="CN158" s="86"/>
      <c r="CO158" s="86"/>
      <c r="CP158" s="86"/>
      <c r="CQ158" s="86"/>
      <c r="CR158" s="86"/>
      <c r="CS158" s="86"/>
      <c r="CT158" s="86"/>
      <c r="CU158" s="86"/>
      <c r="CV158" s="86"/>
      <c r="CW158" s="86"/>
      <c r="CX158" s="86"/>
      <c r="CY158" s="86"/>
      <c r="CZ158" s="86"/>
      <c r="DA158" s="86"/>
      <c r="DB158" s="86"/>
      <c r="DC158" s="86"/>
      <c r="DD158" s="86"/>
      <c r="DE158" s="86"/>
      <c r="DF158" s="86"/>
      <c r="DG158" s="86"/>
      <c r="DH158" s="86"/>
      <c r="DI158" s="86"/>
      <c r="DJ158" s="86"/>
      <c r="DK158" s="86"/>
      <c r="DL158" s="86"/>
      <c r="DM158" s="86"/>
      <c r="DN158" s="86"/>
      <c r="DO158" s="86"/>
      <c r="DP158" s="86"/>
      <c r="DQ158" s="86"/>
      <c r="DR158" s="86"/>
      <c r="DS158" s="86"/>
      <c r="DT158" s="86"/>
      <c r="DU158" s="86"/>
      <c r="DV158" s="86"/>
      <c r="DW158" s="86"/>
      <c r="DX158" s="86"/>
      <c r="DY158" s="86"/>
      <c r="DZ158" s="86"/>
      <c r="EA158" s="86"/>
      <c r="EB158" s="86"/>
      <c r="EC158" s="86"/>
      <c r="ED158" s="86"/>
      <c r="EE158" s="86"/>
      <c r="EF158" s="86"/>
      <c r="EG158" s="86"/>
      <c r="EH158" s="86"/>
      <c r="EI158" s="86"/>
      <c r="EJ158" s="86"/>
      <c r="EK158" s="86"/>
      <c r="EL158" s="86"/>
      <c r="EM158" s="86"/>
      <c r="EN158" s="86"/>
      <c r="EO158" s="86"/>
      <c r="EP158" s="86"/>
      <c r="EQ158" s="86"/>
      <c r="ER158" s="86"/>
      <c r="ES158" s="86"/>
      <c r="ET158" s="86"/>
      <c r="EU158" s="86"/>
      <c r="EV158" s="86"/>
      <c r="EW158" s="86"/>
      <c r="EX158" s="86"/>
      <c r="EY158" s="86"/>
      <c r="EZ158" s="86"/>
      <c r="FA158" s="86"/>
      <c r="FB158" s="86"/>
      <c r="FC158" s="86"/>
      <c r="FD158" s="86"/>
      <c r="FE158" s="86"/>
      <c r="FF158" s="86"/>
      <c r="FG158" s="86"/>
      <c r="FH158" s="86"/>
      <c r="FI158" s="86"/>
      <c r="FJ158" s="86"/>
      <c r="FK158" s="86"/>
      <c r="FL158" s="86"/>
      <c r="FM158" s="86"/>
      <c r="FN158" s="86"/>
      <c r="FO158" s="86"/>
      <c r="FP158" s="86"/>
      <c r="FQ158" s="86"/>
      <c r="FR158" s="86"/>
      <c r="FS158" s="86"/>
      <c r="FT158" s="86"/>
      <c r="FU158" s="86"/>
      <c r="FV158" s="86"/>
      <c r="FW158" s="86"/>
      <c r="FX158" s="86"/>
      <c r="FY158" s="86"/>
      <c r="FZ158" s="86"/>
      <c r="GA158" s="86"/>
      <c r="GB158" s="86"/>
      <c r="GC158" s="86"/>
      <c r="GD158" s="86"/>
      <c r="GE158" s="86"/>
      <c r="GF158" s="86"/>
      <c r="GG158" s="86"/>
      <c r="GH158" s="86"/>
      <c r="GI158" s="86"/>
      <c r="GJ158" s="86"/>
      <c r="GK158" s="87"/>
    </row>
    <row r="159" ht="12.75" customHeight="1">
      <c r="A159" s="17"/>
      <c r="B159" s="85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  <c r="AE159" s="86"/>
      <c r="AF159" s="86"/>
      <c r="AG159" s="86"/>
      <c r="AH159" s="86"/>
      <c r="AI159" s="86"/>
      <c r="AJ159" s="86"/>
      <c r="AK159" s="86"/>
      <c r="AL159" s="86"/>
      <c r="AM159" s="86"/>
      <c r="AN159" s="86"/>
      <c r="AO159" s="86"/>
      <c r="AP159" s="86"/>
      <c r="AQ159" s="86"/>
      <c r="AR159" s="86"/>
      <c r="AS159" s="86"/>
      <c r="AT159" s="86"/>
      <c r="AU159" s="86"/>
      <c r="AV159" s="86"/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86"/>
      <c r="BI159" s="86"/>
      <c r="BJ159" s="86"/>
      <c r="BK159" s="86"/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  <c r="BW159" s="86"/>
      <c r="BX159" s="86"/>
      <c r="BY159" s="86"/>
      <c r="BZ159" s="86"/>
      <c r="CA159" s="86"/>
      <c r="CB159" s="86"/>
      <c r="CC159" s="86"/>
      <c r="CD159" s="86"/>
      <c r="CE159" s="86"/>
      <c r="CF159" s="86"/>
      <c r="CG159" s="86"/>
      <c r="CH159" s="86"/>
      <c r="CI159" s="86"/>
      <c r="CJ159" s="86"/>
      <c r="CK159" s="86"/>
      <c r="CL159" s="86"/>
      <c r="CM159" s="86"/>
      <c r="CN159" s="86"/>
      <c r="CO159" s="86"/>
      <c r="CP159" s="86"/>
      <c r="CQ159" s="86"/>
      <c r="CR159" s="86"/>
      <c r="CS159" s="86"/>
      <c r="CT159" s="86"/>
      <c r="CU159" s="86"/>
      <c r="CV159" s="86"/>
      <c r="CW159" s="86"/>
      <c r="CX159" s="86"/>
      <c r="CY159" s="86"/>
      <c r="CZ159" s="86"/>
      <c r="DA159" s="86"/>
      <c r="DB159" s="86"/>
      <c r="DC159" s="86"/>
      <c r="DD159" s="86"/>
      <c r="DE159" s="86"/>
      <c r="DF159" s="86"/>
      <c r="DG159" s="86"/>
      <c r="DH159" s="86"/>
      <c r="DI159" s="86"/>
      <c r="DJ159" s="86"/>
      <c r="DK159" s="86"/>
      <c r="DL159" s="86"/>
      <c r="DM159" s="86"/>
      <c r="DN159" s="86"/>
      <c r="DO159" s="86"/>
      <c r="DP159" s="86"/>
      <c r="DQ159" s="86"/>
      <c r="DR159" s="86"/>
      <c r="DS159" s="86"/>
      <c r="DT159" s="86"/>
      <c r="DU159" s="86"/>
      <c r="DV159" s="86"/>
      <c r="DW159" s="86"/>
      <c r="DX159" s="86"/>
      <c r="DY159" s="86"/>
      <c r="DZ159" s="86"/>
      <c r="EA159" s="86"/>
      <c r="EB159" s="86"/>
      <c r="EC159" s="86"/>
      <c r="ED159" s="86"/>
      <c r="EE159" s="86"/>
      <c r="EF159" s="86"/>
      <c r="EG159" s="86"/>
      <c r="EH159" s="86"/>
      <c r="EI159" s="86"/>
      <c r="EJ159" s="86"/>
      <c r="EK159" s="86"/>
      <c r="EL159" s="86"/>
      <c r="EM159" s="86"/>
      <c r="EN159" s="86"/>
      <c r="EO159" s="86"/>
      <c r="EP159" s="86"/>
      <c r="EQ159" s="86"/>
      <c r="ER159" s="86"/>
      <c r="ES159" s="86"/>
      <c r="ET159" s="86"/>
      <c r="EU159" s="86"/>
      <c r="EV159" s="86"/>
      <c r="EW159" s="86"/>
      <c r="EX159" s="86"/>
      <c r="EY159" s="86"/>
      <c r="EZ159" s="86"/>
      <c r="FA159" s="86"/>
      <c r="FB159" s="86"/>
      <c r="FC159" s="86"/>
      <c r="FD159" s="86"/>
      <c r="FE159" s="86"/>
      <c r="FF159" s="86"/>
      <c r="FG159" s="86"/>
      <c r="FH159" s="86"/>
      <c r="FI159" s="86"/>
      <c r="FJ159" s="86"/>
      <c r="FK159" s="86"/>
      <c r="FL159" s="86"/>
      <c r="FM159" s="86"/>
      <c r="FN159" s="86"/>
      <c r="FO159" s="86"/>
      <c r="FP159" s="86"/>
      <c r="FQ159" s="86"/>
      <c r="FR159" s="86"/>
      <c r="FS159" s="86"/>
      <c r="FT159" s="86"/>
      <c r="FU159" s="86"/>
      <c r="FV159" s="86"/>
      <c r="FW159" s="86"/>
      <c r="FX159" s="86"/>
      <c r="FY159" s="86"/>
      <c r="FZ159" s="86"/>
      <c r="GA159" s="86"/>
      <c r="GB159" s="86"/>
      <c r="GC159" s="86"/>
      <c r="GD159" s="86"/>
      <c r="GE159" s="86"/>
      <c r="GF159" s="86"/>
      <c r="GG159" s="86"/>
      <c r="GH159" s="86"/>
      <c r="GI159" s="86"/>
      <c r="GJ159" s="86"/>
      <c r="GK159" s="87"/>
    </row>
    <row r="160" ht="12.75" customHeight="1">
      <c r="A160" s="17"/>
      <c r="B160" s="85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86"/>
      <c r="AT160" s="86"/>
      <c r="AU160" s="86"/>
      <c r="AV160" s="86"/>
      <c r="AW160" s="86"/>
      <c r="AX160" s="86"/>
      <c r="AY160" s="86"/>
      <c r="AZ160" s="86"/>
      <c r="BA160" s="86"/>
      <c r="BB160" s="86"/>
      <c r="BC160" s="86"/>
      <c r="BD160" s="86"/>
      <c r="BE160" s="86"/>
      <c r="BF160" s="86"/>
      <c r="BG160" s="86"/>
      <c r="BH160" s="86"/>
      <c r="BI160" s="86"/>
      <c r="BJ160" s="86"/>
      <c r="BK160" s="86"/>
      <c r="BL160" s="86"/>
      <c r="BM160" s="86"/>
      <c r="BN160" s="86"/>
      <c r="BO160" s="86"/>
      <c r="BP160" s="86"/>
      <c r="BQ160" s="86"/>
      <c r="BR160" s="86"/>
      <c r="BS160" s="86"/>
      <c r="BT160" s="86"/>
      <c r="BU160" s="86"/>
      <c r="BV160" s="86"/>
      <c r="BW160" s="86"/>
      <c r="BX160" s="86"/>
      <c r="BY160" s="86"/>
      <c r="BZ160" s="86"/>
      <c r="CA160" s="86"/>
      <c r="CB160" s="86"/>
      <c r="CC160" s="86"/>
      <c r="CD160" s="86"/>
      <c r="CE160" s="86"/>
      <c r="CF160" s="86"/>
      <c r="CG160" s="86"/>
      <c r="CH160" s="86"/>
      <c r="CI160" s="86"/>
      <c r="CJ160" s="86"/>
      <c r="CK160" s="86"/>
      <c r="CL160" s="86"/>
      <c r="CM160" s="86"/>
      <c r="CN160" s="86"/>
      <c r="CO160" s="86"/>
      <c r="CP160" s="86"/>
      <c r="CQ160" s="86"/>
      <c r="CR160" s="86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  <c r="DC160" s="86"/>
      <c r="DD160" s="86"/>
      <c r="DE160" s="86"/>
      <c r="DF160" s="86"/>
      <c r="DG160" s="86"/>
      <c r="DH160" s="86"/>
      <c r="DI160" s="86"/>
      <c r="DJ160" s="86"/>
      <c r="DK160" s="86"/>
      <c r="DL160" s="86"/>
      <c r="DM160" s="86"/>
      <c r="DN160" s="86"/>
      <c r="DO160" s="86"/>
      <c r="DP160" s="86"/>
      <c r="DQ160" s="86"/>
      <c r="DR160" s="86"/>
      <c r="DS160" s="86"/>
      <c r="DT160" s="86"/>
      <c r="DU160" s="86"/>
      <c r="DV160" s="86"/>
      <c r="DW160" s="86"/>
      <c r="DX160" s="86"/>
      <c r="DY160" s="86"/>
      <c r="DZ160" s="86"/>
      <c r="EA160" s="86"/>
      <c r="EB160" s="86"/>
      <c r="EC160" s="86"/>
      <c r="ED160" s="86"/>
      <c r="EE160" s="86"/>
      <c r="EF160" s="86"/>
      <c r="EG160" s="86"/>
      <c r="EH160" s="86"/>
      <c r="EI160" s="86"/>
      <c r="EJ160" s="86"/>
      <c r="EK160" s="86"/>
      <c r="EL160" s="86"/>
      <c r="EM160" s="86"/>
      <c r="EN160" s="86"/>
      <c r="EO160" s="86"/>
      <c r="EP160" s="86"/>
      <c r="EQ160" s="86"/>
      <c r="ER160" s="86"/>
      <c r="ES160" s="86"/>
      <c r="ET160" s="86"/>
      <c r="EU160" s="86"/>
      <c r="EV160" s="86"/>
      <c r="EW160" s="86"/>
      <c r="EX160" s="86"/>
      <c r="EY160" s="86"/>
      <c r="EZ160" s="86"/>
      <c r="FA160" s="86"/>
      <c r="FB160" s="86"/>
      <c r="FC160" s="86"/>
      <c r="FD160" s="86"/>
      <c r="FE160" s="86"/>
      <c r="FF160" s="86"/>
      <c r="FG160" s="86"/>
      <c r="FH160" s="86"/>
      <c r="FI160" s="86"/>
      <c r="FJ160" s="86"/>
      <c r="FK160" s="86"/>
      <c r="FL160" s="86"/>
      <c r="FM160" s="86"/>
      <c r="FN160" s="86"/>
      <c r="FO160" s="86"/>
      <c r="FP160" s="86"/>
      <c r="FQ160" s="86"/>
      <c r="FR160" s="86"/>
      <c r="FS160" s="86"/>
      <c r="FT160" s="86"/>
      <c r="FU160" s="86"/>
      <c r="FV160" s="86"/>
      <c r="FW160" s="86"/>
      <c r="FX160" s="86"/>
      <c r="FY160" s="86"/>
      <c r="FZ160" s="86"/>
      <c r="GA160" s="86"/>
      <c r="GB160" s="86"/>
      <c r="GC160" s="86"/>
      <c r="GD160" s="86"/>
      <c r="GE160" s="86"/>
      <c r="GF160" s="86"/>
      <c r="GG160" s="86"/>
      <c r="GH160" s="86"/>
      <c r="GI160" s="86"/>
      <c r="GJ160" s="86"/>
      <c r="GK160" s="87"/>
    </row>
    <row r="161" ht="12.75" customHeight="1">
      <c r="A161" s="17"/>
      <c r="B161" s="85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  <c r="BK161" s="86"/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  <c r="BW161" s="86"/>
      <c r="BX161" s="86"/>
      <c r="BY161" s="86"/>
      <c r="BZ161" s="86"/>
      <c r="CA161" s="86"/>
      <c r="CB161" s="86"/>
      <c r="CC161" s="86"/>
      <c r="CD161" s="86"/>
      <c r="CE161" s="86"/>
      <c r="CF161" s="86"/>
      <c r="CG161" s="86"/>
      <c r="CH161" s="86"/>
      <c r="CI161" s="86"/>
      <c r="CJ161" s="86"/>
      <c r="CK161" s="86"/>
      <c r="CL161" s="86"/>
      <c r="CM161" s="86"/>
      <c r="CN161" s="86"/>
      <c r="CO161" s="86"/>
      <c r="CP161" s="86"/>
      <c r="CQ161" s="86"/>
      <c r="CR161" s="86"/>
      <c r="CS161" s="86"/>
      <c r="CT161" s="86"/>
      <c r="CU161" s="86"/>
      <c r="CV161" s="86"/>
      <c r="CW161" s="86"/>
      <c r="CX161" s="86"/>
      <c r="CY161" s="86"/>
      <c r="CZ161" s="86"/>
      <c r="DA161" s="86"/>
      <c r="DB161" s="86"/>
      <c r="DC161" s="86"/>
      <c r="DD161" s="86"/>
      <c r="DE161" s="86"/>
      <c r="DF161" s="86"/>
      <c r="DG161" s="86"/>
      <c r="DH161" s="86"/>
      <c r="DI161" s="86"/>
      <c r="DJ161" s="86"/>
      <c r="DK161" s="86"/>
      <c r="DL161" s="86"/>
      <c r="DM161" s="86"/>
      <c r="DN161" s="86"/>
      <c r="DO161" s="86"/>
      <c r="DP161" s="86"/>
      <c r="DQ161" s="86"/>
      <c r="DR161" s="86"/>
      <c r="DS161" s="86"/>
      <c r="DT161" s="86"/>
      <c r="DU161" s="86"/>
      <c r="DV161" s="86"/>
      <c r="DW161" s="86"/>
      <c r="DX161" s="86"/>
      <c r="DY161" s="86"/>
      <c r="DZ161" s="86"/>
      <c r="EA161" s="86"/>
      <c r="EB161" s="86"/>
      <c r="EC161" s="86"/>
      <c r="ED161" s="86"/>
      <c r="EE161" s="86"/>
      <c r="EF161" s="86"/>
      <c r="EG161" s="86"/>
      <c r="EH161" s="86"/>
      <c r="EI161" s="86"/>
      <c r="EJ161" s="86"/>
      <c r="EK161" s="86"/>
      <c r="EL161" s="86"/>
      <c r="EM161" s="86"/>
      <c r="EN161" s="86"/>
      <c r="EO161" s="86"/>
      <c r="EP161" s="86"/>
      <c r="EQ161" s="86"/>
      <c r="ER161" s="86"/>
      <c r="ES161" s="86"/>
      <c r="ET161" s="86"/>
      <c r="EU161" s="86"/>
      <c r="EV161" s="86"/>
      <c r="EW161" s="86"/>
      <c r="EX161" s="86"/>
      <c r="EY161" s="86"/>
      <c r="EZ161" s="86"/>
      <c r="FA161" s="86"/>
      <c r="FB161" s="86"/>
      <c r="FC161" s="86"/>
      <c r="FD161" s="86"/>
      <c r="FE161" s="86"/>
      <c r="FF161" s="86"/>
      <c r="FG161" s="86"/>
      <c r="FH161" s="86"/>
      <c r="FI161" s="86"/>
      <c r="FJ161" s="86"/>
      <c r="FK161" s="86"/>
      <c r="FL161" s="86"/>
      <c r="FM161" s="86"/>
      <c r="FN161" s="86"/>
      <c r="FO161" s="86"/>
      <c r="FP161" s="86"/>
      <c r="FQ161" s="86"/>
      <c r="FR161" s="86"/>
      <c r="FS161" s="86"/>
      <c r="FT161" s="86"/>
      <c r="FU161" s="86"/>
      <c r="FV161" s="86"/>
      <c r="FW161" s="86"/>
      <c r="FX161" s="86"/>
      <c r="FY161" s="86"/>
      <c r="FZ161" s="86"/>
      <c r="GA161" s="86"/>
      <c r="GB161" s="86"/>
      <c r="GC161" s="86"/>
      <c r="GD161" s="86"/>
      <c r="GE161" s="86"/>
      <c r="GF161" s="86"/>
      <c r="GG161" s="86"/>
      <c r="GH161" s="86"/>
      <c r="GI161" s="86"/>
      <c r="GJ161" s="86"/>
      <c r="GK161" s="87"/>
    </row>
    <row r="162" ht="12.75" customHeight="1">
      <c r="A162" s="17"/>
      <c r="B162" s="85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86"/>
      <c r="AT162" s="86"/>
      <c r="AU162" s="86"/>
      <c r="AV162" s="86"/>
      <c r="AW162" s="86"/>
      <c r="AX162" s="86"/>
      <c r="AY162" s="86"/>
      <c r="AZ162" s="86"/>
      <c r="BA162" s="86"/>
      <c r="BB162" s="86"/>
      <c r="BC162" s="86"/>
      <c r="BD162" s="86"/>
      <c r="BE162" s="86"/>
      <c r="BF162" s="86"/>
      <c r="BG162" s="86"/>
      <c r="BH162" s="86"/>
      <c r="BI162" s="86"/>
      <c r="BJ162" s="86"/>
      <c r="BK162" s="86"/>
      <c r="BL162" s="86"/>
      <c r="BM162" s="86"/>
      <c r="BN162" s="86"/>
      <c r="BO162" s="86"/>
      <c r="BP162" s="86"/>
      <c r="BQ162" s="86"/>
      <c r="BR162" s="86"/>
      <c r="BS162" s="86"/>
      <c r="BT162" s="86"/>
      <c r="BU162" s="86"/>
      <c r="BV162" s="86"/>
      <c r="BW162" s="86"/>
      <c r="BX162" s="86"/>
      <c r="BY162" s="86"/>
      <c r="BZ162" s="86"/>
      <c r="CA162" s="86"/>
      <c r="CB162" s="86"/>
      <c r="CC162" s="86"/>
      <c r="CD162" s="86"/>
      <c r="CE162" s="86"/>
      <c r="CF162" s="86"/>
      <c r="CG162" s="86"/>
      <c r="CH162" s="86"/>
      <c r="CI162" s="86"/>
      <c r="CJ162" s="86"/>
      <c r="CK162" s="86"/>
      <c r="CL162" s="86"/>
      <c r="CM162" s="86"/>
      <c r="CN162" s="86"/>
      <c r="CO162" s="86"/>
      <c r="CP162" s="86"/>
      <c r="CQ162" s="86"/>
      <c r="CR162" s="86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  <c r="DC162" s="86"/>
      <c r="DD162" s="86"/>
      <c r="DE162" s="86"/>
      <c r="DF162" s="86"/>
      <c r="DG162" s="86"/>
      <c r="DH162" s="86"/>
      <c r="DI162" s="86"/>
      <c r="DJ162" s="86"/>
      <c r="DK162" s="86"/>
      <c r="DL162" s="86"/>
      <c r="DM162" s="86"/>
      <c r="DN162" s="86"/>
      <c r="DO162" s="86"/>
      <c r="DP162" s="86"/>
      <c r="DQ162" s="86"/>
      <c r="DR162" s="86"/>
      <c r="DS162" s="86"/>
      <c r="DT162" s="86"/>
      <c r="DU162" s="86"/>
      <c r="DV162" s="86"/>
      <c r="DW162" s="86"/>
      <c r="DX162" s="86"/>
      <c r="DY162" s="86"/>
      <c r="DZ162" s="86"/>
      <c r="EA162" s="86"/>
      <c r="EB162" s="86"/>
      <c r="EC162" s="86"/>
      <c r="ED162" s="86"/>
      <c r="EE162" s="86"/>
      <c r="EF162" s="86"/>
      <c r="EG162" s="86"/>
      <c r="EH162" s="86"/>
      <c r="EI162" s="86"/>
      <c r="EJ162" s="86"/>
      <c r="EK162" s="86"/>
      <c r="EL162" s="86"/>
      <c r="EM162" s="86"/>
      <c r="EN162" s="86"/>
      <c r="EO162" s="86"/>
      <c r="EP162" s="86"/>
      <c r="EQ162" s="86"/>
      <c r="ER162" s="86"/>
      <c r="ES162" s="86"/>
      <c r="ET162" s="86"/>
      <c r="EU162" s="86"/>
      <c r="EV162" s="86"/>
      <c r="EW162" s="86"/>
      <c r="EX162" s="86"/>
      <c r="EY162" s="86"/>
      <c r="EZ162" s="86"/>
      <c r="FA162" s="86"/>
      <c r="FB162" s="86"/>
      <c r="FC162" s="86"/>
      <c r="FD162" s="86"/>
      <c r="FE162" s="86"/>
      <c r="FF162" s="86"/>
      <c r="FG162" s="86"/>
      <c r="FH162" s="86"/>
      <c r="FI162" s="86"/>
      <c r="FJ162" s="86"/>
      <c r="FK162" s="86"/>
      <c r="FL162" s="86"/>
      <c r="FM162" s="86"/>
      <c r="FN162" s="86"/>
      <c r="FO162" s="86"/>
      <c r="FP162" s="86"/>
      <c r="FQ162" s="86"/>
      <c r="FR162" s="86"/>
      <c r="FS162" s="86"/>
      <c r="FT162" s="86"/>
      <c r="FU162" s="86"/>
      <c r="FV162" s="86"/>
      <c r="FW162" s="86"/>
      <c r="FX162" s="86"/>
      <c r="FY162" s="86"/>
      <c r="FZ162" s="86"/>
      <c r="GA162" s="86"/>
      <c r="GB162" s="86"/>
      <c r="GC162" s="86"/>
      <c r="GD162" s="86"/>
      <c r="GE162" s="86"/>
      <c r="GF162" s="86"/>
      <c r="GG162" s="86"/>
      <c r="GH162" s="86"/>
      <c r="GI162" s="86"/>
      <c r="GJ162" s="86"/>
      <c r="GK162" s="87"/>
    </row>
    <row r="163" ht="12.75" customHeight="1">
      <c r="A163" s="17"/>
      <c r="B163" s="85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  <c r="AE163" s="86"/>
      <c r="AF163" s="86"/>
      <c r="AG163" s="86"/>
      <c r="AH163" s="86"/>
      <c r="AI163" s="86"/>
      <c r="AJ163" s="86"/>
      <c r="AK163" s="86"/>
      <c r="AL163" s="86"/>
      <c r="AM163" s="86"/>
      <c r="AN163" s="86"/>
      <c r="AO163" s="86"/>
      <c r="AP163" s="86"/>
      <c r="AQ163" s="86"/>
      <c r="AR163" s="86"/>
      <c r="AS163" s="86"/>
      <c r="AT163" s="86"/>
      <c r="AU163" s="86"/>
      <c r="AV163" s="86"/>
      <c r="AW163" s="86"/>
      <c r="AX163" s="86"/>
      <c r="AY163" s="86"/>
      <c r="AZ163" s="86"/>
      <c r="BA163" s="86"/>
      <c r="BB163" s="86"/>
      <c r="BC163" s="86"/>
      <c r="BD163" s="86"/>
      <c r="BE163" s="86"/>
      <c r="BF163" s="86"/>
      <c r="BG163" s="86"/>
      <c r="BH163" s="86"/>
      <c r="BI163" s="86"/>
      <c r="BJ163" s="86"/>
      <c r="BK163" s="86"/>
      <c r="BL163" s="86"/>
      <c r="BM163" s="86"/>
      <c r="BN163" s="86"/>
      <c r="BO163" s="86"/>
      <c r="BP163" s="86"/>
      <c r="BQ163" s="86"/>
      <c r="BR163" s="86"/>
      <c r="BS163" s="86"/>
      <c r="BT163" s="86"/>
      <c r="BU163" s="86"/>
      <c r="BV163" s="86"/>
      <c r="BW163" s="86"/>
      <c r="BX163" s="86"/>
      <c r="BY163" s="86"/>
      <c r="BZ163" s="86"/>
      <c r="CA163" s="86"/>
      <c r="CB163" s="86"/>
      <c r="CC163" s="86"/>
      <c r="CD163" s="86"/>
      <c r="CE163" s="86"/>
      <c r="CF163" s="86"/>
      <c r="CG163" s="86"/>
      <c r="CH163" s="86"/>
      <c r="CI163" s="86"/>
      <c r="CJ163" s="86"/>
      <c r="CK163" s="86"/>
      <c r="CL163" s="86"/>
      <c r="CM163" s="86"/>
      <c r="CN163" s="86"/>
      <c r="CO163" s="86"/>
      <c r="CP163" s="86"/>
      <c r="CQ163" s="86"/>
      <c r="CR163" s="86"/>
      <c r="CS163" s="86"/>
      <c r="CT163" s="86"/>
      <c r="CU163" s="86"/>
      <c r="CV163" s="86"/>
      <c r="CW163" s="86"/>
      <c r="CX163" s="86"/>
      <c r="CY163" s="86"/>
      <c r="CZ163" s="86"/>
      <c r="DA163" s="86"/>
      <c r="DB163" s="86"/>
      <c r="DC163" s="86"/>
      <c r="DD163" s="86"/>
      <c r="DE163" s="86"/>
      <c r="DF163" s="86"/>
      <c r="DG163" s="86"/>
      <c r="DH163" s="86"/>
      <c r="DI163" s="86"/>
      <c r="DJ163" s="86"/>
      <c r="DK163" s="86"/>
      <c r="DL163" s="86"/>
      <c r="DM163" s="86"/>
      <c r="DN163" s="86"/>
      <c r="DO163" s="86"/>
      <c r="DP163" s="86"/>
      <c r="DQ163" s="86"/>
      <c r="DR163" s="86"/>
      <c r="DS163" s="86"/>
      <c r="DT163" s="86"/>
      <c r="DU163" s="86"/>
      <c r="DV163" s="86"/>
      <c r="DW163" s="86"/>
      <c r="DX163" s="86"/>
      <c r="DY163" s="86"/>
      <c r="DZ163" s="86"/>
      <c r="EA163" s="86"/>
      <c r="EB163" s="86"/>
      <c r="EC163" s="86"/>
      <c r="ED163" s="86"/>
      <c r="EE163" s="86"/>
      <c r="EF163" s="86"/>
      <c r="EG163" s="86"/>
      <c r="EH163" s="86"/>
      <c r="EI163" s="86"/>
      <c r="EJ163" s="86"/>
      <c r="EK163" s="86"/>
      <c r="EL163" s="86"/>
      <c r="EM163" s="86"/>
      <c r="EN163" s="86"/>
      <c r="EO163" s="86"/>
      <c r="EP163" s="86"/>
      <c r="EQ163" s="86"/>
      <c r="ER163" s="86"/>
      <c r="ES163" s="86"/>
      <c r="ET163" s="86"/>
      <c r="EU163" s="86"/>
      <c r="EV163" s="86"/>
      <c r="EW163" s="86"/>
      <c r="EX163" s="86"/>
      <c r="EY163" s="86"/>
      <c r="EZ163" s="86"/>
      <c r="FA163" s="86"/>
      <c r="FB163" s="86"/>
      <c r="FC163" s="86"/>
      <c r="FD163" s="86"/>
      <c r="FE163" s="86"/>
      <c r="FF163" s="86"/>
      <c r="FG163" s="86"/>
      <c r="FH163" s="86"/>
      <c r="FI163" s="86"/>
      <c r="FJ163" s="86"/>
      <c r="FK163" s="86"/>
      <c r="FL163" s="86"/>
      <c r="FM163" s="86"/>
      <c r="FN163" s="86"/>
      <c r="FO163" s="86"/>
      <c r="FP163" s="86"/>
      <c r="FQ163" s="86"/>
      <c r="FR163" s="86"/>
      <c r="FS163" s="86"/>
      <c r="FT163" s="86"/>
      <c r="FU163" s="86"/>
      <c r="FV163" s="86"/>
      <c r="FW163" s="86"/>
      <c r="FX163" s="86"/>
      <c r="FY163" s="86"/>
      <c r="FZ163" s="86"/>
      <c r="GA163" s="86"/>
      <c r="GB163" s="86"/>
      <c r="GC163" s="86"/>
      <c r="GD163" s="86"/>
      <c r="GE163" s="86"/>
      <c r="GF163" s="86"/>
      <c r="GG163" s="86"/>
      <c r="GH163" s="86"/>
      <c r="GI163" s="86"/>
      <c r="GJ163" s="86"/>
      <c r="GK163" s="87"/>
    </row>
    <row r="164" ht="12.75" customHeight="1">
      <c r="A164" s="17"/>
      <c r="B164" s="85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86"/>
      <c r="AT164" s="86"/>
      <c r="AU164" s="86"/>
      <c r="AV164" s="86"/>
      <c r="AW164" s="86"/>
      <c r="AX164" s="86"/>
      <c r="AY164" s="86"/>
      <c r="AZ164" s="86"/>
      <c r="BA164" s="86"/>
      <c r="BB164" s="86"/>
      <c r="BC164" s="86"/>
      <c r="BD164" s="86"/>
      <c r="BE164" s="86"/>
      <c r="BF164" s="86"/>
      <c r="BG164" s="86"/>
      <c r="BH164" s="86"/>
      <c r="BI164" s="86"/>
      <c r="BJ164" s="86"/>
      <c r="BK164" s="86"/>
      <c r="BL164" s="86"/>
      <c r="BM164" s="86"/>
      <c r="BN164" s="86"/>
      <c r="BO164" s="86"/>
      <c r="BP164" s="86"/>
      <c r="BQ164" s="86"/>
      <c r="BR164" s="86"/>
      <c r="BS164" s="86"/>
      <c r="BT164" s="86"/>
      <c r="BU164" s="86"/>
      <c r="BV164" s="86"/>
      <c r="BW164" s="86"/>
      <c r="BX164" s="86"/>
      <c r="BY164" s="86"/>
      <c r="BZ164" s="86"/>
      <c r="CA164" s="86"/>
      <c r="CB164" s="86"/>
      <c r="CC164" s="86"/>
      <c r="CD164" s="86"/>
      <c r="CE164" s="86"/>
      <c r="CF164" s="86"/>
      <c r="CG164" s="86"/>
      <c r="CH164" s="86"/>
      <c r="CI164" s="86"/>
      <c r="CJ164" s="86"/>
      <c r="CK164" s="86"/>
      <c r="CL164" s="86"/>
      <c r="CM164" s="86"/>
      <c r="CN164" s="86"/>
      <c r="CO164" s="86"/>
      <c r="CP164" s="86"/>
      <c r="CQ164" s="86"/>
      <c r="CR164" s="86"/>
      <c r="CS164" s="86"/>
      <c r="CT164" s="86"/>
      <c r="CU164" s="86"/>
      <c r="CV164" s="86"/>
      <c r="CW164" s="86"/>
      <c r="CX164" s="86"/>
      <c r="CY164" s="86"/>
      <c r="CZ164" s="86"/>
      <c r="DA164" s="86"/>
      <c r="DB164" s="86"/>
      <c r="DC164" s="86"/>
      <c r="DD164" s="86"/>
      <c r="DE164" s="86"/>
      <c r="DF164" s="86"/>
      <c r="DG164" s="86"/>
      <c r="DH164" s="86"/>
      <c r="DI164" s="86"/>
      <c r="DJ164" s="86"/>
      <c r="DK164" s="86"/>
      <c r="DL164" s="86"/>
      <c r="DM164" s="86"/>
      <c r="DN164" s="86"/>
      <c r="DO164" s="86"/>
      <c r="DP164" s="86"/>
      <c r="DQ164" s="86"/>
      <c r="DR164" s="86"/>
      <c r="DS164" s="86"/>
      <c r="DT164" s="86"/>
      <c r="DU164" s="86"/>
      <c r="DV164" s="86"/>
      <c r="DW164" s="86"/>
      <c r="DX164" s="86"/>
      <c r="DY164" s="86"/>
      <c r="DZ164" s="86"/>
      <c r="EA164" s="86"/>
      <c r="EB164" s="86"/>
      <c r="EC164" s="86"/>
      <c r="ED164" s="86"/>
      <c r="EE164" s="86"/>
      <c r="EF164" s="86"/>
      <c r="EG164" s="86"/>
      <c r="EH164" s="86"/>
      <c r="EI164" s="86"/>
      <c r="EJ164" s="86"/>
      <c r="EK164" s="86"/>
      <c r="EL164" s="86"/>
      <c r="EM164" s="86"/>
      <c r="EN164" s="86"/>
      <c r="EO164" s="86"/>
      <c r="EP164" s="86"/>
      <c r="EQ164" s="86"/>
      <c r="ER164" s="86"/>
      <c r="ES164" s="86"/>
      <c r="ET164" s="86"/>
      <c r="EU164" s="86"/>
      <c r="EV164" s="86"/>
      <c r="EW164" s="86"/>
      <c r="EX164" s="86"/>
      <c r="EY164" s="86"/>
      <c r="EZ164" s="86"/>
      <c r="FA164" s="86"/>
      <c r="FB164" s="86"/>
      <c r="FC164" s="86"/>
      <c r="FD164" s="86"/>
      <c r="FE164" s="86"/>
      <c r="FF164" s="86"/>
      <c r="FG164" s="86"/>
      <c r="FH164" s="86"/>
      <c r="FI164" s="86"/>
      <c r="FJ164" s="86"/>
      <c r="FK164" s="86"/>
      <c r="FL164" s="86"/>
      <c r="FM164" s="86"/>
      <c r="FN164" s="86"/>
      <c r="FO164" s="86"/>
      <c r="FP164" s="86"/>
      <c r="FQ164" s="86"/>
      <c r="FR164" s="86"/>
      <c r="FS164" s="86"/>
      <c r="FT164" s="86"/>
      <c r="FU164" s="86"/>
      <c r="FV164" s="86"/>
      <c r="FW164" s="86"/>
      <c r="FX164" s="86"/>
      <c r="FY164" s="86"/>
      <c r="FZ164" s="86"/>
      <c r="GA164" s="86"/>
      <c r="GB164" s="86"/>
      <c r="GC164" s="86"/>
      <c r="GD164" s="86"/>
      <c r="GE164" s="86"/>
      <c r="GF164" s="86"/>
      <c r="GG164" s="86"/>
      <c r="GH164" s="86"/>
      <c r="GI164" s="86"/>
      <c r="GJ164" s="86"/>
      <c r="GK164" s="87"/>
    </row>
    <row r="165" ht="12.75" customHeight="1">
      <c r="A165" s="17"/>
      <c r="B165" s="85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  <c r="AE165" s="86"/>
      <c r="AF165" s="86"/>
      <c r="AG165" s="86"/>
      <c r="AH165" s="86"/>
      <c r="AI165" s="86"/>
      <c r="AJ165" s="86"/>
      <c r="AK165" s="86"/>
      <c r="AL165" s="86"/>
      <c r="AM165" s="86"/>
      <c r="AN165" s="86"/>
      <c r="AO165" s="86"/>
      <c r="AP165" s="86"/>
      <c r="AQ165" s="86"/>
      <c r="AR165" s="86"/>
      <c r="AS165" s="86"/>
      <c r="AT165" s="86"/>
      <c r="AU165" s="86"/>
      <c r="AV165" s="86"/>
      <c r="AW165" s="86"/>
      <c r="AX165" s="86"/>
      <c r="AY165" s="86"/>
      <c r="AZ165" s="86"/>
      <c r="BA165" s="86"/>
      <c r="BB165" s="86"/>
      <c r="BC165" s="86"/>
      <c r="BD165" s="86"/>
      <c r="BE165" s="86"/>
      <c r="BF165" s="86"/>
      <c r="BG165" s="86"/>
      <c r="BH165" s="86"/>
      <c r="BI165" s="86"/>
      <c r="BJ165" s="86"/>
      <c r="BK165" s="86"/>
      <c r="BL165" s="86"/>
      <c r="BM165" s="86"/>
      <c r="BN165" s="86"/>
      <c r="BO165" s="86"/>
      <c r="BP165" s="86"/>
      <c r="BQ165" s="86"/>
      <c r="BR165" s="86"/>
      <c r="BS165" s="86"/>
      <c r="BT165" s="86"/>
      <c r="BU165" s="86"/>
      <c r="BV165" s="86"/>
      <c r="BW165" s="86"/>
      <c r="BX165" s="86"/>
      <c r="BY165" s="86"/>
      <c r="BZ165" s="86"/>
      <c r="CA165" s="86"/>
      <c r="CB165" s="86"/>
      <c r="CC165" s="86"/>
      <c r="CD165" s="86"/>
      <c r="CE165" s="86"/>
      <c r="CF165" s="86"/>
      <c r="CG165" s="86"/>
      <c r="CH165" s="86"/>
      <c r="CI165" s="86"/>
      <c r="CJ165" s="86"/>
      <c r="CK165" s="86"/>
      <c r="CL165" s="86"/>
      <c r="CM165" s="86"/>
      <c r="CN165" s="86"/>
      <c r="CO165" s="86"/>
      <c r="CP165" s="86"/>
      <c r="CQ165" s="86"/>
      <c r="CR165" s="86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  <c r="DC165" s="86"/>
      <c r="DD165" s="86"/>
      <c r="DE165" s="86"/>
      <c r="DF165" s="86"/>
      <c r="DG165" s="86"/>
      <c r="DH165" s="86"/>
      <c r="DI165" s="86"/>
      <c r="DJ165" s="86"/>
      <c r="DK165" s="86"/>
      <c r="DL165" s="86"/>
      <c r="DM165" s="86"/>
      <c r="DN165" s="86"/>
      <c r="DO165" s="86"/>
      <c r="DP165" s="86"/>
      <c r="DQ165" s="86"/>
      <c r="DR165" s="86"/>
      <c r="DS165" s="86"/>
      <c r="DT165" s="86"/>
      <c r="DU165" s="86"/>
      <c r="DV165" s="86"/>
      <c r="DW165" s="86"/>
      <c r="DX165" s="86"/>
      <c r="DY165" s="86"/>
      <c r="DZ165" s="86"/>
      <c r="EA165" s="86"/>
      <c r="EB165" s="86"/>
      <c r="EC165" s="86"/>
      <c r="ED165" s="86"/>
      <c r="EE165" s="86"/>
      <c r="EF165" s="86"/>
      <c r="EG165" s="86"/>
      <c r="EH165" s="86"/>
      <c r="EI165" s="86"/>
      <c r="EJ165" s="86"/>
      <c r="EK165" s="86"/>
      <c r="EL165" s="86"/>
      <c r="EM165" s="86"/>
      <c r="EN165" s="86"/>
      <c r="EO165" s="86"/>
      <c r="EP165" s="86"/>
      <c r="EQ165" s="86"/>
      <c r="ER165" s="86"/>
      <c r="ES165" s="86"/>
      <c r="ET165" s="86"/>
      <c r="EU165" s="86"/>
      <c r="EV165" s="86"/>
      <c r="EW165" s="86"/>
      <c r="EX165" s="86"/>
      <c r="EY165" s="86"/>
      <c r="EZ165" s="86"/>
      <c r="FA165" s="86"/>
      <c r="FB165" s="86"/>
      <c r="FC165" s="86"/>
      <c r="FD165" s="86"/>
      <c r="FE165" s="86"/>
      <c r="FF165" s="86"/>
      <c r="FG165" s="86"/>
      <c r="FH165" s="86"/>
      <c r="FI165" s="86"/>
      <c r="FJ165" s="86"/>
      <c r="FK165" s="86"/>
      <c r="FL165" s="86"/>
      <c r="FM165" s="86"/>
      <c r="FN165" s="86"/>
      <c r="FO165" s="86"/>
      <c r="FP165" s="86"/>
      <c r="FQ165" s="86"/>
      <c r="FR165" s="86"/>
      <c r="FS165" s="86"/>
      <c r="FT165" s="86"/>
      <c r="FU165" s="86"/>
      <c r="FV165" s="86"/>
      <c r="FW165" s="86"/>
      <c r="FX165" s="86"/>
      <c r="FY165" s="86"/>
      <c r="FZ165" s="86"/>
      <c r="GA165" s="86"/>
      <c r="GB165" s="86"/>
      <c r="GC165" s="86"/>
      <c r="GD165" s="86"/>
      <c r="GE165" s="86"/>
      <c r="GF165" s="86"/>
      <c r="GG165" s="86"/>
      <c r="GH165" s="86"/>
      <c r="GI165" s="86"/>
      <c r="GJ165" s="86"/>
      <c r="GK165" s="87"/>
    </row>
    <row r="166" ht="12.75" customHeight="1">
      <c r="A166" s="17"/>
      <c r="B166" s="85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86"/>
      <c r="AT166" s="86"/>
      <c r="AU166" s="86"/>
      <c r="AV166" s="86"/>
      <c r="AW166" s="86"/>
      <c r="AX166" s="86"/>
      <c r="AY166" s="86"/>
      <c r="AZ166" s="86"/>
      <c r="BA166" s="86"/>
      <c r="BB166" s="86"/>
      <c r="BC166" s="86"/>
      <c r="BD166" s="86"/>
      <c r="BE166" s="86"/>
      <c r="BF166" s="86"/>
      <c r="BG166" s="86"/>
      <c r="BH166" s="86"/>
      <c r="BI166" s="86"/>
      <c r="BJ166" s="86"/>
      <c r="BK166" s="86"/>
      <c r="BL166" s="86"/>
      <c r="BM166" s="86"/>
      <c r="BN166" s="86"/>
      <c r="BO166" s="86"/>
      <c r="BP166" s="86"/>
      <c r="BQ166" s="86"/>
      <c r="BR166" s="86"/>
      <c r="BS166" s="86"/>
      <c r="BT166" s="86"/>
      <c r="BU166" s="86"/>
      <c r="BV166" s="86"/>
      <c r="BW166" s="86"/>
      <c r="BX166" s="86"/>
      <c r="BY166" s="86"/>
      <c r="BZ166" s="86"/>
      <c r="CA166" s="86"/>
      <c r="CB166" s="86"/>
      <c r="CC166" s="86"/>
      <c r="CD166" s="86"/>
      <c r="CE166" s="86"/>
      <c r="CF166" s="86"/>
      <c r="CG166" s="86"/>
      <c r="CH166" s="86"/>
      <c r="CI166" s="86"/>
      <c r="CJ166" s="86"/>
      <c r="CK166" s="86"/>
      <c r="CL166" s="86"/>
      <c r="CM166" s="86"/>
      <c r="CN166" s="86"/>
      <c r="CO166" s="86"/>
      <c r="CP166" s="86"/>
      <c r="CQ166" s="86"/>
      <c r="CR166" s="86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  <c r="DC166" s="86"/>
      <c r="DD166" s="86"/>
      <c r="DE166" s="86"/>
      <c r="DF166" s="86"/>
      <c r="DG166" s="86"/>
      <c r="DH166" s="86"/>
      <c r="DI166" s="86"/>
      <c r="DJ166" s="86"/>
      <c r="DK166" s="86"/>
      <c r="DL166" s="86"/>
      <c r="DM166" s="86"/>
      <c r="DN166" s="86"/>
      <c r="DO166" s="86"/>
      <c r="DP166" s="86"/>
      <c r="DQ166" s="86"/>
      <c r="DR166" s="86"/>
      <c r="DS166" s="86"/>
      <c r="DT166" s="86"/>
      <c r="DU166" s="86"/>
      <c r="DV166" s="86"/>
      <c r="DW166" s="86"/>
      <c r="DX166" s="86"/>
      <c r="DY166" s="86"/>
      <c r="DZ166" s="86"/>
      <c r="EA166" s="86"/>
      <c r="EB166" s="86"/>
      <c r="EC166" s="86"/>
      <c r="ED166" s="86"/>
      <c r="EE166" s="86"/>
      <c r="EF166" s="86"/>
      <c r="EG166" s="86"/>
      <c r="EH166" s="86"/>
      <c r="EI166" s="86"/>
      <c r="EJ166" s="86"/>
      <c r="EK166" s="86"/>
      <c r="EL166" s="86"/>
      <c r="EM166" s="86"/>
      <c r="EN166" s="86"/>
      <c r="EO166" s="86"/>
      <c r="EP166" s="86"/>
      <c r="EQ166" s="86"/>
      <c r="ER166" s="86"/>
      <c r="ES166" s="86"/>
      <c r="ET166" s="86"/>
      <c r="EU166" s="86"/>
      <c r="EV166" s="86"/>
      <c r="EW166" s="86"/>
      <c r="EX166" s="86"/>
      <c r="EY166" s="86"/>
      <c r="EZ166" s="86"/>
      <c r="FA166" s="86"/>
      <c r="FB166" s="86"/>
      <c r="FC166" s="86"/>
      <c r="FD166" s="86"/>
      <c r="FE166" s="86"/>
      <c r="FF166" s="86"/>
      <c r="FG166" s="86"/>
      <c r="FH166" s="86"/>
      <c r="FI166" s="86"/>
      <c r="FJ166" s="86"/>
      <c r="FK166" s="86"/>
      <c r="FL166" s="86"/>
      <c r="FM166" s="86"/>
      <c r="FN166" s="86"/>
      <c r="FO166" s="86"/>
      <c r="FP166" s="86"/>
      <c r="FQ166" s="86"/>
      <c r="FR166" s="86"/>
      <c r="FS166" s="86"/>
      <c r="FT166" s="86"/>
      <c r="FU166" s="86"/>
      <c r="FV166" s="86"/>
      <c r="FW166" s="86"/>
      <c r="FX166" s="86"/>
      <c r="FY166" s="86"/>
      <c r="FZ166" s="86"/>
      <c r="GA166" s="86"/>
      <c r="GB166" s="86"/>
      <c r="GC166" s="86"/>
      <c r="GD166" s="86"/>
      <c r="GE166" s="86"/>
      <c r="GF166" s="86"/>
      <c r="GG166" s="86"/>
      <c r="GH166" s="86"/>
      <c r="GI166" s="86"/>
      <c r="GJ166" s="86"/>
      <c r="GK166" s="87"/>
    </row>
    <row r="167" ht="12.75" customHeight="1">
      <c r="A167" s="17"/>
      <c r="B167" s="85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  <c r="AE167" s="86"/>
      <c r="AF167" s="86"/>
      <c r="AG167" s="86"/>
      <c r="AH167" s="86"/>
      <c r="AI167" s="86"/>
      <c r="AJ167" s="86"/>
      <c r="AK167" s="86"/>
      <c r="AL167" s="86"/>
      <c r="AM167" s="86"/>
      <c r="AN167" s="86"/>
      <c r="AO167" s="86"/>
      <c r="AP167" s="86"/>
      <c r="AQ167" s="86"/>
      <c r="AR167" s="86"/>
      <c r="AS167" s="86"/>
      <c r="AT167" s="86"/>
      <c r="AU167" s="86"/>
      <c r="AV167" s="86"/>
      <c r="AW167" s="86"/>
      <c r="AX167" s="86"/>
      <c r="AY167" s="86"/>
      <c r="AZ167" s="86"/>
      <c r="BA167" s="86"/>
      <c r="BB167" s="86"/>
      <c r="BC167" s="86"/>
      <c r="BD167" s="86"/>
      <c r="BE167" s="86"/>
      <c r="BF167" s="86"/>
      <c r="BG167" s="86"/>
      <c r="BH167" s="86"/>
      <c r="BI167" s="86"/>
      <c r="BJ167" s="86"/>
      <c r="BK167" s="86"/>
      <c r="BL167" s="86"/>
      <c r="BM167" s="86"/>
      <c r="BN167" s="86"/>
      <c r="BO167" s="86"/>
      <c r="BP167" s="86"/>
      <c r="BQ167" s="86"/>
      <c r="BR167" s="86"/>
      <c r="BS167" s="86"/>
      <c r="BT167" s="86"/>
      <c r="BU167" s="86"/>
      <c r="BV167" s="86"/>
      <c r="BW167" s="86"/>
      <c r="BX167" s="86"/>
      <c r="BY167" s="86"/>
      <c r="BZ167" s="86"/>
      <c r="CA167" s="86"/>
      <c r="CB167" s="86"/>
      <c r="CC167" s="86"/>
      <c r="CD167" s="86"/>
      <c r="CE167" s="86"/>
      <c r="CF167" s="86"/>
      <c r="CG167" s="86"/>
      <c r="CH167" s="86"/>
      <c r="CI167" s="86"/>
      <c r="CJ167" s="86"/>
      <c r="CK167" s="86"/>
      <c r="CL167" s="86"/>
      <c r="CM167" s="86"/>
      <c r="CN167" s="86"/>
      <c r="CO167" s="86"/>
      <c r="CP167" s="86"/>
      <c r="CQ167" s="86"/>
      <c r="CR167" s="86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  <c r="DC167" s="86"/>
      <c r="DD167" s="86"/>
      <c r="DE167" s="86"/>
      <c r="DF167" s="86"/>
      <c r="DG167" s="86"/>
      <c r="DH167" s="86"/>
      <c r="DI167" s="86"/>
      <c r="DJ167" s="86"/>
      <c r="DK167" s="86"/>
      <c r="DL167" s="86"/>
      <c r="DM167" s="86"/>
      <c r="DN167" s="86"/>
      <c r="DO167" s="86"/>
      <c r="DP167" s="86"/>
      <c r="DQ167" s="86"/>
      <c r="DR167" s="86"/>
      <c r="DS167" s="86"/>
      <c r="DT167" s="86"/>
      <c r="DU167" s="86"/>
      <c r="DV167" s="86"/>
      <c r="DW167" s="86"/>
      <c r="DX167" s="86"/>
      <c r="DY167" s="86"/>
      <c r="DZ167" s="86"/>
      <c r="EA167" s="86"/>
      <c r="EB167" s="86"/>
      <c r="EC167" s="86"/>
      <c r="ED167" s="86"/>
      <c r="EE167" s="86"/>
      <c r="EF167" s="86"/>
      <c r="EG167" s="86"/>
      <c r="EH167" s="86"/>
      <c r="EI167" s="86"/>
      <c r="EJ167" s="86"/>
      <c r="EK167" s="86"/>
      <c r="EL167" s="86"/>
      <c r="EM167" s="86"/>
      <c r="EN167" s="86"/>
      <c r="EO167" s="86"/>
      <c r="EP167" s="86"/>
      <c r="EQ167" s="86"/>
      <c r="ER167" s="86"/>
      <c r="ES167" s="86"/>
      <c r="ET167" s="86"/>
      <c r="EU167" s="86"/>
      <c r="EV167" s="86"/>
      <c r="EW167" s="86"/>
      <c r="EX167" s="86"/>
      <c r="EY167" s="86"/>
      <c r="EZ167" s="86"/>
      <c r="FA167" s="86"/>
      <c r="FB167" s="86"/>
      <c r="FC167" s="86"/>
      <c r="FD167" s="86"/>
      <c r="FE167" s="86"/>
      <c r="FF167" s="86"/>
      <c r="FG167" s="86"/>
      <c r="FH167" s="86"/>
      <c r="FI167" s="86"/>
      <c r="FJ167" s="86"/>
      <c r="FK167" s="86"/>
      <c r="FL167" s="86"/>
      <c r="FM167" s="86"/>
      <c r="FN167" s="86"/>
      <c r="FO167" s="86"/>
      <c r="FP167" s="86"/>
      <c r="FQ167" s="86"/>
      <c r="FR167" s="86"/>
      <c r="FS167" s="86"/>
      <c r="FT167" s="86"/>
      <c r="FU167" s="86"/>
      <c r="FV167" s="86"/>
      <c r="FW167" s="86"/>
      <c r="FX167" s="86"/>
      <c r="FY167" s="86"/>
      <c r="FZ167" s="86"/>
      <c r="GA167" s="86"/>
      <c r="GB167" s="86"/>
      <c r="GC167" s="86"/>
      <c r="GD167" s="86"/>
      <c r="GE167" s="86"/>
      <c r="GF167" s="86"/>
      <c r="GG167" s="86"/>
      <c r="GH167" s="86"/>
      <c r="GI167" s="86"/>
      <c r="GJ167" s="86"/>
      <c r="GK167" s="87"/>
    </row>
    <row r="168" ht="12.75" customHeight="1">
      <c r="A168" s="17"/>
      <c r="B168" s="85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86"/>
      <c r="AT168" s="86"/>
      <c r="AU168" s="86"/>
      <c r="AV168" s="86"/>
      <c r="AW168" s="86"/>
      <c r="AX168" s="86"/>
      <c r="AY168" s="86"/>
      <c r="AZ168" s="86"/>
      <c r="BA168" s="86"/>
      <c r="BB168" s="86"/>
      <c r="BC168" s="86"/>
      <c r="BD168" s="86"/>
      <c r="BE168" s="86"/>
      <c r="BF168" s="86"/>
      <c r="BG168" s="86"/>
      <c r="BH168" s="86"/>
      <c r="BI168" s="86"/>
      <c r="BJ168" s="86"/>
      <c r="BK168" s="86"/>
      <c r="BL168" s="86"/>
      <c r="BM168" s="86"/>
      <c r="BN168" s="86"/>
      <c r="BO168" s="86"/>
      <c r="BP168" s="86"/>
      <c r="BQ168" s="86"/>
      <c r="BR168" s="86"/>
      <c r="BS168" s="86"/>
      <c r="BT168" s="86"/>
      <c r="BU168" s="86"/>
      <c r="BV168" s="86"/>
      <c r="BW168" s="86"/>
      <c r="BX168" s="86"/>
      <c r="BY168" s="86"/>
      <c r="BZ168" s="86"/>
      <c r="CA168" s="86"/>
      <c r="CB168" s="86"/>
      <c r="CC168" s="86"/>
      <c r="CD168" s="86"/>
      <c r="CE168" s="86"/>
      <c r="CF168" s="86"/>
      <c r="CG168" s="86"/>
      <c r="CH168" s="86"/>
      <c r="CI168" s="86"/>
      <c r="CJ168" s="86"/>
      <c r="CK168" s="86"/>
      <c r="CL168" s="86"/>
      <c r="CM168" s="86"/>
      <c r="CN168" s="86"/>
      <c r="CO168" s="86"/>
      <c r="CP168" s="86"/>
      <c r="CQ168" s="86"/>
      <c r="CR168" s="86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  <c r="DC168" s="86"/>
      <c r="DD168" s="86"/>
      <c r="DE168" s="86"/>
      <c r="DF168" s="86"/>
      <c r="DG168" s="86"/>
      <c r="DH168" s="86"/>
      <c r="DI168" s="86"/>
      <c r="DJ168" s="86"/>
      <c r="DK168" s="86"/>
      <c r="DL168" s="86"/>
      <c r="DM168" s="86"/>
      <c r="DN168" s="86"/>
      <c r="DO168" s="86"/>
      <c r="DP168" s="86"/>
      <c r="DQ168" s="86"/>
      <c r="DR168" s="86"/>
      <c r="DS168" s="86"/>
      <c r="DT168" s="86"/>
      <c r="DU168" s="86"/>
      <c r="DV168" s="86"/>
      <c r="DW168" s="86"/>
      <c r="DX168" s="86"/>
      <c r="DY168" s="86"/>
      <c r="DZ168" s="86"/>
      <c r="EA168" s="86"/>
      <c r="EB168" s="86"/>
      <c r="EC168" s="86"/>
      <c r="ED168" s="86"/>
      <c r="EE168" s="86"/>
      <c r="EF168" s="86"/>
      <c r="EG168" s="86"/>
      <c r="EH168" s="86"/>
      <c r="EI168" s="86"/>
      <c r="EJ168" s="86"/>
      <c r="EK168" s="86"/>
      <c r="EL168" s="86"/>
      <c r="EM168" s="86"/>
      <c r="EN168" s="86"/>
      <c r="EO168" s="86"/>
      <c r="EP168" s="86"/>
      <c r="EQ168" s="86"/>
      <c r="ER168" s="86"/>
      <c r="ES168" s="86"/>
      <c r="ET168" s="86"/>
      <c r="EU168" s="86"/>
      <c r="EV168" s="86"/>
      <c r="EW168" s="86"/>
      <c r="EX168" s="86"/>
      <c r="EY168" s="86"/>
      <c r="EZ168" s="86"/>
      <c r="FA168" s="86"/>
      <c r="FB168" s="86"/>
      <c r="FC168" s="86"/>
      <c r="FD168" s="86"/>
      <c r="FE168" s="86"/>
      <c r="FF168" s="86"/>
      <c r="FG168" s="86"/>
      <c r="FH168" s="86"/>
      <c r="FI168" s="86"/>
      <c r="FJ168" s="86"/>
      <c r="FK168" s="86"/>
      <c r="FL168" s="86"/>
      <c r="FM168" s="86"/>
      <c r="FN168" s="86"/>
      <c r="FO168" s="86"/>
      <c r="FP168" s="86"/>
      <c r="FQ168" s="86"/>
      <c r="FR168" s="86"/>
      <c r="FS168" s="86"/>
      <c r="FT168" s="86"/>
      <c r="FU168" s="86"/>
      <c r="FV168" s="86"/>
      <c r="FW168" s="86"/>
      <c r="FX168" s="86"/>
      <c r="FY168" s="86"/>
      <c r="FZ168" s="86"/>
      <c r="GA168" s="86"/>
      <c r="GB168" s="86"/>
      <c r="GC168" s="86"/>
      <c r="GD168" s="86"/>
      <c r="GE168" s="86"/>
      <c r="GF168" s="86"/>
      <c r="GG168" s="86"/>
      <c r="GH168" s="86"/>
      <c r="GI168" s="86"/>
      <c r="GJ168" s="86"/>
      <c r="GK168" s="87"/>
    </row>
    <row r="169" ht="12.75" customHeight="1">
      <c r="A169" s="17"/>
      <c r="B169" s="85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  <c r="AE169" s="86"/>
      <c r="AF169" s="86"/>
      <c r="AG169" s="86"/>
      <c r="AH169" s="86"/>
      <c r="AI169" s="86"/>
      <c r="AJ169" s="86"/>
      <c r="AK169" s="86"/>
      <c r="AL169" s="86"/>
      <c r="AM169" s="86"/>
      <c r="AN169" s="86"/>
      <c r="AO169" s="86"/>
      <c r="AP169" s="86"/>
      <c r="AQ169" s="86"/>
      <c r="AR169" s="86"/>
      <c r="AS169" s="86"/>
      <c r="AT169" s="86"/>
      <c r="AU169" s="86"/>
      <c r="AV169" s="86"/>
      <c r="AW169" s="86"/>
      <c r="AX169" s="86"/>
      <c r="AY169" s="86"/>
      <c r="AZ169" s="86"/>
      <c r="BA169" s="86"/>
      <c r="BB169" s="86"/>
      <c r="BC169" s="86"/>
      <c r="BD169" s="86"/>
      <c r="BE169" s="86"/>
      <c r="BF169" s="86"/>
      <c r="BG169" s="86"/>
      <c r="BH169" s="86"/>
      <c r="BI169" s="86"/>
      <c r="BJ169" s="86"/>
      <c r="BK169" s="86"/>
      <c r="BL169" s="86"/>
      <c r="BM169" s="86"/>
      <c r="BN169" s="86"/>
      <c r="BO169" s="86"/>
      <c r="BP169" s="86"/>
      <c r="BQ169" s="86"/>
      <c r="BR169" s="86"/>
      <c r="BS169" s="86"/>
      <c r="BT169" s="86"/>
      <c r="BU169" s="86"/>
      <c r="BV169" s="86"/>
      <c r="BW169" s="86"/>
      <c r="BX169" s="86"/>
      <c r="BY169" s="86"/>
      <c r="BZ169" s="86"/>
      <c r="CA169" s="86"/>
      <c r="CB169" s="86"/>
      <c r="CC169" s="86"/>
      <c r="CD169" s="86"/>
      <c r="CE169" s="86"/>
      <c r="CF169" s="86"/>
      <c r="CG169" s="86"/>
      <c r="CH169" s="86"/>
      <c r="CI169" s="86"/>
      <c r="CJ169" s="86"/>
      <c r="CK169" s="86"/>
      <c r="CL169" s="86"/>
      <c r="CM169" s="86"/>
      <c r="CN169" s="86"/>
      <c r="CO169" s="86"/>
      <c r="CP169" s="86"/>
      <c r="CQ169" s="86"/>
      <c r="CR169" s="86"/>
      <c r="CS169" s="86"/>
      <c r="CT169" s="86"/>
      <c r="CU169" s="86"/>
      <c r="CV169" s="86"/>
      <c r="CW169" s="86"/>
      <c r="CX169" s="86"/>
      <c r="CY169" s="86"/>
      <c r="CZ169" s="86"/>
      <c r="DA169" s="86"/>
      <c r="DB169" s="86"/>
      <c r="DC169" s="86"/>
      <c r="DD169" s="86"/>
      <c r="DE169" s="86"/>
      <c r="DF169" s="86"/>
      <c r="DG169" s="86"/>
      <c r="DH169" s="86"/>
      <c r="DI169" s="86"/>
      <c r="DJ169" s="86"/>
      <c r="DK169" s="86"/>
      <c r="DL169" s="86"/>
      <c r="DM169" s="86"/>
      <c r="DN169" s="86"/>
      <c r="DO169" s="86"/>
      <c r="DP169" s="86"/>
      <c r="DQ169" s="86"/>
      <c r="DR169" s="86"/>
      <c r="DS169" s="86"/>
      <c r="DT169" s="86"/>
      <c r="DU169" s="86"/>
      <c r="DV169" s="86"/>
      <c r="DW169" s="86"/>
      <c r="DX169" s="86"/>
      <c r="DY169" s="86"/>
      <c r="DZ169" s="86"/>
      <c r="EA169" s="86"/>
      <c r="EB169" s="86"/>
      <c r="EC169" s="86"/>
      <c r="ED169" s="86"/>
      <c r="EE169" s="86"/>
      <c r="EF169" s="86"/>
      <c r="EG169" s="86"/>
      <c r="EH169" s="86"/>
      <c r="EI169" s="86"/>
      <c r="EJ169" s="86"/>
      <c r="EK169" s="86"/>
      <c r="EL169" s="86"/>
      <c r="EM169" s="86"/>
      <c r="EN169" s="86"/>
      <c r="EO169" s="86"/>
      <c r="EP169" s="86"/>
      <c r="EQ169" s="86"/>
      <c r="ER169" s="86"/>
      <c r="ES169" s="86"/>
      <c r="ET169" s="86"/>
      <c r="EU169" s="86"/>
      <c r="EV169" s="86"/>
      <c r="EW169" s="86"/>
      <c r="EX169" s="86"/>
      <c r="EY169" s="86"/>
      <c r="EZ169" s="86"/>
      <c r="FA169" s="86"/>
      <c r="FB169" s="86"/>
      <c r="FC169" s="86"/>
      <c r="FD169" s="86"/>
      <c r="FE169" s="86"/>
      <c r="FF169" s="86"/>
      <c r="FG169" s="86"/>
      <c r="FH169" s="86"/>
      <c r="FI169" s="86"/>
      <c r="FJ169" s="86"/>
      <c r="FK169" s="86"/>
      <c r="FL169" s="86"/>
      <c r="FM169" s="86"/>
      <c r="FN169" s="86"/>
      <c r="FO169" s="86"/>
      <c r="FP169" s="86"/>
      <c r="FQ169" s="86"/>
      <c r="FR169" s="86"/>
      <c r="FS169" s="86"/>
      <c r="FT169" s="86"/>
      <c r="FU169" s="86"/>
      <c r="FV169" s="86"/>
      <c r="FW169" s="86"/>
      <c r="FX169" s="86"/>
      <c r="FY169" s="86"/>
      <c r="FZ169" s="86"/>
      <c r="GA169" s="86"/>
      <c r="GB169" s="86"/>
      <c r="GC169" s="86"/>
      <c r="GD169" s="86"/>
      <c r="GE169" s="86"/>
      <c r="GF169" s="86"/>
      <c r="GG169" s="86"/>
      <c r="GH169" s="86"/>
      <c r="GI169" s="86"/>
      <c r="GJ169" s="86"/>
      <c r="GK169" s="87"/>
    </row>
    <row r="170" ht="12.75" customHeight="1">
      <c r="A170" s="17"/>
      <c r="B170" s="85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86"/>
      <c r="AT170" s="86"/>
      <c r="AU170" s="86"/>
      <c r="AV170" s="86"/>
      <c r="AW170" s="86"/>
      <c r="AX170" s="86"/>
      <c r="AY170" s="86"/>
      <c r="AZ170" s="86"/>
      <c r="BA170" s="86"/>
      <c r="BB170" s="86"/>
      <c r="BC170" s="86"/>
      <c r="BD170" s="86"/>
      <c r="BE170" s="86"/>
      <c r="BF170" s="86"/>
      <c r="BG170" s="86"/>
      <c r="BH170" s="86"/>
      <c r="BI170" s="86"/>
      <c r="BJ170" s="86"/>
      <c r="BK170" s="86"/>
      <c r="BL170" s="86"/>
      <c r="BM170" s="86"/>
      <c r="BN170" s="86"/>
      <c r="BO170" s="86"/>
      <c r="BP170" s="86"/>
      <c r="BQ170" s="86"/>
      <c r="BR170" s="86"/>
      <c r="BS170" s="86"/>
      <c r="BT170" s="86"/>
      <c r="BU170" s="86"/>
      <c r="BV170" s="86"/>
      <c r="BW170" s="86"/>
      <c r="BX170" s="86"/>
      <c r="BY170" s="86"/>
      <c r="BZ170" s="86"/>
      <c r="CA170" s="86"/>
      <c r="CB170" s="86"/>
      <c r="CC170" s="86"/>
      <c r="CD170" s="86"/>
      <c r="CE170" s="86"/>
      <c r="CF170" s="86"/>
      <c r="CG170" s="86"/>
      <c r="CH170" s="86"/>
      <c r="CI170" s="86"/>
      <c r="CJ170" s="86"/>
      <c r="CK170" s="86"/>
      <c r="CL170" s="86"/>
      <c r="CM170" s="86"/>
      <c r="CN170" s="86"/>
      <c r="CO170" s="86"/>
      <c r="CP170" s="86"/>
      <c r="CQ170" s="86"/>
      <c r="CR170" s="86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  <c r="DC170" s="86"/>
      <c r="DD170" s="86"/>
      <c r="DE170" s="86"/>
      <c r="DF170" s="86"/>
      <c r="DG170" s="86"/>
      <c r="DH170" s="86"/>
      <c r="DI170" s="86"/>
      <c r="DJ170" s="86"/>
      <c r="DK170" s="86"/>
      <c r="DL170" s="86"/>
      <c r="DM170" s="86"/>
      <c r="DN170" s="86"/>
      <c r="DO170" s="86"/>
      <c r="DP170" s="86"/>
      <c r="DQ170" s="86"/>
      <c r="DR170" s="86"/>
      <c r="DS170" s="86"/>
      <c r="DT170" s="86"/>
      <c r="DU170" s="86"/>
      <c r="DV170" s="86"/>
      <c r="DW170" s="86"/>
      <c r="DX170" s="86"/>
      <c r="DY170" s="86"/>
      <c r="DZ170" s="86"/>
      <c r="EA170" s="86"/>
      <c r="EB170" s="86"/>
      <c r="EC170" s="86"/>
      <c r="ED170" s="86"/>
      <c r="EE170" s="86"/>
      <c r="EF170" s="86"/>
      <c r="EG170" s="86"/>
      <c r="EH170" s="86"/>
      <c r="EI170" s="86"/>
      <c r="EJ170" s="86"/>
      <c r="EK170" s="86"/>
      <c r="EL170" s="86"/>
      <c r="EM170" s="86"/>
      <c r="EN170" s="86"/>
      <c r="EO170" s="86"/>
      <c r="EP170" s="86"/>
      <c r="EQ170" s="86"/>
      <c r="ER170" s="86"/>
      <c r="ES170" s="86"/>
      <c r="ET170" s="86"/>
      <c r="EU170" s="86"/>
      <c r="EV170" s="86"/>
      <c r="EW170" s="86"/>
      <c r="EX170" s="86"/>
      <c r="EY170" s="86"/>
      <c r="EZ170" s="86"/>
      <c r="FA170" s="86"/>
      <c r="FB170" s="86"/>
      <c r="FC170" s="86"/>
      <c r="FD170" s="86"/>
      <c r="FE170" s="86"/>
      <c r="FF170" s="86"/>
      <c r="FG170" s="86"/>
      <c r="FH170" s="86"/>
      <c r="FI170" s="86"/>
      <c r="FJ170" s="86"/>
      <c r="FK170" s="86"/>
      <c r="FL170" s="86"/>
      <c r="FM170" s="86"/>
      <c r="FN170" s="86"/>
      <c r="FO170" s="86"/>
      <c r="FP170" s="86"/>
      <c r="FQ170" s="86"/>
      <c r="FR170" s="86"/>
      <c r="FS170" s="86"/>
      <c r="FT170" s="86"/>
      <c r="FU170" s="86"/>
      <c r="FV170" s="86"/>
      <c r="FW170" s="86"/>
      <c r="FX170" s="86"/>
      <c r="FY170" s="86"/>
      <c r="FZ170" s="86"/>
      <c r="GA170" s="86"/>
      <c r="GB170" s="86"/>
      <c r="GC170" s="86"/>
      <c r="GD170" s="86"/>
      <c r="GE170" s="86"/>
      <c r="GF170" s="86"/>
      <c r="GG170" s="86"/>
      <c r="GH170" s="86"/>
      <c r="GI170" s="86"/>
      <c r="GJ170" s="86"/>
      <c r="GK170" s="87"/>
    </row>
    <row r="171" ht="12.75" customHeight="1">
      <c r="A171" s="17"/>
      <c r="B171" s="85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  <c r="AE171" s="86"/>
      <c r="AF171" s="86"/>
      <c r="AG171" s="86"/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86"/>
      <c r="AU171" s="86"/>
      <c r="AV171" s="86"/>
      <c r="AW171" s="86"/>
      <c r="AX171" s="86"/>
      <c r="AY171" s="86"/>
      <c r="AZ171" s="86"/>
      <c r="BA171" s="86"/>
      <c r="BB171" s="86"/>
      <c r="BC171" s="86"/>
      <c r="BD171" s="86"/>
      <c r="BE171" s="86"/>
      <c r="BF171" s="86"/>
      <c r="BG171" s="86"/>
      <c r="BH171" s="86"/>
      <c r="BI171" s="86"/>
      <c r="BJ171" s="86"/>
      <c r="BK171" s="86"/>
      <c r="BL171" s="86"/>
      <c r="BM171" s="86"/>
      <c r="BN171" s="86"/>
      <c r="BO171" s="86"/>
      <c r="BP171" s="86"/>
      <c r="BQ171" s="86"/>
      <c r="BR171" s="86"/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86"/>
      <c r="CF171" s="86"/>
      <c r="CG171" s="86"/>
      <c r="CH171" s="86"/>
      <c r="CI171" s="86"/>
      <c r="CJ171" s="86"/>
      <c r="CK171" s="86"/>
      <c r="CL171" s="86"/>
      <c r="CM171" s="86"/>
      <c r="CN171" s="86"/>
      <c r="CO171" s="86"/>
      <c r="CP171" s="86"/>
      <c r="CQ171" s="86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 s="86"/>
      <c r="DI171" s="86"/>
      <c r="DJ171" s="86"/>
      <c r="DK171" s="86"/>
      <c r="DL171" s="86"/>
      <c r="DM171" s="86"/>
      <c r="DN171" s="86"/>
      <c r="DO171" s="86"/>
      <c r="DP171" s="86"/>
      <c r="DQ171" s="86"/>
      <c r="DR171" s="86"/>
      <c r="DS171" s="86"/>
      <c r="DT171" s="86"/>
      <c r="DU171" s="86"/>
      <c r="DV171" s="86"/>
      <c r="DW171" s="86"/>
      <c r="DX171" s="86"/>
      <c r="DY171" s="86"/>
      <c r="DZ171" s="86"/>
      <c r="EA171" s="86"/>
      <c r="EB171" s="86"/>
      <c r="EC171" s="86"/>
      <c r="ED171" s="86"/>
      <c r="EE171" s="86"/>
      <c r="EF171" s="86"/>
      <c r="EG171" s="86"/>
      <c r="EH171" s="86"/>
      <c r="EI171" s="86"/>
      <c r="EJ171" s="86"/>
      <c r="EK171" s="86"/>
      <c r="EL171" s="86"/>
      <c r="EM171" s="86"/>
      <c r="EN171" s="86"/>
      <c r="EO171" s="86"/>
      <c r="EP171" s="86"/>
      <c r="EQ171" s="86"/>
      <c r="ER171" s="86"/>
      <c r="ES171" s="86"/>
      <c r="ET171" s="86"/>
      <c r="EU171" s="86"/>
      <c r="EV171" s="86"/>
      <c r="EW171" s="86"/>
      <c r="EX171" s="86"/>
      <c r="EY171" s="86"/>
      <c r="EZ171" s="86"/>
      <c r="FA171" s="86"/>
      <c r="FB171" s="86"/>
      <c r="FC171" s="86"/>
      <c r="FD171" s="86"/>
      <c r="FE171" s="86"/>
      <c r="FF171" s="86"/>
      <c r="FG171" s="86"/>
      <c r="FH171" s="86"/>
      <c r="FI171" s="86"/>
      <c r="FJ171" s="86"/>
      <c r="FK171" s="86"/>
      <c r="FL171" s="86"/>
      <c r="FM171" s="86"/>
      <c r="FN171" s="86"/>
      <c r="FO171" s="86"/>
      <c r="FP171" s="86"/>
      <c r="FQ171" s="86"/>
      <c r="FR171" s="86"/>
      <c r="FS171" s="86"/>
      <c r="FT171" s="86"/>
      <c r="FU171" s="86"/>
      <c r="FV171" s="86"/>
      <c r="FW171" s="86"/>
      <c r="FX171" s="86"/>
      <c r="FY171" s="86"/>
      <c r="FZ171" s="86"/>
      <c r="GA171" s="86"/>
      <c r="GB171" s="86"/>
      <c r="GC171" s="86"/>
      <c r="GD171" s="86"/>
      <c r="GE171" s="86"/>
      <c r="GF171" s="86"/>
      <c r="GG171" s="86"/>
      <c r="GH171" s="86"/>
      <c r="GI171" s="86"/>
      <c r="GJ171" s="86"/>
      <c r="GK171" s="87"/>
    </row>
    <row r="172" ht="12.75" customHeight="1">
      <c r="A172" s="17"/>
      <c r="B172" s="85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86"/>
      <c r="AT172" s="86"/>
      <c r="AU172" s="86"/>
      <c r="AV172" s="86"/>
      <c r="AW172" s="86"/>
      <c r="AX172" s="86"/>
      <c r="AY172" s="86"/>
      <c r="AZ172" s="86"/>
      <c r="BA172" s="86"/>
      <c r="BB172" s="86"/>
      <c r="BC172" s="86"/>
      <c r="BD172" s="86"/>
      <c r="BE172" s="86"/>
      <c r="BF172" s="86"/>
      <c r="BG172" s="86"/>
      <c r="BH172" s="86"/>
      <c r="BI172" s="86"/>
      <c r="BJ172" s="86"/>
      <c r="BK172" s="86"/>
      <c r="BL172" s="86"/>
      <c r="BM172" s="86"/>
      <c r="BN172" s="86"/>
      <c r="BO172" s="86"/>
      <c r="BP172" s="86"/>
      <c r="BQ172" s="86"/>
      <c r="BR172" s="86"/>
      <c r="BS172" s="86"/>
      <c r="BT172" s="86"/>
      <c r="BU172" s="86"/>
      <c r="BV172" s="86"/>
      <c r="BW172" s="86"/>
      <c r="BX172" s="86"/>
      <c r="BY172" s="86"/>
      <c r="BZ172" s="86"/>
      <c r="CA172" s="86"/>
      <c r="CB172" s="86"/>
      <c r="CC172" s="86"/>
      <c r="CD172" s="86"/>
      <c r="CE172" s="86"/>
      <c r="CF172" s="86"/>
      <c r="CG172" s="86"/>
      <c r="CH172" s="86"/>
      <c r="CI172" s="86"/>
      <c r="CJ172" s="86"/>
      <c r="CK172" s="86"/>
      <c r="CL172" s="86"/>
      <c r="CM172" s="86"/>
      <c r="CN172" s="86"/>
      <c r="CO172" s="86"/>
      <c r="CP172" s="86"/>
      <c r="CQ172" s="86"/>
      <c r="CR172" s="86"/>
      <c r="CS172" s="86"/>
      <c r="CT172" s="86"/>
      <c r="CU172" s="86"/>
      <c r="CV172" s="86"/>
      <c r="CW172" s="86"/>
      <c r="CX172" s="86"/>
      <c r="CY172" s="86"/>
      <c r="CZ172" s="86"/>
      <c r="DA172" s="86"/>
      <c r="DB172" s="86"/>
      <c r="DC172" s="86"/>
      <c r="DD172" s="86"/>
      <c r="DE172" s="86"/>
      <c r="DF172" s="86"/>
      <c r="DG172" s="86"/>
      <c r="DH172" s="86"/>
      <c r="DI172" s="86"/>
      <c r="DJ172" s="86"/>
      <c r="DK172" s="86"/>
      <c r="DL172" s="86"/>
      <c r="DM172" s="86"/>
      <c r="DN172" s="86"/>
      <c r="DO172" s="86"/>
      <c r="DP172" s="86"/>
      <c r="DQ172" s="86"/>
      <c r="DR172" s="86"/>
      <c r="DS172" s="86"/>
      <c r="DT172" s="86"/>
      <c r="DU172" s="86"/>
      <c r="DV172" s="86"/>
      <c r="DW172" s="86"/>
      <c r="DX172" s="86"/>
      <c r="DY172" s="86"/>
      <c r="DZ172" s="86"/>
      <c r="EA172" s="86"/>
      <c r="EB172" s="86"/>
      <c r="EC172" s="86"/>
      <c r="ED172" s="86"/>
      <c r="EE172" s="86"/>
      <c r="EF172" s="86"/>
      <c r="EG172" s="86"/>
      <c r="EH172" s="86"/>
      <c r="EI172" s="86"/>
      <c r="EJ172" s="86"/>
      <c r="EK172" s="86"/>
      <c r="EL172" s="86"/>
      <c r="EM172" s="86"/>
      <c r="EN172" s="86"/>
      <c r="EO172" s="86"/>
      <c r="EP172" s="86"/>
      <c r="EQ172" s="86"/>
      <c r="ER172" s="86"/>
      <c r="ES172" s="86"/>
      <c r="ET172" s="86"/>
      <c r="EU172" s="86"/>
      <c r="EV172" s="86"/>
      <c r="EW172" s="86"/>
      <c r="EX172" s="86"/>
      <c r="EY172" s="86"/>
      <c r="EZ172" s="86"/>
      <c r="FA172" s="86"/>
      <c r="FB172" s="86"/>
      <c r="FC172" s="86"/>
      <c r="FD172" s="86"/>
      <c r="FE172" s="86"/>
      <c r="FF172" s="86"/>
      <c r="FG172" s="86"/>
      <c r="FH172" s="86"/>
      <c r="FI172" s="86"/>
      <c r="FJ172" s="86"/>
      <c r="FK172" s="86"/>
      <c r="FL172" s="86"/>
      <c r="FM172" s="86"/>
      <c r="FN172" s="86"/>
      <c r="FO172" s="86"/>
      <c r="FP172" s="86"/>
      <c r="FQ172" s="86"/>
      <c r="FR172" s="86"/>
      <c r="FS172" s="86"/>
      <c r="FT172" s="86"/>
      <c r="FU172" s="86"/>
      <c r="FV172" s="86"/>
      <c r="FW172" s="86"/>
      <c r="FX172" s="86"/>
      <c r="FY172" s="86"/>
      <c r="FZ172" s="86"/>
      <c r="GA172" s="86"/>
      <c r="GB172" s="86"/>
      <c r="GC172" s="86"/>
      <c r="GD172" s="86"/>
      <c r="GE172" s="86"/>
      <c r="GF172" s="86"/>
      <c r="GG172" s="86"/>
      <c r="GH172" s="86"/>
      <c r="GI172" s="86"/>
      <c r="GJ172" s="86"/>
      <c r="GK172" s="87"/>
    </row>
    <row r="173" ht="12.75" customHeight="1">
      <c r="A173" s="17"/>
      <c r="B173" s="85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  <c r="AE173" s="86"/>
      <c r="AF173" s="86"/>
      <c r="AG173" s="86"/>
      <c r="AH173" s="86"/>
      <c r="AI173" s="86"/>
      <c r="AJ173" s="86"/>
      <c r="AK173" s="86"/>
      <c r="AL173" s="86"/>
      <c r="AM173" s="86"/>
      <c r="AN173" s="86"/>
      <c r="AO173" s="86"/>
      <c r="AP173" s="86"/>
      <c r="AQ173" s="86"/>
      <c r="AR173" s="86"/>
      <c r="AS173" s="86"/>
      <c r="AT173" s="86"/>
      <c r="AU173" s="86"/>
      <c r="AV173" s="86"/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86"/>
      <c r="BI173" s="86"/>
      <c r="BJ173" s="86"/>
      <c r="BK173" s="86"/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  <c r="BW173" s="86"/>
      <c r="BX173" s="86"/>
      <c r="BY173" s="86"/>
      <c r="BZ173" s="86"/>
      <c r="CA173" s="86"/>
      <c r="CB173" s="86"/>
      <c r="CC173" s="86"/>
      <c r="CD173" s="86"/>
      <c r="CE173" s="86"/>
      <c r="CF173" s="86"/>
      <c r="CG173" s="86"/>
      <c r="CH173" s="86"/>
      <c r="CI173" s="86"/>
      <c r="CJ173" s="86"/>
      <c r="CK173" s="86"/>
      <c r="CL173" s="86"/>
      <c r="CM173" s="86"/>
      <c r="CN173" s="86"/>
      <c r="CO173" s="86"/>
      <c r="CP173" s="86"/>
      <c r="CQ173" s="86"/>
      <c r="CR173" s="86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  <c r="DC173" s="86"/>
      <c r="DD173" s="86"/>
      <c r="DE173" s="86"/>
      <c r="DF173" s="86"/>
      <c r="DG173" s="86"/>
      <c r="DH173" s="86"/>
      <c r="DI173" s="86"/>
      <c r="DJ173" s="86"/>
      <c r="DK173" s="86"/>
      <c r="DL173" s="86"/>
      <c r="DM173" s="86"/>
      <c r="DN173" s="86"/>
      <c r="DO173" s="86"/>
      <c r="DP173" s="86"/>
      <c r="DQ173" s="86"/>
      <c r="DR173" s="86"/>
      <c r="DS173" s="86"/>
      <c r="DT173" s="86"/>
      <c r="DU173" s="86"/>
      <c r="DV173" s="86"/>
      <c r="DW173" s="86"/>
      <c r="DX173" s="86"/>
      <c r="DY173" s="86"/>
      <c r="DZ173" s="86"/>
      <c r="EA173" s="86"/>
      <c r="EB173" s="86"/>
      <c r="EC173" s="86"/>
      <c r="ED173" s="86"/>
      <c r="EE173" s="86"/>
      <c r="EF173" s="86"/>
      <c r="EG173" s="86"/>
      <c r="EH173" s="86"/>
      <c r="EI173" s="86"/>
      <c r="EJ173" s="86"/>
      <c r="EK173" s="86"/>
      <c r="EL173" s="86"/>
      <c r="EM173" s="86"/>
      <c r="EN173" s="86"/>
      <c r="EO173" s="86"/>
      <c r="EP173" s="86"/>
      <c r="EQ173" s="86"/>
      <c r="ER173" s="86"/>
      <c r="ES173" s="86"/>
      <c r="ET173" s="86"/>
      <c r="EU173" s="86"/>
      <c r="EV173" s="86"/>
      <c r="EW173" s="86"/>
      <c r="EX173" s="86"/>
      <c r="EY173" s="86"/>
      <c r="EZ173" s="86"/>
      <c r="FA173" s="86"/>
      <c r="FB173" s="86"/>
      <c r="FC173" s="86"/>
      <c r="FD173" s="86"/>
      <c r="FE173" s="86"/>
      <c r="FF173" s="86"/>
      <c r="FG173" s="86"/>
      <c r="FH173" s="86"/>
      <c r="FI173" s="86"/>
      <c r="FJ173" s="86"/>
      <c r="FK173" s="86"/>
      <c r="FL173" s="86"/>
      <c r="FM173" s="86"/>
      <c r="FN173" s="86"/>
      <c r="FO173" s="86"/>
      <c r="FP173" s="86"/>
      <c r="FQ173" s="86"/>
      <c r="FR173" s="86"/>
      <c r="FS173" s="86"/>
      <c r="FT173" s="86"/>
      <c r="FU173" s="86"/>
      <c r="FV173" s="86"/>
      <c r="FW173" s="86"/>
      <c r="FX173" s="86"/>
      <c r="FY173" s="86"/>
      <c r="FZ173" s="86"/>
      <c r="GA173" s="86"/>
      <c r="GB173" s="86"/>
      <c r="GC173" s="86"/>
      <c r="GD173" s="86"/>
      <c r="GE173" s="86"/>
      <c r="GF173" s="86"/>
      <c r="GG173" s="86"/>
      <c r="GH173" s="86"/>
      <c r="GI173" s="86"/>
      <c r="GJ173" s="86"/>
      <c r="GK173" s="87"/>
    </row>
    <row r="174" ht="12.75" customHeight="1">
      <c r="A174" s="17"/>
      <c r="B174" s="85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86"/>
      <c r="AT174" s="86"/>
      <c r="AU174" s="86"/>
      <c r="AV174" s="86"/>
      <c r="AW174" s="86"/>
      <c r="AX174" s="86"/>
      <c r="AY174" s="86"/>
      <c r="AZ174" s="86"/>
      <c r="BA174" s="86"/>
      <c r="BB174" s="86"/>
      <c r="BC174" s="86"/>
      <c r="BD174" s="86"/>
      <c r="BE174" s="86"/>
      <c r="BF174" s="86"/>
      <c r="BG174" s="86"/>
      <c r="BH174" s="86"/>
      <c r="BI174" s="86"/>
      <c r="BJ174" s="86"/>
      <c r="BK174" s="86"/>
      <c r="BL174" s="86"/>
      <c r="BM174" s="86"/>
      <c r="BN174" s="86"/>
      <c r="BO174" s="86"/>
      <c r="BP174" s="86"/>
      <c r="BQ174" s="86"/>
      <c r="BR174" s="86"/>
      <c r="BS174" s="86"/>
      <c r="BT174" s="86"/>
      <c r="BU174" s="86"/>
      <c r="BV174" s="86"/>
      <c r="BW174" s="86"/>
      <c r="BX174" s="86"/>
      <c r="BY174" s="86"/>
      <c r="BZ174" s="86"/>
      <c r="CA174" s="86"/>
      <c r="CB174" s="86"/>
      <c r="CC174" s="86"/>
      <c r="CD174" s="86"/>
      <c r="CE174" s="86"/>
      <c r="CF174" s="86"/>
      <c r="CG174" s="86"/>
      <c r="CH174" s="86"/>
      <c r="CI174" s="86"/>
      <c r="CJ174" s="86"/>
      <c r="CK174" s="86"/>
      <c r="CL174" s="86"/>
      <c r="CM174" s="86"/>
      <c r="CN174" s="86"/>
      <c r="CO174" s="86"/>
      <c r="CP174" s="86"/>
      <c r="CQ174" s="86"/>
      <c r="CR174" s="86"/>
      <c r="CS174" s="86"/>
      <c r="CT174" s="86"/>
      <c r="CU174" s="86"/>
      <c r="CV174" s="86"/>
      <c r="CW174" s="86"/>
      <c r="CX174" s="86"/>
      <c r="CY174" s="86"/>
      <c r="CZ174" s="86"/>
      <c r="DA174" s="86"/>
      <c r="DB174" s="86"/>
      <c r="DC174" s="86"/>
      <c r="DD174" s="86"/>
      <c r="DE174" s="86"/>
      <c r="DF174" s="86"/>
      <c r="DG174" s="86"/>
      <c r="DH174" s="86"/>
      <c r="DI174" s="86"/>
      <c r="DJ174" s="86"/>
      <c r="DK174" s="86"/>
      <c r="DL174" s="86"/>
      <c r="DM174" s="86"/>
      <c r="DN174" s="86"/>
      <c r="DO174" s="86"/>
      <c r="DP174" s="86"/>
      <c r="DQ174" s="86"/>
      <c r="DR174" s="86"/>
      <c r="DS174" s="86"/>
      <c r="DT174" s="86"/>
      <c r="DU174" s="86"/>
      <c r="DV174" s="86"/>
      <c r="DW174" s="86"/>
      <c r="DX174" s="86"/>
      <c r="DY174" s="86"/>
      <c r="DZ174" s="86"/>
      <c r="EA174" s="86"/>
      <c r="EB174" s="86"/>
      <c r="EC174" s="86"/>
      <c r="ED174" s="86"/>
      <c r="EE174" s="86"/>
      <c r="EF174" s="86"/>
      <c r="EG174" s="86"/>
      <c r="EH174" s="86"/>
      <c r="EI174" s="86"/>
      <c r="EJ174" s="86"/>
      <c r="EK174" s="86"/>
      <c r="EL174" s="86"/>
      <c r="EM174" s="86"/>
      <c r="EN174" s="86"/>
      <c r="EO174" s="86"/>
      <c r="EP174" s="86"/>
      <c r="EQ174" s="86"/>
      <c r="ER174" s="86"/>
      <c r="ES174" s="86"/>
      <c r="ET174" s="86"/>
      <c r="EU174" s="86"/>
      <c r="EV174" s="86"/>
      <c r="EW174" s="86"/>
      <c r="EX174" s="86"/>
      <c r="EY174" s="86"/>
      <c r="EZ174" s="86"/>
      <c r="FA174" s="86"/>
      <c r="FB174" s="86"/>
      <c r="FC174" s="86"/>
      <c r="FD174" s="86"/>
      <c r="FE174" s="86"/>
      <c r="FF174" s="86"/>
      <c r="FG174" s="86"/>
      <c r="FH174" s="86"/>
      <c r="FI174" s="86"/>
      <c r="FJ174" s="86"/>
      <c r="FK174" s="86"/>
      <c r="FL174" s="86"/>
      <c r="FM174" s="86"/>
      <c r="FN174" s="86"/>
      <c r="FO174" s="86"/>
      <c r="FP174" s="86"/>
      <c r="FQ174" s="86"/>
      <c r="FR174" s="86"/>
      <c r="FS174" s="86"/>
      <c r="FT174" s="86"/>
      <c r="FU174" s="86"/>
      <c r="FV174" s="86"/>
      <c r="FW174" s="86"/>
      <c r="FX174" s="86"/>
      <c r="FY174" s="86"/>
      <c r="FZ174" s="86"/>
      <c r="GA174" s="86"/>
      <c r="GB174" s="86"/>
      <c r="GC174" s="86"/>
      <c r="GD174" s="86"/>
      <c r="GE174" s="86"/>
      <c r="GF174" s="86"/>
      <c r="GG174" s="86"/>
      <c r="GH174" s="86"/>
      <c r="GI174" s="86"/>
      <c r="GJ174" s="86"/>
      <c r="GK174" s="87"/>
    </row>
    <row r="175" ht="12.75" customHeight="1">
      <c r="A175" s="17"/>
      <c r="B175" s="85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  <c r="AE175" s="86"/>
      <c r="AF175" s="86"/>
      <c r="AG175" s="86"/>
      <c r="AH175" s="86"/>
      <c r="AI175" s="86"/>
      <c r="AJ175" s="86"/>
      <c r="AK175" s="86"/>
      <c r="AL175" s="86"/>
      <c r="AM175" s="86"/>
      <c r="AN175" s="86"/>
      <c r="AO175" s="86"/>
      <c r="AP175" s="86"/>
      <c r="AQ175" s="86"/>
      <c r="AR175" s="86"/>
      <c r="AS175" s="86"/>
      <c r="AT175" s="86"/>
      <c r="AU175" s="86"/>
      <c r="AV175" s="86"/>
      <c r="AW175" s="86"/>
      <c r="AX175" s="86"/>
      <c r="AY175" s="86"/>
      <c r="AZ175" s="86"/>
      <c r="BA175" s="86"/>
      <c r="BB175" s="86"/>
      <c r="BC175" s="86"/>
      <c r="BD175" s="86"/>
      <c r="BE175" s="86"/>
      <c r="BF175" s="86"/>
      <c r="BG175" s="86"/>
      <c r="BH175" s="86"/>
      <c r="BI175" s="86"/>
      <c r="BJ175" s="86"/>
      <c r="BK175" s="86"/>
      <c r="BL175" s="86"/>
      <c r="BM175" s="86"/>
      <c r="BN175" s="86"/>
      <c r="BO175" s="86"/>
      <c r="BP175" s="86"/>
      <c r="BQ175" s="86"/>
      <c r="BR175" s="86"/>
      <c r="BS175" s="86"/>
      <c r="BT175" s="86"/>
      <c r="BU175" s="86"/>
      <c r="BV175" s="86"/>
      <c r="BW175" s="86"/>
      <c r="BX175" s="86"/>
      <c r="BY175" s="86"/>
      <c r="BZ175" s="86"/>
      <c r="CA175" s="86"/>
      <c r="CB175" s="86"/>
      <c r="CC175" s="86"/>
      <c r="CD175" s="86"/>
      <c r="CE175" s="86"/>
      <c r="CF175" s="86"/>
      <c r="CG175" s="86"/>
      <c r="CH175" s="86"/>
      <c r="CI175" s="86"/>
      <c r="CJ175" s="86"/>
      <c r="CK175" s="86"/>
      <c r="CL175" s="86"/>
      <c r="CM175" s="86"/>
      <c r="CN175" s="86"/>
      <c r="CO175" s="86"/>
      <c r="CP175" s="86"/>
      <c r="CQ175" s="86"/>
      <c r="CR175" s="86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  <c r="DC175" s="86"/>
      <c r="DD175" s="86"/>
      <c r="DE175" s="86"/>
      <c r="DF175" s="86"/>
      <c r="DG175" s="86"/>
      <c r="DH175" s="86"/>
      <c r="DI175" s="86"/>
      <c r="DJ175" s="86"/>
      <c r="DK175" s="86"/>
      <c r="DL175" s="86"/>
      <c r="DM175" s="86"/>
      <c r="DN175" s="86"/>
      <c r="DO175" s="86"/>
      <c r="DP175" s="86"/>
      <c r="DQ175" s="86"/>
      <c r="DR175" s="86"/>
      <c r="DS175" s="86"/>
      <c r="DT175" s="86"/>
      <c r="DU175" s="86"/>
      <c r="DV175" s="86"/>
      <c r="DW175" s="86"/>
      <c r="DX175" s="86"/>
      <c r="DY175" s="86"/>
      <c r="DZ175" s="86"/>
      <c r="EA175" s="86"/>
      <c r="EB175" s="86"/>
      <c r="EC175" s="86"/>
      <c r="ED175" s="86"/>
      <c r="EE175" s="86"/>
      <c r="EF175" s="86"/>
      <c r="EG175" s="86"/>
      <c r="EH175" s="86"/>
      <c r="EI175" s="86"/>
      <c r="EJ175" s="86"/>
      <c r="EK175" s="86"/>
      <c r="EL175" s="86"/>
      <c r="EM175" s="86"/>
      <c r="EN175" s="86"/>
      <c r="EO175" s="86"/>
      <c r="EP175" s="86"/>
      <c r="EQ175" s="86"/>
      <c r="ER175" s="86"/>
      <c r="ES175" s="86"/>
      <c r="ET175" s="86"/>
      <c r="EU175" s="86"/>
      <c r="EV175" s="86"/>
      <c r="EW175" s="86"/>
      <c r="EX175" s="86"/>
      <c r="EY175" s="86"/>
      <c r="EZ175" s="86"/>
      <c r="FA175" s="86"/>
      <c r="FB175" s="86"/>
      <c r="FC175" s="86"/>
      <c r="FD175" s="86"/>
      <c r="FE175" s="86"/>
      <c r="FF175" s="86"/>
      <c r="FG175" s="86"/>
      <c r="FH175" s="86"/>
      <c r="FI175" s="86"/>
      <c r="FJ175" s="86"/>
      <c r="FK175" s="86"/>
      <c r="FL175" s="86"/>
      <c r="FM175" s="86"/>
      <c r="FN175" s="86"/>
      <c r="FO175" s="86"/>
      <c r="FP175" s="86"/>
      <c r="FQ175" s="86"/>
      <c r="FR175" s="86"/>
      <c r="FS175" s="86"/>
      <c r="FT175" s="86"/>
      <c r="FU175" s="86"/>
      <c r="FV175" s="86"/>
      <c r="FW175" s="86"/>
      <c r="FX175" s="86"/>
      <c r="FY175" s="86"/>
      <c r="FZ175" s="86"/>
      <c r="GA175" s="86"/>
      <c r="GB175" s="86"/>
      <c r="GC175" s="86"/>
      <c r="GD175" s="86"/>
      <c r="GE175" s="86"/>
      <c r="GF175" s="86"/>
      <c r="GG175" s="86"/>
      <c r="GH175" s="86"/>
      <c r="GI175" s="86"/>
      <c r="GJ175" s="86"/>
      <c r="GK175" s="87"/>
    </row>
    <row r="176" ht="12.75" customHeight="1">
      <c r="A176" s="17"/>
      <c r="B176" s="85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86"/>
      <c r="AT176" s="86"/>
      <c r="AU176" s="86"/>
      <c r="AV176" s="86"/>
      <c r="AW176" s="86"/>
      <c r="AX176" s="86"/>
      <c r="AY176" s="86"/>
      <c r="AZ176" s="86"/>
      <c r="BA176" s="86"/>
      <c r="BB176" s="86"/>
      <c r="BC176" s="86"/>
      <c r="BD176" s="86"/>
      <c r="BE176" s="86"/>
      <c r="BF176" s="86"/>
      <c r="BG176" s="86"/>
      <c r="BH176" s="86"/>
      <c r="BI176" s="86"/>
      <c r="BJ176" s="86"/>
      <c r="BK176" s="86"/>
      <c r="BL176" s="86"/>
      <c r="BM176" s="86"/>
      <c r="BN176" s="86"/>
      <c r="BO176" s="86"/>
      <c r="BP176" s="86"/>
      <c r="BQ176" s="86"/>
      <c r="BR176" s="86"/>
      <c r="BS176" s="86"/>
      <c r="BT176" s="86"/>
      <c r="BU176" s="86"/>
      <c r="BV176" s="86"/>
      <c r="BW176" s="86"/>
      <c r="BX176" s="86"/>
      <c r="BY176" s="86"/>
      <c r="BZ176" s="86"/>
      <c r="CA176" s="86"/>
      <c r="CB176" s="86"/>
      <c r="CC176" s="86"/>
      <c r="CD176" s="86"/>
      <c r="CE176" s="86"/>
      <c r="CF176" s="86"/>
      <c r="CG176" s="86"/>
      <c r="CH176" s="86"/>
      <c r="CI176" s="86"/>
      <c r="CJ176" s="86"/>
      <c r="CK176" s="86"/>
      <c r="CL176" s="86"/>
      <c r="CM176" s="86"/>
      <c r="CN176" s="86"/>
      <c r="CO176" s="86"/>
      <c r="CP176" s="86"/>
      <c r="CQ176" s="86"/>
      <c r="CR176" s="86"/>
      <c r="CS176" s="86"/>
      <c r="CT176" s="86"/>
      <c r="CU176" s="86"/>
      <c r="CV176" s="86"/>
      <c r="CW176" s="86"/>
      <c r="CX176" s="86"/>
      <c r="CY176" s="86"/>
      <c r="CZ176" s="86"/>
      <c r="DA176" s="86"/>
      <c r="DB176" s="86"/>
      <c r="DC176" s="86"/>
      <c r="DD176" s="86"/>
      <c r="DE176" s="86"/>
      <c r="DF176" s="86"/>
      <c r="DG176" s="86"/>
      <c r="DH176" s="86"/>
      <c r="DI176" s="86"/>
      <c r="DJ176" s="86"/>
      <c r="DK176" s="86"/>
      <c r="DL176" s="86"/>
      <c r="DM176" s="86"/>
      <c r="DN176" s="86"/>
      <c r="DO176" s="86"/>
      <c r="DP176" s="86"/>
      <c r="DQ176" s="86"/>
      <c r="DR176" s="86"/>
      <c r="DS176" s="86"/>
      <c r="DT176" s="86"/>
      <c r="DU176" s="86"/>
      <c r="DV176" s="86"/>
      <c r="DW176" s="86"/>
      <c r="DX176" s="86"/>
      <c r="DY176" s="86"/>
      <c r="DZ176" s="86"/>
      <c r="EA176" s="86"/>
      <c r="EB176" s="86"/>
      <c r="EC176" s="86"/>
      <c r="ED176" s="86"/>
      <c r="EE176" s="86"/>
      <c r="EF176" s="86"/>
      <c r="EG176" s="86"/>
      <c r="EH176" s="86"/>
      <c r="EI176" s="86"/>
      <c r="EJ176" s="86"/>
      <c r="EK176" s="86"/>
      <c r="EL176" s="86"/>
      <c r="EM176" s="86"/>
      <c r="EN176" s="86"/>
      <c r="EO176" s="86"/>
      <c r="EP176" s="86"/>
      <c r="EQ176" s="86"/>
      <c r="ER176" s="86"/>
      <c r="ES176" s="86"/>
      <c r="ET176" s="86"/>
      <c r="EU176" s="86"/>
      <c r="EV176" s="86"/>
      <c r="EW176" s="86"/>
      <c r="EX176" s="86"/>
      <c r="EY176" s="86"/>
      <c r="EZ176" s="86"/>
      <c r="FA176" s="86"/>
      <c r="FB176" s="86"/>
      <c r="FC176" s="86"/>
      <c r="FD176" s="86"/>
      <c r="FE176" s="86"/>
      <c r="FF176" s="86"/>
      <c r="FG176" s="86"/>
      <c r="FH176" s="86"/>
      <c r="FI176" s="86"/>
      <c r="FJ176" s="86"/>
      <c r="FK176" s="86"/>
      <c r="FL176" s="86"/>
      <c r="FM176" s="86"/>
      <c r="FN176" s="86"/>
      <c r="FO176" s="86"/>
      <c r="FP176" s="86"/>
      <c r="FQ176" s="86"/>
      <c r="FR176" s="86"/>
      <c r="FS176" s="86"/>
      <c r="FT176" s="86"/>
      <c r="FU176" s="86"/>
      <c r="FV176" s="86"/>
      <c r="FW176" s="86"/>
      <c r="FX176" s="86"/>
      <c r="FY176" s="86"/>
      <c r="FZ176" s="86"/>
      <c r="GA176" s="86"/>
      <c r="GB176" s="86"/>
      <c r="GC176" s="86"/>
      <c r="GD176" s="86"/>
      <c r="GE176" s="86"/>
      <c r="GF176" s="86"/>
      <c r="GG176" s="86"/>
      <c r="GH176" s="86"/>
      <c r="GI176" s="86"/>
      <c r="GJ176" s="86"/>
      <c r="GK176" s="87"/>
    </row>
    <row r="177" ht="12.75" customHeight="1">
      <c r="A177" s="17"/>
      <c r="B177" s="85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  <c r="AH177" s="86"/>
      <c r="AI177" s="86"/>
      <c r="AJ177" s="86"/>
      <c r="AK177" s="86"/>
      <c r="AL177" s="86"/>
      <c r="AM177" s="86"/>
      <c r="AN177" s="86"/>
      <c r="AO177" s="86"/>
      <c r="AP177" s="86"/>
      <c r="AQ177" s="86"/>
      <c r="AR177" s="86"/>
      <c r="AS177" s="86"/>
      <c r="AT177" s="86"/>
      <c r="AU177" s="86"/>
      <c r="AV177" s="86"/>
      <c r="AW177" s="86"/>
      <c r="AX177" s="86"/>
      <c r="AY177" s="86"/>
      <c r="AZ177" s="86"/>
      <c r="BA177" s="86"/>
      <c r="BB177" s="86"/>
      <c r="BC177" s="86"/>
      <c r="BD177" s="86"/>
      <c r="BE177" s="86"/>
      <c r="BF177" s="86"/>
      <c r="BG177" s="86"/>
      <c r="BH177" s="86"/>
      <c r="BI177" s="86"/>
      <c r="BJ177" s="86"/>
      <c r="BK177" s="86"/>
      <c r="BL177" s="86"/>
      <c r="BM177" s="86"/>
      <c r="BN177" s="86"/>
      <c r="BO177" s="86"/>
      <c r="BP177" s="86"/>
      <c r="BQ177" s="86"/>
      <c r="BR177" s="86"/>
      <c r="BS177" s="86"/>
      <c r="BT177" s="86"/>
      <c r="BU177" s="86"/>
      <c r="BV177" s="86"/>
      <c r="BW177" s="86"/>
      <c r="BX177" s="86"/>
      <c r="BY177" s="86"/>
      <c r="BZ177" s="86"/>
      <c r="CA177" s="86"/>
      <c r="CB177" s="86"/>
      <c r="CC177" s="86"/>
      <c r="CD177" s="86"/>
      <c r="CE177" s="86"/>
      <c r="CF177" s="86"/>
      <c r="CG177" s="86"/>
      <c r="CH177" s="86"/>
      <c r="CI177" s="86"/>
      <c r="CJ177" s="86"/>
      <c r="CK177" s="86"/>
      <c r="CL177" s="86"/>
      <c r="CM177" s="86"/>
      <c r="CN177" s="86"/>
      <c r="CO177" s="86"/>
      <c r="CP177" s="86"/>
      <c r="CQ177" s="86"/>
      <c r="CR177" s="86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  <c r="DC177" s="86"/>
      <c r="DD177" s="86"/>
      <c r="DE177" s="86"/>
      <c r="DF177" s="86"/>
      <c r="DG177" s="86"/>
      <c r="DH177" s="86"/>
      <c r="DI177" s="86"/>
      <c r="DJ177" s="86"/>
      <c r="DK177" s="86"/>
      <c r="DL177" s="86"/>
      <c r="DM177" s="86"/>
      <c r="DN177" s="86"/>
      <c r="DO177" s="86"/>
      <c r="DP177" s="86"/>
      <c r="DQ177" s="86"/>
      <c r="DR177" s="86"/>
      <c r="DS177" s="86"/>
      <c r="DT177" s="86"/>
      <c r="DU177" s="86"/>
      <c r="DV177" s="86"/>
      <c r="DW177" s="86"/>
      <c r="DX177" s="86"/>
      <c r="DY177" s="86"/>
      <c r="DZ177" s="86"/>
      <c r="EA177" s="86"/>
      <c r="EB177" s="86"/>
      <c r="EC177" s="86"/>
      <c r="ED177" s="86"/>
      <c r="EE177" s="86"/>
      <c r="EF177" s="86"/>
      <c r="EG177" s="86"/>
      <c r="EH177" s="86"/>
      <c r="EI177" s="86"/>
      <c r="EJ177" s="86"/>
      <c r="EK177" s="86"/>
      <c r="EL177" s="86"/>
      <c r="EM177" s="86"/>
      <c r="EN177" s="86"/>
      <c r="EO177" s="86"/>
      <c r="EP177" s="86"/>
      <c r="EQ177" s="86"/>
      <c r="ER177" s="86"/>
      <c r="ES177" s="86"/>
      <c r="ET177" s="86"/>
      <c r="EU177" s="86"/>
      <c r="EV177" s="86"/>
      <c r="EW177" s="86"/>
      <c r="EX177" s="86"/>
      <c r="EY177" s="86"/>
      <c r="EZ177" s="86"/>
      <c r="FA177" s="86"/>
      <c r="FB177" s="86"/>
      <c r="FC177" s="86"/>
      <c r="FD177" s="86"/>
      <c r="FE177" s="86"/>
      <c r="FF177" s="86"/>
      <c r="FG177" s="86"/>
      <c r="FH177" s="86"/>
      <c r="FI177" s="86"/>
      <c r="FJ177" s="86"/>
      <c r="FK177" s="86"/>
      <c r="FL177" s="86"/>
      <c r="FM177" s="86"/>
      <c r="FN177" s="86"/>
      <c r="FO177" s="86"/>
      <c r="FP177" s="86"/>
      <c r="FQ177" s="86"/>
      <c r="FR177" s="86"/>
      <c r="FS177" s="86"/>
      <c r="FT177" s="86"/>
      <c r="FU177" s="86"/>
      <c r="FV177" s="86"/>
      <c r="FW177" s="86"/>
      <c r="FX177" s="86"/>
      <c r="FY177" s="86"/>
      <c r="FZ177" s="86"/>
      <c r="GA177" s="86"/>
      <c r="GB177" s="86"/>
      <c r="GC177" s="86"/>
      <c r="GD177" s="86"/>
      <c r="GE177" s="86"/>
      <c r="GF177" s="86"/>
      <c r="GG177" s="86"/>
      <c r="GH177" s="86"/>
      <c r="GI177" s="86"/>
      <c r="GJ177" s="86"/>
      <c r="GK177" s="87"/>
    </row>
    <row r="178" ht="12.75" customHeight="1">
      <c r="A178" s="17"/>
      <c r="B178" s="85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86"/>
      <c r="AT178" s="86"/>
      <c r="AU178" s="86"/>
      <c r="AV178" s="86"/>
      <c r="AW178" s="86"/>
      <c r="AX178" s="86"/>
      <c r="AY178" s="86"/>
      <c r="AZ178" s="86"/>
      <c r="BA178" s="86"/>
      <c r="BB178" s="86"/>
      <c r="BC178" s="86"/>
      <c r="BD178" s="86"/>
      <c r="BE178" s="86"/>
      <c r="BF178" s="86"/>
      <c r="BG178" s="86"/>
      <c r="BH178" s="86"/>
      <c r="BI178" s="86"/>
      <c r="BJ178" s="86"/>
      <c r="BK178" s="86"/>
      <c r="BL178" s="86"/>
      <c r="BM178" s="86"/>
      <c r="BN178" s="86"/>
      <c r="BO178" s="86"/>
      <c r="BP178" s="86"/>
      <c r="BQ178" s="86"/>
      <c r="BR178" s="86"/>
      <c r="BS178" s="86"/>
      <c r="BT178" s="86"/>
      <c r="BU178" s="86"/>
      <c r="BV178" s="86"/>
      <c r="BW178" s="86"/>
      <c r="BX178" s="86"/>
      <c r="BY178" s="86"/>
      <c r="BZ178" s="86"/>
      <c r="CA178" s="86"/>
      <c r="CB178" s="86"/>
      <c r="CC178" s="86"/>
      <c r="CD178" s="86"/>
      <c r="CE178" s="86"/>
      <c r="CF178" s="86"/>
      <c r="CG178" s="86"/>
      <c r="CH178" s="86"/>
      <c r="CI178" s="86"/>
      <c r="CJ178" s="86"/>
      <c r="CK178" s="86"/>
      <c r="CL178" s="86"/>
      <c r="CM178" s="86"/>
      <c r="CN178" s="86"/>
      <c r="CO178" s="86"/>
      <c r="CP178" s="86"/>
      <c r="CQ178" s="86"/>
      <c r="CR178" s="86"/>
      <c r="CS178" s="86"/>
      <c r="CT178" s="86"/>
      <c r="CU178" s="86"/>
      <c r="CV178" s="86"/>
      <c r="CW178" s="86"/>
      <c r="CX178" s="86"/>
      <c r="CY178" s="86"/>
      <c r="CZ178" s="86"/>
      <c r="DA178" s="86"/>
      <c r="DB178" s="86"/>
      <c r="DC178" s="86"/>
      <c r="DD178" s="86"/>
      <c r="DE178" s="86"/>
      <c r="DF178" s="86"/>
      <c r="DG178" s="86"/>
      <c r="DH178" s="86"/>
      <c r="DI178" s="86"/>
      <c r="DJ178" s="86"/>
      <c r="DK178" s="86"/>
      <c r="DL178" s="86"/>
      <c r="DM178" s="86"/>
      <c r="DN178" s="86"/>
      <c r="DO178" s="86"/>
      <c r="DP178" s="86"/>
      <c r="DQ178" s="86"/>
      <c r="DR178" s="86"/>
      <c r="DS178" s="86"/>
      <c r="DT178" s="86"/>
      <c r="DU178" s="86"/>
      <c r="DV178" s="86"/>
      <c r="DW178" s="86"/>
      <c r="DX178" s="86"/>
      <c r="DY178" s="86"/>
      <c r="DZ178" s="86"/>
      <c r="EA178" s="86"/>
      <c r="EB178" s="86"/>
      <c r="EC178" s="86"/>
      <c r="ED178" s="86"/>
      <c r="EE178" s="86"/>
      <c r="EF178" s="86"/>
      <c r="EG178" s="86"/>
      <c r="EH178" s="86"/>
      <c r="EI178" s="86"/>
      <c r="EJ178" s="86"/>
      <c r="EK178" s="86"/>
      <c r="EL178" s="86"/>
      <c r="EM178" s="86"/>
      <c r="EN178" s="86"/>
      <c r="EO178" s="86"/>
      <c r="EP178" s="86"/>
      <c r="EQ178" s="86"/>
      <c r="ER178" s="86"/>
      <c r="ES178" s="86"/>
      <c r="ET178" s="86"/>
      <c r="EU178" s="86"/>
      <c r="EV178" s="86"/>
      <c r="EW178" s="86"/>
      <c r="EX178" s="86"/>
      <c r="EY178" s="86"/>
      <c r="EZ178" s="86"/>
      <c r="FA178" s="86"/>
      <c r="FB178" s="86"/>
      <c r="FC178" s="86"/>
      <c r="FD178" s="86"/>
      <c r="FE178" s="86"/>
      <c r="FF178" s="86"/>
      <c r="FG178" s="86"/>
      <c r="FH178" s="86"/>
      <c r="FI178" s="86"/>
      <c r="FJ178" s="86"/>
      <c r="FK178" s="86"/>
      <c r="FL178" s="86"/>
      <c r="FM178" s="86"/>
      <c r="FN178" s="86"/>
      <c r="FO178" s="86"/>
      <c r="FP178" s="86"/>
      <c r="FQ178" s="86"/>
      <c r="FR178" s="86"/>
      <c r="FS178" s="86"/>
      <c r="FT178" s="86"/>
      <c r="FU178" s="86"/>
      <c r="FV178" s="86"/>
      <c r="FW178" s="86"/>
      <c r="FX178" s="86"/>
      <c r="FY178" s="86"/>
      <c r="FZ178" s="86"/>
      <c r="GA178" s="86"/>
      <c r="GB178" s="86"/>
      <c r="GC178" s="86"/>
      <c r="GD178" s="86"/>
      <c r="GE178" s="86"/>
      <c r="GF178" s="86"/>
      <c r="GG178" s="86"/>
      <c r="GH178" s="86"/>
      <c r="GI178" s="86"/>
      <c r="GJ178" s="86"/>
      <c r="GK178" s="87"/>
    </row>
    <row r="179" ht="12.75" customHeight="1">
      <c r="A179" s="17"/>
      <c r="B179" s="85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86"/>
      <c r="AO179" s="86"/>
      <c r="AP179" s="86"/>
      <c r="AQ179" s="86"/>
      <c r="AR179" s="86"/>
      <c r="AS179" s="86"/>
      <c r="AT179" s="86"/>
      <c r="AU179" s="86"/>
      <c r="AV179" s="86"/>
      <c r="AW179" s="86"/>
      <c r="AX179" s="86"/>
      <c r="AY179" s="86"/>
      <c r="AZ179" s="86"/>
      <c r="BA179" s="86"/>
      <c r="BB179" s="86"/>
      <c r="BC179" s="86"/>
      <c r="BD179" s="86"/>
      <c r="BE179" s="86"/>
      <c r="BF179" s="86"/>
      <c r="BG179" s="86"/>
      <c r="BH179" s="86"/>
      <c r="BI179" s="86"/>
      <c r="BJ179" s="86"/>
      <c r="BK179" s="86"/>
      <c r="BL179" s="86"/>
      <c r="BM179" s="86"/>
      <c r="BN179" s="86"/>
      <c r="BO179" s="86"/>
      <c r="BP179" s="86"/>
      <c r="BQ179" s="86"/>
      <c r="BR179" s="86"/>
      <c r="BS179" s="86"/>
      <c r="BT179" s="86"/>
      <c r="BU179" s="86"/>
      <c r="BV179" s="86"/>
      <c r="BW179" s="86"/>
      <c r="BX179" s="86"/>
      <c r="BY179" s="86"/>
      <c r="BZ179" s="86"/>
      <c r="CA179" s="86"/>
      <c r="CB179" s="86"/>
      <c r="CC179" s="86"/>
      <c r="CD179" s="86"/>
      <c r="CE179" s="86"/>
      <c r="CF179" s="86"/>
      <c r="CG179" s="86"/>
      <c r="CH179" s="86"/>
      <c r="CI179" s="86"/>
      <c r="CJ179" s="86"/>
      <c r="CK179" s="86"/>
      <c r="CL179" s="86"/>
      <c r="CM179" s="86"/>
      <c r="CN179" s="86"/>
      <c r="CO179" s="86"/>
      <c r="CP179" s="86"/>
      <c r="CQ179" s="86"/>
      <c r="CR179" s="86"/>
      <c r="CS179" s="86"/>
      <c r="CT179" s="86"/>
      <c r="CU179" s="86"/>
      <c r="CV179" s="86"/>
      <c r="CW179" s="86"/>
      <c r="CX179" s="86"/>
      <c r="CY179" s="86"/>
      <c r="CZ179" s="86"/>
      <c r="DA179" s="86"/>
      <c r="DB179" s="86"/>
      <c r="DC179" s="86"/>
      <c r="DD179" s="86"/>
      <c r="DE179" s="86"/>
      <c r="DF179" s="86"/>
      <c r="DG179" s="86"/>
      <c r="DH179" s="86"/>
      <c r="DI179" s="86"/>
      <c r="DJ179" s="86"/>
      <c r="DK179" s="86"/>
      <c r="DL179" s="86"/>
      <c r="DM179" s="86"/>
      <c r="DN179" s="86"/>
      <c r="DO179" s="86"/>
      <c r="DP179" s="86"/>
      <c r="DQ179" s="86"/>
      <c r="DR179" s="86"/>
      <c r="DS179" s="86"/>
      <c r="DT179" s="86"/>
      <c r="DU179" s="86"/>
      <c r="DV179" s="86"/>
      <c r="DW179" s="86"/>
      <c r="DX179" s="86"/>
      <c r="DY179" s="86"/>
      <c r="DZ179" s="86"/>
      <c r="EA179" s="86"/>
      <c r="EB179" s="86"/>
      <c r="EC179" s="86"/>
      <c r="ED179" s="86"/>
      <c r="EE179" s="86"/>
      <c r="EF179" s="86"/>
      <c r="EG179" s="86"/>
      <c r="EH179" s="86"/>
      <c r="EI179" s="86"/>
      <c r="EJ179" s="86"/>
      <c r="EK179" s="86"/>
      <c r="EL179" s="86"/>
      <c r="EM179" s="86"/>
      <c r="EN179" s="86"/>
      <c r="EO179" s="86"/>
      <c r="EP179" s="86"/>
      <c r="EQ179" s="86"/>
      <c r="ER179" s="86"/>
      <c r="ES179" s="86"/>
      <c r="ET179" s="86"/>
      <c r="EU179" s="86"/>
      <c r="EV179" s="86"/>
      <c r="EW179" s="86"/>
      <c r="EX179" s="86"/>
      <c r="EY179" s="86"/>
      <c r="EZ179" s="86"/>
      <c r="FA179" s="86"/>
      <c r="FB179" s="86"/>
      <c r="FC179" s="86"/>
      <c r="FD179" s="86"/>
      <c r="FE179" s="86"/>
      <c r="FF179" s="86"/>
      <c r="FG179" s="86"/>
      <c r="FH179" s="86"/>
      <c r="FI179" s="86"/>
      <c r="FJ179" s="86"/>
      <c r="FK179" s="86"/>
      <c r="FL179" s="86"/>
      <c r="FM179" s="86"/>
      <c r="FN179" s="86"/>
      <c r="FO179" s="86"/>
      <c r="FP179" s="86"/>
      <c r="FQ179" s="86"/>
      <c r="FR179" s="86"/>
      <c r="FS179" s="86"/>
      <c r="FT179" s="86"/>
      <c r="FU179" s="86"/>
      <c r="FV179" s="86"/>
      <c r="FW179" s="86"/>
      <c r="FX179" s="86"/>
      <c r="FY179" s="86"/>
      <c r="FZ179" s="86"/>
      <c r="GA179" s="86"/>
      <c r="GB179" s="86"/>
      <c r="GC179" s="86"/>
      <c r="GD179" s="86"/>
      <c r="GE179" s="86"/>
      <c r="GF179" s="86"/>
      <c r="GG179" s="86"/>
      <c r="GH179" s="86"/>
      <c r="GI179" s="86"/>
      <c r="GJ179" s="86"/>
      <c r="GK179" s="87"/>
    </row>
    <row r="180" ht="12.75" customHeight="1">
      <c r="A180" s="17"/>
      <c r="B180" s="85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86"/>
      <c r="AT180" s="86"/>
      <c r="AU180" s="86"/>
      <c r="AV180" s="86"/>
      <c r="AW180" s="86"/>
      <c r="AX180" s="86"/>
      <c r="AY180" s="86"/>
      <c r="AZ180" s="86"/>
      <c r="BA180" s="86"/>
      <c r="BB180" s="86"/>
      <c r="BC180" s="86"/>
      <c r="BD180" s="86"/>
      <c r="BE180" s="86"/>
      <c r="BF180" s="86"/>
      <c r="BG180" s="86"/>
      <c r="BH180" s="86"/>
      <c r="BI180" s="86"/>
      <c r="BJ180" s="86"/>
      <c r="BK180" s="86"/>
      <c r="BL180" s="86"/>
      <c r="BM180" s="86"/>
      <c r="BN180" s="86"/>
      <c r="BO180" s="86"/>
      <c r="BP180" s="86"/>
      <c r="BQ180" s="86"/>
      <c r="BR180" s="86"/>
      <c r="BS180" s="86"/>
      <c r="BT180" s="86"/>
      <c r="BU180" s="86"/>
      <c r="BV180" s="86"/>
      <c r="BW180" s="86"/>
      <c r="BX180" s="86"/>
      <c r="BY180" s="86"/>
      <c r="BZ180" s="86"/>
      <c r="CA180" s="86"/>
      <c r="CB180" s="86"/>
      <c r="CC180" s="86"/>
      <c r="CD180" s="86"/>
      <c r="CE180" s="86"/>
      <c r="CF180" s="86"/>
      <c r="CG180" s="86"/>
      <c r="CH180" s="86"/>
      <c r="CI180" s="86"/>
      <c r="CJ180" s="86"/>
      <c r="CK180" s="86"/>
      <c r="CL180" s="86"/>
      <c r="CM180" s="86"/>
      <c r="CN180" s="86"/>
      <c r="CO180" s="86"/>
      <c r="CP180" s="86"/>
      <c r="CQ180" s="86"/>
      <c r="CR180" s="86"/>
      <c r="CS180" s="86"/>
      <c r="CT180" s="86"/>
      <c r="CU180" s="86"/>
      <c r="CV180" s="86"/>
      <c r="CW180" s="86"/>
      <c r="CX180" s="86"/>
      <c r="CY180" s="86"/>
      <c r="CZ180" s="86"/>
      <c r="DA180" s="86"/>
      <c r="DB180" s="86"/>
      <c r="DC180" s="86"/>
      <c r="DD180" s="86"/>
      <c r="DE180" s="86"/>
      <c r="DF180" s="86"/>
      <c r="DG180" s="86"/>
      <c r="DH180" s="86"/>
      <c r="DI180" s="86"/>
      <c r="DJ180" s="86"/>
      <c r="DK180" s="86"/>
      <c r="DL180" s="86"/>
      <c r="DM180" s="86"/>
      <c r="DN180" s="86"/>
      <c r="DO180" s="86"/>
      <c r="DP180" s="86"/>
      <c r="DQ180" s="86"/>
      <c r="DR180" s="86"/>
      <c r="DS180" s="86"/>
      <c r="DT180" s="86"/>
      <c r="DU180" s="86"/>
      <c r="DV180" s="86"/>
      <c r="DW180" s="86"/>
      <c r="DX180" s="86"/>
      <c r="DY180" s="86"/>
      <c r="DZ180" s="86"/>
      <c r="EA180" s="86"/>
      <c r="EB180" s="86"/>
      <c r="EC180" s="86"/>
      <c r="ED180" s="86"/>
      <c r="EE180" s="86"/>
      <c r="EF180" s="86"/>
      <c r="EG180" s="86"/>
      <c r="EH180" s="86"/>
      <c r="EI180" s="86"/>
      <c r="EJ180" s="86"/>
      <c r="EK180" s="86"/>
      <c r="EL180" s="86"/>
      <c r="EM180" s="86"/>
      <c r="EN180" s="86"/>
      <c r="EO180" s="86"/>
      <c r="EP180" s="86"/>
      <c r="EQ180" s="86"/>
      <c r="ER180" s="86"/>
      <c r="ES180" s="86"/>
      <c r="ET180" s="86"/>
      <c r="EU180" s="86"/>
      <c r="EV180" s="86"/>
      <c r="EW180" s="86"/>
      <c r="EX180" s="86"/>
      <c r="EY180" s="86"/>
      <c r="EZ180" s="86"/>
      <c r="FA180" s="86"/>
      <c r="FB180" s="86"/>
      <c r="FC180" s="86"/>
      <c r="FD180" s="86"/>
      <c r="FE180" s="86"/>
      <c r="FF180" s="86"/>
      <c r="FG180" s="86"/>
      <c r="FH180" s="86"/>
      <c r="FI180" s="86"/>
      <c r="FJ180" s="86"/>
      <c r="FK180" s="86"/>
      <c r="FL180" s="86"/>
      <c r="FM180" s="86"/>
      <c r="FN180" s="86"/>
      <c r="FO180" s="86"/>
      <c r="FP180" s="86"/>
      <c r="FQ180" s="86"/>
      <c r="FR180" s="86"/>
      <c r="FS180" s="86"/>
      <c r="FT180" s="86"/>
      <c r="FU180" s="86"/>
      <c r="FV180" s="86"/>
      <c r="FW180" s="86"/>
      <c r="FX180" s="86"/>
      <c r="FY180" s="86"/>
      <c r="FZ180" s="86"/>
      <c r="GA180" s="86"/>
      <c r="GB180" s="86"/>
      <c r="GC180" s="86"/>
      <c r="GD180" s="86"/>
      <c r="GE180" s="86"/>
      <c r="GF180" s="86"/>
      <c r="GG180" s="86"/>
      <c r="GH180" s="86"/>
      <c r="GI180" s="86"/>
      <c r="GJ180" s="86"/>
      <c r="GK180" s="87"/>
    </row>
    <row r="181" ht="12.75" customHeight="1">
      <c r="A181" s="17"/>
      <c r="B181" s="85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  <c r="BK181" s="86"/>
      <c r="BL181" s="86"/>
      <c r="BM181" s="86"/>
      <c r="BN181" s="86"/>
      <c r="BO181" s="86"/>
      <c r="BP181" s="86"/>
      <c r="BQ181" s="86"/>
      <c r="BR181" s="86"/>
      <c r="BS181" s="86"/>
      <c r="BT181" s="86"/>
      <c r="BU181" s="86"/>
      <c r="BV181" s="86"/>
      <c r="BW181" s="86"/>
      <c r="BX181" s="86"/>
      <c r="BY181" s="86"/>
      <c r="BZ181" s="86"/>
      <c r="CA181" s="86"/>
      <c r="CB181" s="86"/>
      <c r="CC181" s="86"/>
      <c r="CD181" s="86"/>
      <c r="CE181" s="86"/>
      <c r="CF181" s="86"/>
      <c r="CG181" s="86"/>
      <c r="CH181" s="86"/>
      <c r="CI181" s="86"/>
      <c r="CJ181" s="86"/>
      <c r="CK181" s="86"/>
      <c r="CL181" s="86"/>
      <c r="CM181" s="86"/>
      <c r="CN181" s="86"/>
      <c r="CO181" s="86"/>
      <c r="CP181" s="86"/>
      <c r="CQ181" s="86"/>
      <c r="CR181" s="86"/>
      <c r="CS181" s="86"/>
      <c r="CT181" s="86"/>
      <c r="CU181" s="86"/>
      <c r="CV181" s="86"/>
      <c r="CW181" s="86"/>
      <c r="CX181" s="86"/>
      <c r="CY181" s="86"/>
      <c r="CZ181" s="86"/>
      <c r="DA181" s="86"/>
      <c r="DB181" s="86"/>
      <c r="DC181" s="86"/>
      <c r="DD181" s="86"/>
      <c r="DE181" s="86"/>
      <c r="DF181" s="86"/>
      <c r="DG181" s="86"/>
      <c r="DH181" s="86"/>
      <c r="DI181" s="86"/>
      <c r="DJ181" s="86"/>
      <c r="DK181" s="86"/>
      <c r="DL181" s="86"/>
      <c r="DM181" s="86"/>
      <c r="DN181" s="86"/>
      <c r="DO181" s="86"/>
      <c r="DP181" s="86"/>
      <c r="DQ181" s="86"/>
      <c r="DR181" s="86"/>
      <c r="DS181" s="86"/>
      <c r="DT181" s="86"/>
      <c r="DU181" s="86"/>
      <c r="DV181" s="86"/>
      <c r="DW181" s="86"/>
      <c r="DX181" s="86"/>
      <c r="DY181" s="86"/>
      <c r="DZ181" s="86"/>
      <c r="EA181" s="86"/>
      <c r="EB181" s="86"/>
      <c r="EC181" s="86"/>
      <c r="ED181" s="86"/>
      <c r="EE181" s="86"/>
      <c r="EF181" s="86"/>
      <c r="EG181" s="86"/>
      <c r="EH181" s="86"/>
      <c r="EI181" s="86"/>
      <c r="EJ181" s="86"/>
      <c r="EK181" s="86"/>
      <c r="EL181" s="86"/>
      <c r="EM181" s="86"/>
      <c r="EN181" s="86"/>
      <c r="EO181" s="86"/>
      <c r="EP181" s="86"/>
      <c r="EQ181" s="86"/>
      <c r="ER181" s="86"/>
      <c r="ES181" s="86"/>
      <c r="ET181" s="86"/>
      <c r="EU181" s="86"/>
      <c r="EV181" s="86"/>
      <c r="EW181" s="86"/>
      <c r="EX181" s="86"/>
      <c r="EY181" s="86"/>
      <c r="EZ181" s="86"/>
      <c r="FA181" s="86"/>
      <c r="FB181" s="86"/>
      <c r="FC181" s="86"/>
      <c r="FD181" s="86"/>
      <c r="FE181" s="86"/>
      <c r="FF181" s="86"/>
      <c r="FG181" s="86"/>
      <c r="FH181" s="86"/>
      <c r="FI181" s="86"/>
      <c r="FJ181" s="86"/>
      <c r="FK181" s="86"/>
      <c r="FL181" s="86"/>
      <c r="FM181" s="86"/>
      <c r="FN181" s="86"/>
      <c r="FO181" s="86"/>
      <c r="FP181" s="86"/>
      <c r="FQ181" s="86"/>
      <c r="FR181" s="86"/>
      <c r="FS181" s="86"/>
      <c r="FT181" s="86"/>
      <c r="FU181" s="86"/>
      <c r="FV181" s="86"/>
      <c r="FW181" s="86"/>
      <c r="FX181" s="86"/>
      <c r="FY181" s="86"/>
      <c r="FZ181" s="86"/>
      <c r="GA181" s="86"/>
      <c r="GB181" s="86"/>
      <c r="GC181" s="86"/>
      <c r="GD181" s="86"/>
      <c r="GE181" s="86"/>
      <c r="GF181" s="86"/>
      <c r="GG181" s="86"/>
      <c r="GH181" s="86"/>
      <c r="GI181" s="86"/>
      <c r="GJ181" s="86"/>
      <c r="GK181" s="87"/>
    </row>
    <row r="182" ht="12.75" customHeight="1">
      <c r="A182" s="17"/>
      <c r="B182" s="85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86"/>
      <c r="AT182" s="86"/>
      <c r="AU182" s="86"/>
      <c r="AV182" s="86"/>
      <c r="AW182" s="86"/>
      <c r="AX182" s="86"/>
      <c r="AY182" s="86"/>
      <c r="AZ182" s="86"/>
      <c r="BA182" s="86"/>
      <c r="BB182" s="86"/>
      <c r="BC182" s="86"/>
      <c r="BD182" s="86"/>
      <c r="BE182" s="86"/>
      <c r="BF182" s="86"/>
      <c r="BG182" s="86"/>
      <c r="BH182" s="86"/>
      <c r="BI182" s="86"/>
      <c r="BJ182" s="86"/>
      <c r="BK182" s="86"/>
      <c r="BL182" s="86"/>
      <c r="BM182" s="86"/>
      <c r="BN182" s="86"/>
      <c r="BO182" s="86"/>
      <c r="BP182" s="86"/>
      <c r="BQ182" s="86"/>
      <c r="BR182" s="86"/>
      <c r="BS182" s="86"/>
      <c r="BT182" s="86"/>
      <c r="BU182" s="86"/>
      <c r="BV182" s="86"/>
      <c r="BW182" s="86"/>
      <c r="BX182" s="86"/>
      <c r="BY182" s="86"/>
      <c r="BZ182" s="86"/>
      <c r="CA182" s="86"/>
      <c r="CB182" s="86"/>
      <c r="CC182" s="86"/>
      <c r="CD182" s="86"/>
      <c r="CE182" s="86"/>
      <c r="CF182" s="86"/>
      <c r="CG182" s="86"/>
      <c r="CH182" s="86"/>
      <c r="CI182" s="86"/>
      <c r="CJ182" s="86"/>
      <c r="CK182" s="86"/>
      <c r="CL182" s="86"/>
      <c r="CM182" s="86"/>
      <c r="CN182" s="86"/>
      <c r="CO182" s="86"/>
      <c r="CP182" s="86"/>
      <c r="CQ182" s="86"/>
      <c r="CR182" s="86"/>
      <c r="CS182" s="86"/>
      <c r="CT182" s="86"/>
      <c r="CU182" s="86"/>
      <c r="CV182" s="86"/>
      <c r="CW182" s="86"/>
      <c r="CX182" s="86"/>
      <c r="CY182" s="86"/>
      <c r="CZ182" s="86"/>
      <c r="DA182" s="86"/>
      <c r="DB182" s="86"/>
      <c r="DC182" s="86"/>
      <c r="DD182" s="86"/>
      <c r="DE182" s="86"/>
      <c r="DF182" s="86"/>
      <c r="DG182" s="86"/>
      <c r="DH182" s="86"/>
      <c r="DI182" s="86"/>
      <c r="DJ182" s="86"/>
      <c r="DK182" s="86"/>
      <c r="DL182" s="86"/>
      <c r="DM182" s="86"/>
      <c r="DN182" s="86"/>
      <c r="DO182" s="86"/>
      <c r="DP182" s="86"/>
      <c r="DQ182" s="86"/>
      <c r="DR182" s="86"/>
      <c r="DS182" s="86"/>
      <c r="DT182" s="86"/>
      <c r="DU182" s="86"/>
      <c r="DV182" s="86"/>
      <c r="DW182" s="86"/>
      <c r="DX182" s="86"/>
      <c r="DY182" s="86"/>
      <c r="DZ182" s="86"/>
      <c r="EA182" s="86"/>
      <c r="EB182" s="86"/>
      <c r="EC182" s="86"/>
      <c r="ED182" s="86"/>
      <c r="EE182" s="86"/>
      <c r="EF182" s="86"/>
      <c r="EG182" s="86"/>
      <c r="EH182" s="86"/>
      <c r="EI182" s="86"/>
      <c r="EJ182" s="86"/>
      <c r="EK182" s="86"/>
      <c r="EL182" s="86"/>
      <c r="EM182" s="86"/>
      <c r="EN182" s="86"/>
      <c r="EO182" s="86"/>
      <c r="EP182" s="86"/>
      <c r="EQ182" s="86"/>
      <c r="ER182" s="86"/>
      <c r="ES182" s="86"/>
      <c r="ET182" s="86"/>
      <c r="EU182" s="86"/>
      <c r="EV182" s="86"/>
      <c r="EW182" s="86"/>
      <c r="EX182" s="86"/>
      <c r="EY182" s="86"/>
      <c r="EZ182" s="86"/>
      <c r="FA182" s="86"/>
      <c r="FB182" s="86"/>
      <c r="FC182" s="86"/>
      <c r="FD182" s="86"/>
      <c r="FE182" s="86"/>
      <c r="FF182" s="86"/>
      <c r="FG182" s="86"/>
      <c r="FH182" s="86"/>
      <c r="FI182" s="86"/>
      <c r="FJ182" s="86"/>
      <c r="FK182" s="86"/>
      <c r="FL182" s="86"/>
      <c r="FM182" s="86"/>
      <c r="FN182" s="86"/>
      <c r="FO182" s="86"/>
      <c r="FP182" s="86"/>
      <c r="FQ182" s="86"/>
      <c r="FR182" s="86"/>
      <c r="FS182" s="86"/>
      <c r="FT182" s="86"/>
      <c r="FU182" s="86"/>
      <c r="FV182" s="86"/>
      <c r="FW182" s="86"/>
      <c r="FX182" s="86"/>
      <c r="FY182" s="86"/>
      <c r="FZ182" s="86"/>
      <c r="GA182" s="86"/>
      <c r="GB182" s="86"/>
      <c r="GC182" s="86"/>
      <c r="GD182" s="86"/>
      <c r="GE182" s="86"/>
      <c r="GF182" s="86"/>
      <c r="GG182" s="86"/>
      <c r="GH182" s="86"/>
      <c r="GI182" s="86"/>
      <c r="GJ182" s="86"/>
      <c r="GK182" s="87"/>
    </row>
    <row r="183" ht="12.75" customHeight="1">
      <c r="A183" s="17"/>
      <c r="B183" s="85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AO183" s="86"/>
      <c r="AP183" s="86"/>
      <c r="AQ183" s="86"/>
      <c r="AR183" s="86"/>
      <c r="AS183" s="86"/>
      <c r="AT183" s="86"/>
      <c r="AU183" s="86"/>
      <c r="AV183" s="86"/>
      <c r="AW183" s="86"/>
      <c r="AX183" s="86"/>
      <c r="AY183" s="86"/>
      <c r="AZ183" s="86"/>
      <c r="BA183" s="86"/>
      <c r="BB183" s="86"/>
      <c r="BC183" s="86"/>
      <c r="BD183" s="86"/>
      <c r="BE183" s="86"/>
      <c r="BF183" s="86"/>
      <c r="BG183" s="86"/>
      <c r="BH183" s="86"/>
      <c r="BI183" s="86"/>
      <c r="BJ183" s="86"/>
      <c r="BK183" s="86"/>
      <c r="BL183" s="86"/>
      <c r="BM183" s="86"/>
      <c r="BN183" s="86"/>
      <c r="BO183" s="86"/>
      <c r="BP183" s="86"/>
      <c r="BQ183" s="86"/>
      <c r="BR183" s="86"/>
      <c r="BS183" s="86"/>
      <c r="BT183" s="86"/>
      <c r="BU183" s="86"/>
      <c r="BV183" s="86"/>
      <c r="BW183" s="86"/>
      <c r="BX183" s="86"/>
      <c r="BY183" s="86"/>
      <c r="BZ183" s="86"/>
      <c r="CA183" s="86"/>
      <c r="CB183" s="86"/>
      <c r="CC183" s="86"/>
      <c r="CD183" s="86"/>
      <c r="CE183" s="86"/>
      <c r="CF183" s="86"/>
      <c r="CG183" s="86"/>
      <c r="CH183" s="86"/>
      <c r="CI183" s="86"/>
      <c r="CJ183" s="86"/>
      <c r="CK183" s="86"/>
      <c r="CL183" s="86"/>
      <c r="CM183" s="86"/>
      <c r="CN183" s="86"/>
      <c r="CO183" s="86"/>
      <c r="CP183" s="86"/>
      <c r="CQ183" s="86"/>
      <c r="CR183" s="86"/>
      <c r="CS183" s="86"/>
      <c r="CT183" s="86"/>
      <c r="CU183" s="86"/>
      <c r="CV183" s="86"/>
      <c r="CW183" s="86"/>
      <c r="CX183" s="86"/>
      <c r="CY183" s="86"/>
      <c r="CZ183" s="86"/>
      <c r="DA183" s="86"/>
      <c r="DB183" s="86"/>
      <c r="DC183" s="86"/>
      <c r="DD183" s="86"/>
      <c r="DE183" s="86"/>
      <c r="DF183" s="86"/>
      <c r="DG183" s="86"/>
      <c r="DH183" s="86"/>
      <c r="DI183" s="86"/>
      <c r="DJ183" s="86"/>
      <c r="DK183" s="86"/>
      <c r="DL183" s="86"/>
      <c r="DM183" s="86"/>
      <c r="DN183" s="86"/>
      <c r="DO183" s="86"/>
      <c r="DP183" s="86"/>
      <c r="DQ183" s="86"/>
      <c r="DR183" s="86"/>
      <c r="DS183" s="86"/>
      <c r="DT183" s="86"/>
      <c r="DU183" s="86"/>
      <c r="DV183" s="86"/>
      <c r="DW183" s="86"/>
      <c r="DX183" s="86"/>
      <c r="DY183" s="86"/>
      <c r="DZ183" s="86"/>
      <c r="EA183" s="86"/>
      <c r="EB183" s="86"/>
      <c r="EC183" s="86"/>
      <c r="ED183" s="86"/>
      <c r="EE183" s="86"/>
      <c r="EF183" s="86"/>
      <c r="EG183" s="86"/>
      <c r="EH183" s="86"/>
      <c r="EI183" s="86"/>
      <c r="EJ183" s="86"/>
      <c r="EK183" s="86"/>
      <c r="EL183" s="86"/>
      <c r="EM183" s="86"/>
      <c r="EN183" s="86"/>
      <c r="EO183" s="86"/>
      <c r="EP183" s="86"/>
      <c r="EQ183" s="86"/>
      <c r="ER183" s="86"/>
      <c r="ES183" s="86"/>
      <c r="ET183" s="86"/>
      <c r="EU183" s="86"/>
      <c r="EV183" s="86"/>
      <c r="EW183" s="86"/>
      <c r="EX183" s="86"/>
      <c r="EY183" s="86"/>
      <c r="EZ183" s="86"/>
      <c r="FA183" s="86"/>
      <c r="FB183" s="86"/>
      <c r="FC183" s="86"/>
      <c r="FD183" s="86"/>
      <c r="FE183" s="86"/>
      <c r="FF183" s="86"/>
      <c r="FG183" s="86"/>
      <c r="FH183" s="86"/>
      <c r="FI183" s="86"/>
      <c r="FJ183" s="86"/>
      <c r="FK183" s="86"/>
      <c r="FL183" s="86"/>
      <c r="FM183" s="86"/>
      <c r="FN183" s="86"/>
      <c r="FO183" s="86"/>
      <c r="FP183" s="86"/>
      <c r="FQ183" s="86"/>
      <c r="FR183" s="86"/>
      <c r="FS183" s="86"/>
      <c r="FT183" s="86"/>
      <c r="FU183" s="86"/>
      <c r="FV183" s="86"/>
      <c r="FW183" s="86"/>
      <c r="FX183" s="86"/>
      <c r="FY183" s="86"/>
      <c r="FZ183" s="86"/>
      <c r="GA183" s="86"/>
      <c r="GB183" s="86"/>
      <c r="GC183" s="86"/>
      <c r="GD183" s="86"/>
      <c r="GE183" s="86"/>
      <c r="GF183" s="86"/>
      <c r="GG183" s="86"/>
      <c r="GH183" s="86"/>
      <c r="GI183" s="86"/>
      <c r="GJ183" s="86"/>
      <c r="GK183" s="87"/>
    </row>
    <row r="184" ht="12.75" customHeight="1">
      <c r="A184" s="17"/>
      <c r="B184" s="85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86"/>
      <c r="AT184" s="86"/>
      <c r="AU184" s="86"/>
      <c r="AV184" s="86"/>
      <c r="AW184" s="86"/>
      <c r="AX184" s="86"/>
      <c r="AY184" s="86"/>
      <c r="AZ184" s="86"/>
      <c r="BA184" s="86"/>
      <c r="BB184" s="86"/>
      <c r="BC184" s="86"/>
      <c r="BD184" s="86"/>
      <c r="BE184" s="86"/>
      <c r="BF184" s="86"/>
      <c r="BG184" s="86"/>
      <c r="BH184" s="86"/>
      <c r="BI184" s="86"/>
      <c r="BJ184" s="86"/>
      <c r="BK184" s="86"/>
      <c r="BL184" s="86"/>
      <c r="BM184" s="86"/>
      <c r="BN184" s="86"/>
      <c r="BO184" s="86"/>
      <c r="BP184" s="86"/>
      <c r="BQ184" s="86"/>
      <c r="BR184" s="86"/>
      <c r="BS184" s="86"/>
      <c r="BT184" s="86"/>
      <c r="BU184" s="86"/>
      <c r="BV184" s="86"/>
      <c r="BW184" s="86"/>
      <c r="BX184" s="86"/>
      <c r="BY184" s="86"/>
      <c r="BZ184" s="86"/>
      <c r="CA184" s="86"/>
      <c r="CB184" s="86"/>
      <c r="CC184" s="86"/>
      <c r="CD184" s="86"/>
      <c r="CE184" s="86"/>
      <c r="CF184" s="86"/>
      <c r="CG184" s="86"/>
      <c r="CH184" s="86"/>
      <c r="CI184" s="86"/>
      <c r="CJ184" s="86"/>
      <c r="CK184" s="86"/>
      <c r="CL184" s="86"/>
      <c r="CM184" s="86"/>
      <c r="CN184" s="86"/>
      <c r="CO184" s="86"/>
      <c r="CP184" s="86"/>
      <c r="CQ184" s="86"/>
      <c r="CR184" s="86"/>
      <c r="CS184" s="86"/>
      <c r="CT184" s="86"/>
      <c r="CU184" s="86"/>
      <c r="CV184" s="86"/>
      <c r="CW184" s="86"/>
      <c r="CX184" s="86"/>
      <c r="CY184" s="86"/>
      <c r="CZ184" s="86"/>
      <c r="DA184" s="86"/>
      <c r="DB184" s="86"/>
      <c r="DC184" s="86"/>
      <c r="DD184" s="86"/>
      <c r="DE184" s="86"/>
      <c r="DF184" s="86"/>
      <c r="DG184" s="86"/>
      <c r="DH184" s="86"/>
      <c r="DI184" s="86"/>
      <c r="DJ184" s="86"/>
      <c r="DK184" s="86"/>
      <c r="DL184" s="86"/>
      <c r="DM184" s="86"/>
      <c r="DN184" s="86"/>
      <c r="DO184" s="86"/>
      <c r="DP184" s="86"/>
      <c r="DQ184" s="86"/>
      <c r="DR184" s="86"/>
      <c r="DS184" s="86"/>
      <c r="DT184" s="86"/>
      <c r="DU184" s="86"/>
      <c r="DV184" s="86"/>
      <c r="DW184" s="86"/>
      <c r="DX184" s="86"/>
      <c r="DY184" s="86"/>
      <c r="DZ184" s="86"/>
      <c r="EA184" s="86"/>
      <c r="EB184" s="86"/>
      <c r="EC184" s="86"/>
      <c r="ED184" s="86"/>
      <c r="EE184" s="86"/>
      <c r="EF184" s="86"/>
      <c r="EG184" s="86"/>
      <c r="EH184" s="86"/>
      <c r="EI184" s="86"/>
      <c r="EJ184" s="86"/>
      <c r="EK184" s="86"/>
      <c r="EL184" s="86"/>
      <c r="EM184" s="86"/>
      <c r="EN184" s="86"/>
      <c r="EO184" s="86"/>
      <c r="EP184" s="86"/>
      <c r="EQ184" s="86"/>
      <c r="ER184" s="86"/>
      <c r="ES184" s="86"/>
      <c r="ET184" s="86"/>
      <c r="EU184" s="86"/>
      <c r="EV184" s="86"/>
      <c r="EW184" s="86"/>
      <c r="EX184" s="86"/>
      <c r="EY184" s="86"/>
      <c r="EZ184" s="86"/>
      <c r="FA184" s="86"/>
      <c r="FB184" s="86"/>
      <c r="FC184" s="86"/>
      <c r="FD184" s="86"/>
      <c r="FE184" s="86"/>
      <c r="FF184" s="86"/>
      <c r="FG184" s="86"/>
      <c r="FH184" s="86"/>
      <c r="FI184" s="86"/>
      <c r="FJ184" s="86"/>
      <c r="FK184" s="86"/>
      <c r="FL184" s="86"/>
      <c r="FM184" s="86"/>
      <c r="FN184" s="86"/>
      <c r="FO184" s="86"/>
      <c r="FP184" s="86"/>
      <c r="FQ184" s="86"/>
      <c r="FR184" s="86"/>
      <c r="FS184" s="86"/>
      <c r="FT184" s="86"/>
      <c r="FU184" s="86"/>
      <c r="FV184" s="86"/>
      <c r="FW184" s="86"/>
      <c r="FX184" s="86"/>
      <c r="FY184" s="86"/>
      <c r="FZ184" s="86"/>
      <c r="GA184" s="86"/>
      <c r="GB184" s="86"/>
      <c r="GC184" s="86"/>
      <c r="GD184" s="86"/>
      <c r="GE184" s="86"/>
      <c r="GF184" s="86"/>
      <c r="GG184" s="86"/>
      <c r="GH184" s="86"/>
      <c r="GI184" s="86"/>
      <c r="GJ184" s="86"/>
      <c r="GK184" s="87"/>
    </row>
    <row r="185" ht="12.75" customHeight="1">
      <c r="A185" s="17"/>
      <c r="B185" s="85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  <c r="AH185" s="86"/>
      <c r="AI185" s="86"/>
      <c r="AJ185" s="86"/>
      <c r="AK185" s="86"/>
      <c r="AL185" s="86"/>
      <c r="AM185" s="86"/>
      <c r="AN185" s="86"/>
      <c r="AO185" s="86"/>
      <c r="AP185" s="86"/>
      <c r="AQ185" s="86"/>
      <c r="AR185" s="86"/>
      <c r="AS185" s="86"/>
      <c r="AT185" s="86"/>
      <c r="AU185" s="86"/>
      <c r="AV185" s="86"/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86"/>
      <c r="BI185" s="86"/>
      <c r="BJ185" s="86"/>
      <c r="BK185" s="86"/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  <c r="BW185" s="86"/>
      <c r="BX185" s="86"/>
      <c r="BY185" s="86"/>
      <c r="BZ185" s="86"/>
      <c r="CA185" s="86"/>
      <c r="CB185" s="86"/>
      <c r="CC185" s="86"/>
      <c r="CD185" s="86"/>
      <c r="CE185" s="86"/>
      <c r="CF185" s="86"/>
      <c r="CG185" s="86"/>
      <c r="CH185" s="86"/>
      <c r="CI185" s="86"/>
      <c r="CJ185" s="86"/>
      <c r="CK185" s="86"/>
      <c r="CL185" s="86"/>
      <c r="CM185" s="86"/>
      <c r="CN185" s="86"/>
      <c r="CO185" s="86"/>
      <c r="CP185" s="86"/>
      <c r="CQ185" s="86"/>
      <c r="CR185" s="86"/>
      <c r="CS185" s="86"/>
      <c r="CT185" s="86"/>
      <c r="CU185" s="86"/>
      <c r="CV185" s="86"/>
      <c r="CW185" s="86"/>
      <c r="CX185" s="86"/>
      <c r="CY185" s="86"/>
      <c r="CZ185" s="86"/>
      <c r="DA185" s="86"/>
      <c r="DB185" s="86"/>
      <c r="DC185" s="86"/>
      <c r="DD185" s="86"/>
      <c r="DE185" s="86"/>
      <c r="DF185" s="86"/>
      <c r="DG185" s="86"/>
      <c r="DH185" s="86"/>
      <c r="DI185" s="86"/>
      <c r="DJ185" s="86"/>
      <c r="DK185" s="86"/>
      <c r="DL185" s="86"/>
      <c r="DM185" s="86"/>
      <c r="DN185" s="86"/>
      <c r="DO185" s="86"/>
      <c r="DP185" s="86"/>
      <c r="DQ185" s="86"/>
      <c r="DR185" s="86"/>
      <c r="DS185" s="86"/>
      <c r="DT185" s="86"/>
      <c r="DU185" s="86"/>
      <c r="DV185" s="86"/>
      <c r="DW185" s="86"/>
      <c r="DX185" s="86"/>
      <c r="DY185" s="86"/>
      <c r="DZ185" s="86"/>
      <c r="EA185" s="86"/>
      <c r="EB185" s="86"/>
      <c r="EC185" s="86"/>
      <c r="ED185" s="86"/>
      <c r="EE185" s="86"/>
      <c r="EF185" s="86"/>
      <c r="EG185" s="86"/>
      <c r="EH185" s="86"/>
      <c r="EI185" s="86"/>
      <c r="EJ185" s="86"/>
      <c r="EK185" s="86"/>
      <c r="EL185" s="86"/>
      <c r="EM185" s="86"/>
      <c r="EN185" s="86"/>
      <c r="EO185" s="86"/>
      <c r="EP185" s="86"/>
      <c r="EQ185" s="86"/>
      <c r="ER185" s="86"/>
      <c r="ES185" s="86"/>
      <c r="ET185" s="86"/>
      <c r="EU185" s="86"/>
      <c r="EV185" s="86"/>
      <c r="EW185" s="86"/>
      <c r="EX185" s="86"/>
      <c r="EY185" s="86"/>
      <c r="EZ185" s="86"/>
      <c r="FA185" s="86"/>
      <c r="FB185" s="86"/>
      <c r="FC185" s="86"/>
      <c r="FD185" s="86"/>
      <c r="FE185" s="86"/>
      <c r="FF185" s="86"/>
      <c r="FG185" s="86"/>
      <c r="FH185" s="86"/>
      <c r="FI185" s="86"/>
      <c r="FJ185" s="86"/>
      <c r="FK185" s="86"/>
      <c r="FL185" s="86"/>
      <c r="FM185" s="86"/>
      <c r="FN185" s="86"/>
      <c r="FO185" s="86"/>
      <c r="FP185" s="86"/>
      <c r="FQ185" s="86"/>
      <c r="FR185" s="86"/>
      <c r="FS185" s="86"/>
      <c r="FT185" s="86"/>
      <c r="FU185" s="86"/>
      <c r="FV185" s="86"/>
      <c r="FW185" s="86"/>
      <c r="FX185" s="86"/>
      <c r="FY185" s="86"/>
      <c r="FZ185" s="86"/>
      <c r="GA185" s="86"/>
      <c r="GB185" s="86"/>
      <c r="GC185" s="86"/>
      <c r="GD185" s="86"/>
      <c r="GE185" s="86"/>
      <c r="GF185" s="86"/>
      <c r="GG185" s="86"/>
      <c r="GH185" s="86"/>
      <c r="GI185" s="86"/>
      <c r="GJ185" s="86"/>
      <c r="GK185" s="87"/>
    </row>
    <row r="186" ht="12.75" customHeight="1">
      <c r="A186" s="17"/>
      <c r="B186" s="85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86"/>
      <c r="AT186" s="86"/>
      <c r="AU186" s="86"/>
      <c r="AV186" s="86"/>
      <c r="AW186" s="86"/>
      <c r="AX186" s="86"/>
      <c r="AY186" s="86"/>
      <c r="AZ186" s="86"/>
      <c r="BA186" s="86"/>
      <c r="BB186" s="86"/>
      <c r="BC186" s="86"/>
      <c r="BD186" s="86"/>
      <c r="BE186" s="86"/>
      <c r="BF186" s="86"/>
      <c r="BG186" s="86"/>
      <c r="BH186" s="86"/>
      <c r="BI186" s="86"/>
      <c r="BJ186" s="86"/>
      <c r="BK186" s="86"/>
      <c r="BL186" s="86"/>
      <c r="BM186" s="86"/>
      <c r="BN186" s="86"/>
      <c r="BO186" s="86"/>
      <c r="BP186" s="86"/>
      <c r="BQ186" s="86"/>
      <c r="BR186" s="86"/>
      <c r="BS186" s="86"/>
      <c r="BT186" s="86"/>
      <c r="BU186" s="86"/>
      <c r="BV186" s="86"/>
      <c r="BW186" s="86"/>
      <c r="BX186" s="86"/>
      <c r="BY186" s="86"/>
      <c r="BZ186" s="86"/>
      <c r="CA186" s="86"/>
      <c r="CB186" s="86"/>
      <c r="CC186" s="86"/>
      <c r="CD186" s="86"/>
      <c r="CE186" s="86"/>
      <c r="CF186" s="86"/>
      <c r="CG186" s="86"/>
      <c r="CH186" s="86"/>
      <c r="CI186" s="86"/>
      <c r="CJ186" s="86"/>
      <c r="CK186" s="86"/>
      <c r="CL186" s="86"/>
      <c r="CM186" s="86"/>
      <c r="CN186" s="86"/>
      <c r="CO186" s="86"/>
      <c r="CP186" s="86"/>
      <c r="CQ186" s="86"/>
      <c r="CR186" s="86"/>
      <c r="CS186" s="86"/>
      <c r="CT186" s="86"/>
      <c r="CU186" s="86"/>
      <c r="CV186" s="86"/>
      <c r="CW186" s="86"/>
      <c r="CX186" s="86"/>
      <c r="CY186" s="86"/>
      <c r="CZ186" s="86"/>
      <c r="DA186" s="86"/>
      <c r="DB186" s="86"/>
      <c r="DC186" s="86"/>
      <c r="DD186" s="86"/>
      <c r="DE186" s="86"/>
      <c r="DF186" s="86"/>
      <c r="DG186" s="86"/>
      <c r="DH186" s="86"/>
      <c r="DI186" s="86"/>
      <c r="DJ186" s="86"/>
      <c r="DK186" s="86"/>
      <c r="DL186" s="86"/>
      <c r="DM186" s="86"/>
      <c r="DN186" s="86"/>
      <c r="DO186" s="86"/>
      <c r="DP186" s="86"/>
      <c r="DQ186" s="86"/>
      <c r="DR186" s="86"/>
      <c r="DS186" s="86"/>
      <c r="DT186" s="86"/>
      <c r="DU186" s="86"/>
      <c r="DV186" s="86"/>
      <c r="DW186" s="86"/>
      <c r="DX186" s="86"/>
      <c r="DY186" s="86"/>
      <c r="DZ186" s="86"/>
      <c r="EA186" s="86"/>
      <c r="EB186" s="86"/>
      <c r="EC186" s="86"/>
      <c r="ED186" s="86"/>
      <c r="EE186" s="86"/>
      <c r="EF186" s="86"/>
      <c r="EG186" s="86"/>
      <c r="EH186" s="86"/>
      <c r="EI186" s="86"/>
      <c r="EJ186" s="86"/>
      <c r="EK186" s="86"/>
      <c r="EL186" s="86"/>
      <c r="EM186" s="86"/>
      <c r="EN186" s="86"/>
      <c r="EO186" s="86"/>
      <c r="EP186" s="86"/>
      <c r="EQ186" s="86"/>
      <c r="ER186" s="86"/>
      <c r="ES186" s="86"/>
      <c r="ET186" s="86"/>
      <c r="EU186" s="86"/>
      <c r="EV186" s="86"/>
      <c r="EW186" s="86"/>
      <c r="EX186" s="86"/>
      <c r="EY186" s="86"/>
      <c r="EZ186" s="86"/>
      <c r="FA186" s="86"/>
      <c r="FB186" s="86"/>
      <c r="FC186" s="86"/>
      <c r="FD186" s="86"/>
      <c r="FE186" s="86"/>
      <c r="FF186" s="86"/>
      <c r="FG186" s="86"/>
      <c r="FH186" s="86"/>
      <c r="FI186" s="86"/>
      <c r="FJ186" s="86"/>
      <c r="FK186" s="86"/>
      <c r="FL186" s="86"/>
      <c r="FM186" s="86"/>
      <c r="FN186" s="86"/>
      <c r="FO186" s="86"/>
      <c r="FP186" s="86"/>
      <c r="FQ186" s="86"/>
      <c r="FR186" s="86"/>
      <c r="FS186" s="86"/>
      <c r="FT186" s="86"/>
      <c r="FU186" s="86"/>
      <c r="FV186" s="86"/>
      <c r="FW186" s="86"/>
      <c r="FX186" s="86"/>
      <c r="FY186" s="86"/>
      <c r="FZ186" s="86"/>
      <c r="GA186" s="86"/>
      <c r="GB186" s="86"/>
      <c r="GC186" s="86"/>
      <c r="GD186" s="86"/>
      <c r="GE186" s="86"/>
      <c r="GF186" s="86"/>
      <c r="GG186" s="86"/>
      <c r="GH186" s="86"/>
      <c r="GI186" s="86"/>
      <c r="GJ186" s="86"/>
      <c r="GK186" s="87"/>
    </row>
    <row r="187" ht="12.75" customHeight="1">
      <c r="A187" s="17"/>
      <c r="B187" s="85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  <c r="AH187" s="86"/>
      <c r="AI187" s="86"/>
      <c r="AJ187" s="86"/>
      <c r="AK187" s="86"/>
      <c r="AL187" s="86"/>
      <c r="AM187" s="86"/>
      <c r="AN187" s="86"/>
      <c r="AO187" s="86"/>
      <c r="AP187" s="86"/>
      <c r="AQ187" s="86"/>
      <c r="AR187" s="86"/>
      <c r="AS187" s="86"/>
      <c r="AT187" s="86"/>
      <c r="AU187" s="86"/>
      <c r="AV187" s="86"/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86"/>
      <c r="BI187" s="86"/>
      <c r="BJ187" s="86"/>
      <c r="BK187" s="86"/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  <c r="BW187" s="86"/>
      <c r="BX187" s="86"/>
      <c r="BY187" s="86"/>
      <c r="BZ187" s="86"/>
      <c r="CA187" s="86"/>
      <c r="CB187" s="86"/>
      <c r="CC187" s="86"/>
      <c r="CD187" s="86"/>
      <c r="CE187" s="86"/>
      <c r="CF187" s="86"/>
      <c r="CG187" s="86"/>
      <c r="CH187" s="86"/>
      <c r="CI187" s="86"/>
      <c r="CJ187" s="86"/>
      <c r="CK187" s="86"/>
      <c r="CL187" s="86"/>
      <c r="CM187" s="86"/>
      <c r="CN187" s="86"/>
      <c r="CO187" s="86"/>
      <c r="CP187" s="86"/>
      <c r="CQ187" s="86"/>
      <c r="CR187" s="86"/>
      <c r="CS187" s="86"/>
      <c r="CT187" s="86"/>
      <c r="CU187" s="86"/>
      <c r="CV187" s="86"/>
      <c r="CW187" s="86"/>
      <c r="CX187" s="86"/>
      <c r="CY187" s="86"/>
      <c r="CZ187" s="86"/>
      <c r="DA187" s="86"/>
      <c r="DB187" s="86"/>
      <c r="DC187" s="86"/>
      <c r="DD187" s="86"/>
      <c r="DE187" s="86"/>
      <c r="DF187" s="86"/>
      <c r="DG187" s="86"/>
      <c r="DH187" s="86"/>
      <c r="DI187" s="86"/>
      <c r="DJ187" s="86"/>
      <c r="DK187" s="86"/>
      <c r="DL187" s="86"/>
      <c r="DM187" s="86"/>
      <c r="DN187" s="86"/>
      <c r="DO187" s="86"/>
      <c r="DP187" s="86"/>
      <c r="DQ187" s="86"/>
      <c r="DR187" s="86"/>
      <c r="DS187" s="86"/>
      <c r="DT187" s="86"/>
      <c r="DU187" s="86"/>
      <c r="DV187" s="86"/>
      <c r="DW187" s="86"/>
      <c r="DX187" s="86"/>
      <c r="DY187" s="86"/>
      <c r="DZ187" s="86"/>
      <c r="EA187" s="86"/>
      <c r="EB187" s="86"/>
      <c r="EC187" s="86"/>
      <c r="ED187" s="86"/>
      <c r="EE187" s="86"/>
      <c r="EF187" s="86"/>
      <c r="EG187" s="86"/>
      <c r="EH187" s="86"/>
      <c r="EI187" s="86"/>
      <c r="EJ187" s="86"/>
      <c r="EK187" s="86"/>
      <c r="EL187" s="86"/>
      <c r="EM187" s="86"/>
      <c r="EN187" s="86"/>
      <c r="EO187" s="86"/>
      <c r="EP187" s="86"/>
      <c r="EQ187" s="86"/>
      <c r="ER187" s="86"/>
      <c r="ES187" s="86"/>
      <c r="ET187" s="86"/>
      <c r="EU187" s="86"/>
      <c r="EV187" s="86"/>
      <c r="EW187" s="86"/>
      <c r="EX187" s="86"/>
      <c r="EY187" s="86"/>
      <c r="EZ187" s="86"/>
      <c r="FA187" s="86"/>
      <c r="FB187" s="86"/>
      <c r="FC187" s="86"/>
      <c r="FD187" s="86"/>
      <c r="FE187" s="86"/>
      <c r="FF187" s="86"/>
      <c r="FG187" s="86"/>
      <c r="FH187" s="86"/>
      <c r="FI187" s="86"/>
      <c r="FJ187" s="86"/>
      <c r="FK187" s="86"/>
      <c r="FL187" s="86"/>
      <c r="FM187" s="86"/>
      <c r="FN187" s="86"/>
      <c r="FO187" s="86"/>
      <c r="FP187" s="86"/>
      <c r="FQ187" s="86"/>
      <c r="FR187" s="86"/>
      <c r="FS187" s="86"/>
      <c r="FT187" s="86"/>
      <c r="FU187" s="86"/>
      <c r="FV187" s="86"/>
      <c r="FW187" s="86"/>
      <c r="FX187" s="86"/>
      <c r="FY187" s="86"/>
      <c r="FZ187" s="86"/>
      <c r="GA187" s="86"/>
      <c r="GB187" s="86"/>
      <c r="GC187" s="86"/>
      <c r="GD187" s="86"/>
      <c r="GE187" s="86"/>
      <c r="GF187" s="86"/>
      <c r="GG187" s="86"/>
      <c r="GH187" s="86"/>
      <c r="GI187" s="86"/>
      <c r="GJ187" s="86"/>
      <c r="GK187" s="87"/>
    </row>
    <row r="188" ht="12.75" customHeight="1">
      <c r="A188" s="17"/>
      <c r="B188" s="85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86"/>
      <c r="AT188" s="86"/>
      <c r="AU188" s="86"/>
      <c r="AV188" s="86"/>
      <c r="AW188" s="86"/>
      <c r="AX188" s="86"/>
      <c r="AY188" s="86"/>
      <c r="AZ188" s="86"/>
      <c r="BA188" s="86"/>
      <c r="BB188" s="86"/>
      <c r="BC188" s="86"/>
      <c r="BD188" s="86"/>
      <c r="BE188" s="86"/>
      <c r="BF188" s="86"/>
      <c r="BG188" s="86"/>
      <c r="BH188" s="86"/>
      <c r="BI188" s="86"/>
      <c r="BJ188" s="86"/>
      <c r="BK188" s="86"/>
      <c r="BL188" s="86"/>
      <c r="BM188" s="86"/>
      <c r="BN188" s="86"/>
      <c r="BO188" s="86"/>
      <c r="BP188" s="86"/>
      <c r="BQ188" s="86"/>
      <c r="BR188" s="86"/>
      <c r="BS188" s="86"/>
      <c r="BT188" s="86"/>
      <c r="BU188" s="86"/>
      <c r="BV188" s="86"/>
      <c r="BW188" s="86"/>
      <c r="BX188" s="86"/>
      <c r="BY188" s="86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  <c r="CL188" s="86"/>
      <c r="CM188" s="86"/>
      <c r="CN188" s="86"/>
      <c r="CO188" s="86"/>
      <c r="CP188" s="86"/>
      <c r="CQ188" s="86"/>
      <c r="CR188" s="86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  <c r="DC188" s="86"/>
      <c r="DD188" s="86"/>
      <c r="DE188" s="86"/>
      <c r="DF188" s="86"/>
      <c r="DG188" s="86"/>
      <c r="DH188" s="86"/>
      <c r="DI188" s="86"/>
      <c r="DJ188" s="86"/>
      <c r="DK188" s="86"/>
      <c r="DL188" s="86"/>
      <c r="DM188" s="86"/>
      <c r="DN188" s="86"/>
      <c r="DO188" s="86"/>
      <c r="DP188" s="86"/>
      <c r="DQ188" s="86"/>
      <c r="DR188" s="86"/>
      <c r="DS188" s="86"/>
      <c r="DT188" s="86"/>
      <c r="DU188" s="86"/>
      <c r="DV188" s="86"/>
      <c r="DW188" s="86"/>
      <c r="DX188" s="86"/>
      <c r="DY188" s="86"/>
      <c r="DZ188" s="86"/>
      <c r="EA188" s="86"/>
      <c r="EB188" s="86"/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  <c r="EM188" s="86"/>
      <c r="EN188" s="86"/>
      <c r="EO188" s="86"/>
      <c r="EP188" s="86"/>
      <c r="EQ188" s="86"/>
      <c r="ER188" s="86"/>
      <c r="ES188" s="86"/>
      <c r="ET188" s="86"/>
      <c r="EU188" s="86"/>
      <c r="EV188" s="86"/>
      <c r="EW188" s="86"/>
      <c r="EX188" s="86"/>
      <c r="EY188" s="86"/>
      <c r="EZ188" s="86"/>
      <c r="FA188" s="86"/>
      <c r="FB188" s="86"/>
      <c r="FC188" s="86"/>
      <c r="FD188" s="86"/>
      <c r="FE188" s="86"/>
      <c r="FF188" s="86"/>
      <c r="FG188" s="86"/>
      <c r="FH188" s="86"/>
      <c r="FI188" s="86"/>
      <c r="FJ188" s="86"/>
      <c r="FK188" s="86"/>
      <c r="FL188" s="86"/>
      <c r="FM188" s="86"/>
      <c r="FN188" s="86"/>
      <c r="FO188" s="86"/>
      <c r="FP188" s="86"/>
      <c r="FQ188" s="86"/>
      <c r="FR188" s="86"/>
      <c r="FS188" s="86"/>
      <c r="FT188" s="86"/>
      <c r="FU188" s="86"/>
      <c r="FV188" s="86"/>
      <c r="FW188" s="86"/>
      <c r="FX188" s="86"/>
      <c r="FY188" s="86"/>
      <c r="FZ188" s="86"/>
      <c r="GA188" s="86"/>
      <c r="GB188" s="86"/>
      <c r="GC188" s="86"/>
      <c r="GD188" s="86"/>
      <c r="GE188" s="86"/>
      <c r="GF188" s="86"/>
      <c r="GG188" s="86"/>
      <c r="GH188" s="86"/>
      <c r="GI188" s="86"/>
      <c r="GJ188" s="86"/>
      <c r="GK188" s="87"/>
    </row>
    <row r="189" ht="12.75" customHeight="1">
      <c r="A189" s="17"/>
      <c r="B189" s="85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  <c r="AH189" s="86"/>
      <c r="AI189" s="86"/>
      <c r="AJ189" s="86"/>
      <c r="AK189" s="86"/>
      <c r="AL189" s="86"/>
      <c r="AM189" s="86"/>
      <c r="AN189" s="86"/>
      <c r="AO189" s="86"/>
      <c r="AP189" s="86"/>
      <c r="AQ189" s="86"/>
      <c r="AR189" s="86"/>
      <c r="AS189" s="86"/>
      <c r="AT189" s="86"/>
      <c r="AU189" s="86"/>
      <c r="AV189" s="86"/>
      <c r="AW189" s="86"/>
      <c r="AX189" s="86"/>
      <c r="AY189" s="86"/>
      <c r="AZ189" s="86"/>
      <c r="BA189" s="86"/>
      <c r="BB189" s="86"/>
      <c r="BC189" s="86"/>
      <c r="BD189" s="86"/>
      <c r="BE189" s="86"/>
      <c r="BF189" s="86"/>
      <c r="BG189" s="86"/>
      <c r="BH189" s="86"/>
      <c r="BI189" s="86"/>
      <c r="BJ189" s="86"/>
      <c r="BK189" s="86"/>
      <c r="BL189" s="86"/>
      <c r="BM189" s="86"/>
      <c r="BN189" s="86"/>
      <c r="BO189" s="86"/>
      <c r="BP189" s="86"/>
      <c r="BQ189" s="86"/>
      <c r="BR189" s="86"/>
      <c r="BS189" s="86"/>
      <c r="BT189" s="86"/>
      <c r="BU189" s="86"/>
      <c r="BV189" s="86"/>
      <c r="BW189" s="86"/>
      <c r="BX189" s="86"/>
      <c r="BY189" s="86"/>
      <c r="BZ189" s="86"/>
      <c r="CA189" s="86"/>
      <c r="CB189" s="86"/>
      <c r="CC189" s="86"/>
      <c r="CD189" s="86"/>
      <c r="CE189" s="86"/>
      <c r="CF189" s="86"/>
      <c r="CG189" s="86"/>
      <c r="CH189" s="86"/>
      <c r="CI189" s="86"/>
      <c r="CJ189" s="86"/>
      <c r="CK189" s="86"/>
      <c r="CL189" s="86"/>
      <c r="CM189" s="86"/>
      <c r="CN189" s="86"/>
      <c r="CO189" s="86"/>
      <c r="CP189" s="86"/>
      <c r="CQ189" s="86"/>
      <c r="CR189" s="86"/>
      <c r="CS189" s="86"/>
      <c r="CT189" s="86"/>
      <c r="CU189" s="86"/>
      <c r="CV189" s="86"/>
      <c r="CW189" s="86"/>
      <c r="CX189" s="86"/>
      <c r="CY189" s="86"/>
      <c r="CZ189" s="86"/>
      <c r="DA189" s="86"/>
      <c r="DB189" s="86"/>
      <c r="DC189" s="86"/>
      <c r="DD189" s="86"/>
      <c r="DE189" s="86"/>
      <c r="DF189" s="86"/>
      <c r="DG189" s="86"/>
      <c r="DH189" s="86"/>
      <c r="DI189" s="86"/>
      <c r="DJ189" s="86"/>
      <c r="DK189" s="86"/>
      <c r="DL189" s="86"/>
      <c r="DM189" s="86"/>
      <c r="DN189" s="86"/>
      <c r="DO189" s="86"/>
      <c r="DP189" s="86"/>
      <c r="DQ189" s="86"/>
      <c r="DR189" s="86"/>
      <c r="DS189" s="86"/>
      <c r="DT189" s="86"/>
      <c r="DU189" s="86"/>
      <c r="DV189" s="86"/>
      <c r="DW189" s="86"/>
      <c r="DX189" s="86"/>
      <c r="DY189" s="86"/>
      <c r="DZ189" s="86"/>
      <c r="EA189" s="86"/>
      <c r="EB189" s="86"/>
      <c r="EC189" s="86"/>
      <c r="ED189" s="86"/>
      <c r="EE189" s="86"/>
      <c r="EF189" s="86"/>
      <c r="EG189" s="86"/>
      <c r="EH189" s="86"/>
      <c r="EI189" s="86"/>
      <c r="EJ189" s="86"/>
      <c r="EK189" s="86"/>
      <c r="EL189" s="86"/>
      <c r="EM189" s="86"/>
      <c r="EN189" s="86"/>
      <c r="EO189" s="86"/>
      <c r="EP189" s="86"/>
      <c r="EQ189" s="86"/>
      <c r="ER189" s="86"/>
      <c r="ES189" s="86"/>
      <c r="ET189" s="86"/>
      <c r="EU189" s="86"/>
      <c r="EV189" s="86"/>
      <c r="EW189" s="86"/>
      <c r="EX189" s="86"/>
      <c r="EY189" s="86"/>
      <c r="EZ189" s="86"/>
      <c r="FA189" s="86"/>
      <c r="FB189" s="86"/>
      <c r="FC189" s="86"/>
      <c r="FD189" s="86"/>
      <c r="FE189" s="86"/>
      <c r="FF189" s="86"/>
      <c r="FG189" s="86"/>
      <c r="FH189" s="86"/>
      <c r="FI189" s="86"/>
      <c r="FJ189" s="86"/>
      <c r="FK189" s="86"/>
      <c r="FL189" s="86"/>
      <c r="FM189" s="86"/>
      <c r="FN189" s="86"/>
      <c r="FO189" s="86"/>
      <c r="FP189" s="86"/>
      <c r="FQ189" s="86"/>
      <c r="FR189" s="86"/>
      <c r="FS189" s="86"/>
      <c r="FT189" s="86"/>
      <c r="FU189" s="86"/>
      <c r="FV189" s="86"/>
      <c r="FW189" s="86"/>
      <c r="FX189" s="86"/>
      <c r="FY189" s="86"/>
      <c r="FZ189" s="86"/>
      <c r="GA189" s="86"/>
      <c r="GB189" s="86"/>
      <c r="GC189" s="86"/>
      <c r="GD189" s="86"/>
      <c r="GE189" s="86"/>
      <c r="GF189" s="86"/>
      <c r="GG189" s="86"/>
      <c r="GH189" s="86"/>
      <c r="GI189" s="86"/>
      <c r="GJ189" s="86"/>
      <c r="GK189" s="87"/>
    </row>
    <row r="190" ht="12.75" customHeight="1">
      <c r="A190" s="17"/>
      <c r="B190" s="85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86"/>
      <c r="AT190" s="86"/>
      <c r="AU190" s="86"/>
      <c r="AV190" s="86"/>
      <c r="AW190" s="86"/>
      <c r="AX190" s="86"/>
      <c r="AY190" s="86"/>
      <c r="AZ190" s="86"/>
      <c r="BA190" s="86"/>
      <c r="BB190" s="86"/>
      <c r="BC190" s="86"/>
      <c r="BD190" s="86"/>
      <c r="BE190" s="86"/>
      <c r="BF190" s="86"/>
      <c r="BG190" s="86"/>
      <c r="BH190" s="86"/>
      <c r="BI190" s="86"/>
      <c r="BJ190" s="86"/>
      <c r="BK190" s="86"/>
      <c r="BL190" s="86"/>
      <c r="BM190" s="86"/>
      <c r="BN190" s="86"/>
      <c r="BO190" s="86"/>
      <c r="BP190" s="86"/>
      <c r="BQ190" s="86"/>
      <c r="BR190" s="86"/>
      <c r="BS190" s="86"/>
      <c r="BT190" s="86"/>
      <c r="BU190" s="86"/>
      <c r="BV190" s="86"/>
      <c r="BW190" s="86"/>
      <c r="BX190" s="86"/>
      <c r="BY190" s="86"/>
      <c r="BZ190" s="86"/>
      <c r="CA190" s="86"/>
      <c r="CB190" s="86"/>
      <c r="CC190" s="86"/>
      <c r="CD190" s="86"/>
      <c r="CE190" s="86"/>
      <c r="CF190" s="86"/>
      <c r="CG190" s="86"/>
      <c r="CH190" s="86"/>
      <c r="CI190" s="86"/>
      <c r="CJ190" s="86"/>
      <c r="CK190" s="86"/>
      <c r="CL190" s="86"/>
      <c r="CM190" s="86"/>
      <c r="CN190" s="86"/>
      <c r="CO190" s="86"/>
      <c r="CP190" s="86"/>
      <c r="CQ190" s="86"/>
      <c r="CR190" s="86"/>
      <c r="CS190" s="86"/>
      <c r="CT190" s="86"/>
      <c r="CU190" s="86"/>
      <c r="CV190" s="86"/>
      <c r="CW190" s="86"/>
      <c r="CX190" s="86"/>
      <c r="CY190" s="86"/>
      <c r="CZ190" s="86"/>
      <c r="DA190" s="86"/>
      <c r="DB190" s="86"/>
      <c r="DC190" s="86"/>
      <c r="DD190" s="86"/>
      <c r="DE190" s="86"/>
      <c r="DF190" s="86"/>
      <c r="DG190" s="86"/>
      <c r="DH190" s="86"/>
      <c r="DI190" s="86"/>
      <c r="DJ190" s="86"/>
      <c r="DK190" s="86"/>
      <c r="DL190" s="86"/>
      <c r="DM190" s="86"/>
      <c r="DN190" s="86"/>
      <c r="DO190" s="86"/>
      <c r="DP190" s="86"/>
      <c r="DQ190" s="86"/>
      <c r="DR190" s="86"/>
      <c r="DS190" s="86"/>
      <c r="DT190" s="86"/>
      <c r="DU190" s="86"/>
      <c r="DV190" s="86"/>
      <c r="DW190" s="86"/>
      <c r="DX190" s="86"/>
      <c r="DY190" s="86"/>
      <c r="DZ190" s="86"/>
      <c r="EA190" s="86"/>
      <c r="EB190" s="86"/>
      <c r="EC190" s="86"/>
      <c r="ED190" s="86"/>
      <c r="EE190" s="86"/>
      <c r="EF190" s="86"/>
      <c r="EG190" s="86"/>
      <c r="EH190" s="86"/>
      <c r="EI190" s="86"/>
      <c r="EJ190" s="86"/>
      <c r="EK190" s="86"/>
      <c r="EL190" s="86"/>
      <c r="EM190" s="86"/>
      <c r="EN190" s="86"/>
      <c r="EO190" s="86"/>
      <c r="EP190" s="86"/>
      <c r="EQ190" s="86"/>
      <c r="ER190" s="86"/>
      <c r="ES190" s="86"/>
      <c r="ET190" s="86"/>
      <c r="EU190" s="86"/>
      <c r="EV190" s="86"/>
      <c r="EW190" s="86"/>
      <c r="EX190" s="86"/>
      <c r="EY190" s="86"/>
      <c r="EZ190" s="86"/>
      <c r="FA190" s="86"/>
      <c r="FB190" s="86"/>
      <c r="FC190" s="86"/>
      <c r="FD190" s="86"/>
      <c r="FE190" s="86"/>
      <c r="FF190" s="86"/>
      <c r="FG190" s="86"/>
      <c r="FH190" s="86"/>
      <c r="FI190" s="86"/>
      <c r="FJ190" s="86"/>
      <c r="FK190" s="86"/>
      <c r="FL190" s="86"/>
      <c r="FM190" s="86"/>
      <c r="FN190" s="86"/>
      <c r="FO190" s="86"/>
      <c r="FP190" s="86"/>
      <c r="FQ190" s="86"/>
      <c r="FR190" s="86"/>
      <c r="FS190" s="86"/>
      <c r="FT190" s="86"/>
      <c r="FU190" s="86"/>
      <c r="FV190" s="86"/>
      <c r="FW190" s="86"/>
      <c r="FX190" s="86"/>
      <c r="FY190" s="86"/>
      <c r="FZ190" s="86"/>
      <c r="GA190" s="86"/>
      <c r="GB190" s="86"/>
      <c r="GC190" s="86"/>
      <c r="GD190" s="86"/>
      <c r="GE190" s="86"/>
      <c r="GF190" s="86"/>
      <c r="GG190" s="86"/>
      <c r="GH190" s="86"/>
      <c r="GI190" s="86"/>
      <c r="GJ190" s="86"/>
      <c r="GK190" s="87"/>
    </row>
    <row r="191" ht="12.75" customHeight="1">
      <c r="A191" s="17"/>
      <c r="B191" s="85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  <c r="AH191" s="86"/>
      <c r="AI191" s="86"/>
      <c r="AJ191" s="86"/>
      <c r="AK191" s="86"/>
      <c r="AL191" s="86"/>
      <c r="AM191" s="86"/>
      <c r="AN191" s="86"/>
      <c r="AO191" s="86"/>
      <c r="AP191" s="86"/>
      <c r="AQ191" s="86"/>
      <c r="AR191" s="86"/>
      <c r="AS191" s="86"/>
      <c r="AT191" s="86"/>
      <c r="AU191" s="86"/>
      <c r="AV191" s="86"/>
      <c r="AW191" s="86"/>
      <c r="AX191" s="86"/>
      <c r="AY191" s="86"/>
      <c r="AZ191" s="86"/>
      <c r="BA191" s="86"/>
      <c r="BB191" s="86"/>
      <c r="BC191" s="86"/>
      <c r="BD191" s="86"/>
      <c r="BE191" s="86"/>
      <c r="BF191" s="86"/>
      <c r="BG191" s="86"/>
      <c r="BH191" s="86"/>
      <c r="BI191" s="86"/>
      <c r="BJ191" s="86"/>
      <c r="BK191" s="86"/>
      <c r="BL191" s="86"/>
      <c r="BM191" s="86"/>
      <c r="BN191" s="86"/>
      <c r="BO191" s="86"/>
      <c r="BP191" s="86"/>
      <c r="BQ191" s="86"/>
      <c r="BR191" s="86"/>
      <c r="BS191" s="86"/>
      <c r="BT191" s="86"/>
      <c r="BU191" s="86"/>
      <c r="BV191" s="86"/>
      <c r="BW191" s="86"/>
      <c r="BX191" s="86"/>
      <c r="BY191" s="86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  <c r="CL191" s="86"/>
      <c r="CM191" s="86"/>
      <c r="CN191" s="86"/>
      <c r="CO191" s="86"/>
      <c r="CP191" s="86"/>
      <c r="CQ191" s="86"/>
      <c r="CR191" s="86"/>
      <c r="CS191" s="86"/>
      <c r="CT191" s="86"/>
      <c r="CU191" s="86"/>
      <c r="CV191" s="86"/>
      <c r="CW191" s="86"/>
      <c r="CX191" s="86"/>
      <c r="CY191" s="86"/>
      <c r="CZ191" s="86"/>
      <c r="DA191" s="86"/>
      <c r="DB191" s="86"/>
      <c r="DC191" s="86"/>
      <c r="DD191" s="86"/>
      <c r="DE191" s="86"/>
      <c r="DF191" s="86"/>
      <c r="DG191" s="86"/>
      <c r="DH191" s="86"/>
      <c r="DI191" s="86"/>
      <c r="DJ191" s="86"/>
      <c r="DK191" s="86"/>
      <c r="DL191" s="86"/>
      <c r="DM191" s="86"/>
      <c r="DN191" s="86"/>
      <c r="DO191" s="86"/>
      <c r="DP191" s="86"/>
      <c r="DQ191" s="86"/>
      <c r="DR191" s="86"/>
      <c r="DS191" s="86"/>
      <c r="DT191" s="86"/>
      <c r="DU191" s="86"/>
      <c r="DV191" s="86"/>
      <c r="DW191" s="86"/>
      <c r="DX191" s="86"/>
      <c r="DY191" s="86"/>
      <c r="DZ191" s="86"/>
      <c r="EA191" s="86"/>
      <c r="EB191" s="86"/>
      <c r="EC191" s="86"/>
      <c r="ED191" s="86"/>
      <c r="EE191" s="86"/>
      <c r="EF191" s="86"/>
      <c r="EG191" s="86"/>
      <c r="EH191" s="86"/>
      <c r="EI191" s="86"/>
      <c r="EJ191" s="86"/>
      <c r="EK191" s="86"/>
      <c r="EL191" s="86"/>
      <c r="EM191" s="86"/>
      <c r="EN191" s="86"/>
      <c r="EO191" s="86"/>
      <c r="EP191" s="86"/>
      <c r="EQ191" s="86"/>
      <c r="ER191" s="86"/>
      <c r="ES191" s="86"/>
      <c r="ET191" s="86"/>
      <c r="EU191" s="86"/>
      <c r="EV191" s="86"/>
      <c r="EW191" s="86"/>
      <c r="EX191" s="86"/>
      <c r="EY191" s="86"/>
      <c r="EZ191" s="86"/>
      <c r="FA191" s="86"/>
      <c r="FB191" s="86"/>
      <c r="FC191" s="86"/>
      <c r="FD191" s="86"/>
      <c r="FE191" s="86"/>
      <c r="FF191" s="86"/>
      <c r="FG191" s="86"/>
      <c r="FH191" s="86"/>
      <c r="FI191" s="86"/>
      <c r="FJ191" s="86"/>
      <c r="FK191" s="86"/>
      <c r="FL191" s="86"/>
      <c r="FM191" s="86"/>
      <c r="FN191" s="86"/>
      <c r="FO191" s="86"/>
      <c r="FP191" s="86"/>
      <c r="FQ191" s="86"/>
      <c r="FR191" s="86"/>
      <c r="FS191" s="86"/>
      <c r="FT191" s="86"/>
      <c r="FU191" s="86"/>
      <c r="FV191" s="86"/>
      <c r="FW191" s="86"/>
      <c r="FX191" s="86"/>
      <c r="FY191" s="86"/>
      <c r="FZ191" s="86"/>
      <c r="GA191" s="86"/>
      <c r="GB191" s="86"/>
      <c r="GC191" s="86"/>
      <c r="GD191" s="86"/>
      <c r="GE191" s="86"/>
      <c r="GF191" s="86"/>
      <c r="GG191" s="86"/>
      <c r="GH191" s="86"/>
      <c r="GI191" s="86"/>
      <c r="GJ191" s="86"/>
      <c r="GK191" s="87"/>
    </row>
    <row r="192" ht="12.75" customHeight="1">
      <c r="A192" s="17"/>
      <c r="B192" s="85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86"/>
      <c r="AT192" s="86"/>
      <c r="AU192" s="86"/>
      <c r="AV192" s="86"/>
      <c r="AW192" s="86"/>
      <c r="AX192" s="86"/>
      <c r="AY192" s="86"/>
      <c r="AZ192" s="86"/>
      <c r="BA192" s="86"/>
      <c r="BB192" s="86"/>
      <c r="BC192" s="86"/>
      <c r="BD192" s="86"/>
      <c r="BE192" s="86"/>
      <c r="BF192" s="86"/>
      <c r="BG192" s="86"/>
      <c r="BH192" s="86"/>
      <c r="BI192" s="86"/>
      <c r="BJ192" s="86"/>
      <c r="BK192" s="86"/>
      <c r="BL192" s="86"/>
      <c r="BM192" s="86"/>
      <c r="BN192" s="86"/>
      <c r="BO192" s="86"/>
      <c r="BP192" s="86"/>
      <c r="BQ192" s="86"/>
      <c r="BR192" s="86"/>
      <c r="BS192" s="86"/>
      <c r="BT192" s="86"/>
      <c r="BU192" s="86"/>
      <c r="BV192" s="86"/>
      <c r="BW192" s="86"/>
      <c r="BX192" s="86"/>
      <c r="BY192" s="86"/>
      <c r="BZ192" s="86"/>
      <c r="CA192" s="86"/>
      <c r="CB192" s="86"/>
      <c r="CC192" s="86"/>
      <c r="CD192" s="86"/>
      <c r="CE192" s="86"/>
      <c r="CF192" s="86"/>
      <c r="CG192" s="86"/>
      <c r="CH192" s="86"/>
      <c r="CI192" s="86"/>
      <c r="CJ192" s="86"/>
      <c r="CK192" s="86"/>
      <c r="CL192" s="86"/>
      <c r="CM192" s="86"/>
      <c r="CN192" s="86"/>
      <c r="CO192" s="86"/>
      <c r="CP192" s="86"/>
      <c r="CQ192" s="86"/>
      <c r="CR192" s="86"/>
      <c r="CS192" s="86"/>
      <c r="CT192" s="86"/>
      <c r="CU192" s="86"/>
      <c r="CV192" s="86"/>
      <c r="CW192" s="86"/>
      <c r="CX192" s="86"/>
      <c r="CY192" s="86"/>
      <c r="CZ192" s="86"/>
      <c r="DA192" s="86"/>
      <c r="DB192" s="86"/>
      <c r="DC192" s="86"/>
      <c r="DD192" s="86"/>
      <c r="DE192" s="86"/>
      <c r="DF192" s="86"/>
      <c r="DG192" s="86"/>
      <c r="DH192" s="86"/>
      <c r="DI192" s="86"/>
      <c r="DJ192" s="86"/>
      <c r="DK192" s="86"/>
      <c r="DL192" s="86"/>
      <c r="DM192" s="86"/>
      <c r="DN192" s="86"/>
      <c r="DO192" s="86"/>
      <c r="DP192" s="86"/>
      <c r="DQ192" s="86"/>
      <c r="DR192" s="86"/>
      <c r="DS192" s="86"/>
      <c r="DT192" s="86"/>
      <c r="DU192" s="86"/>
      <c r="DV192" s="86"/>
      <c r="DW192" s="86"/>
      <c r="DX192" s="86"/>
      <c r="DY192" s="86"/>
      <c r="DZ192" s="86"/>
      <c r="EA192" s="86"/>
      <c r="EB192" s="86"/>
      <c r="EC192" s="86"/>
      <c r="ED192" s="86"/>
      <c r="EE192" s="86"/>
      <c r="EF192" s="86"/>
      <c r="EG192" s="86"/>
      <c r="EH192" s="86"/>
      <c r="EI192" s="86"/>
      <c r="EJ192" s="86"/>
      <c r="EK192" s="86"/>
      <c r="EL192" s="86"/>
      <c r="EM192" s="86"/>
      <c r="EN192" s="86"/>
      <c r="EO192" s="86"/>
      <c r="EP192" s="86"/>
      <c r="EQ192" s="86"/>
      <c r="ER192" s="86"/>
      <c r="ES192" s="86"/>
      <c r="ET192" s="86"/>
      <c r="EU192" s="86"/>
      <c r="EV192" s="86"/>
      <c r="EW192" s="86"/>
      <c r="EX192" s="86"/>
      <c r="EY192" s="86"/>
      <c r="EZ192" s="86"/>
      <c r="FA192" s="86"/>
      <c r="FB192" s="86"/>
      <c r="FC192" s="86"/>
      <c r="FD192" s="86"/>
      <c r="FE192" s="86"/>
      <c r="FF192" s="86"/>
      <c r="FG192" s="86"/>
      <c r="FH192" s="86"/>
      <c r="FI192" s="86"/>
      <c r="FJ192" s="86"/>
      <c r="FK192" s="86"/>
      <c r="FL192" s="86"/>
      <c r="FM192" s="86"/>
      <c r="FN192" s="86"/>
      <c r="FO192" s="86"/>
      <c r="FP192" s="86"/>
      <c r="FQ192" s="86"/>
      <c r="FR192" s="86"/>
      <c r="FS192" s="86"/>
      <c r="FT192" s="86"/>
      <c r="FU192" s="86"/>
      <c r="FV192" s="86"/>
      <c r="FW192" s="86"/>
      <c r="FX192" s="86"/>
      <c r="FY192" s="86"/>
      <c r="FZ192" s="86"/>
      <c r="GA192" s="86"/>
      <c r="GB192" s="86"/>
      <c r="GC192" s="86"/>
      <c r="GD192" s="86"/>
      <c r="GE192" s="86"/>
      <c r="GF192" s="86"/>
      <c r="GG192" s="86"/>
      <c r="GH192" s="86"/>
      <c r="GI192" s="86"/>
      <c r="GJ192" s="86"/>
      <c r="GK192" s="87"/>
    </row>
    <row r="193" ht="12.75" customHeight="1">
      <c r="A193" s="17"/>
      <c r="B193" s="85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  <c r="AH193" s="86"/>
      <c r="AI193" s="86"/>
      <c r="AJ193" s="86"/>
      <c r="AK193" s="86"/>
      <c r="AL193" s="86"/>
      <c r="AM193" s="86"/>
      <c r="AN193" s="86"/>
      <c r="AO193" s="86"/>
      <c r="AP193" s="86"/>
      <c r="AQ193" s="86"/>
      <c r="AR193" s="86"/>
      <c r="AS193" s="86"/>
      <c r="AT193" s="86"/>
      <c r="AU193" s="86"/>
      <c r="AV193" s="86"/>
      <c r="AW193" s="86"/>
      <c r="AX193" s="86"/>
      <c r="AY193" s="86"/>
      <c r="AZ193" s="86"/>
      <c r="BA193" s="86"/>
      <c r="BB193" s="86"/>
      <c r="BC193" s="86"/>
      <c r="BD193" s="86"/>
      <c r="BE193" s="86"/>
      <c r="BF193" s="86"/>
      <c r="BG193" s="86"/>
      <c r="BH193" s="86"/>
      <c r="BI193" s="86"/>
      <c r="BJ193" s="86"/>
      <c r="BK193" s="86"/>
      <c r="BL193" s="86"/>
      <c r="BM193" s="86"/>
      <c r="BN193" s="86"/>
      <c r="BO193" s="86"/>
      <c r="BP193" s="86"/>
      <c r="BQ193" s="86"/>
      <c r="BR193" s="86"/>
      <c r="BS193" s="86"/>
      <c r="BT193" s="86"/>
      <c r="BU193" s="86"/>
      <c r="BV193" s="86"/>
      <c r="BW193" s="86"/>
      <c r="BX193" s="86"/>
      <c r="BY193" s="86"/>
      <c r="BZ193" s="86"/>
      <c r="CA193" s="86"/>
      <c r="CB193" s="86"/>
      <c r="CC193" s="86"/>
      <c r="CD193" s="86"/>
      <c r="CE193" s="86"/>
      <c r="CF193" s="86"/>
      <c r="CG193" s="86"/>
      <c r="CH193" s="86"/>
      <c r="CI193" s="86"/>
      <c r="CJ193" s="86"/>
      <c r="CK193" s="86"/>
      <c r="CL193" s="86"/>
      <c r="CM193" s="86"/>
      <c r="CN193" s="86"/>
      <c r="CO193" s="86"/>
      <c r="CP193" s="86"/>
      <c r="CQ193" s="86"/>
      <c r="CR193" s="86"/>
      <c r="CS193" s="86"/>
      <c r="CT193" s="86"/>
      <c r="CU193" s="86"/>
      <c r="CV193" s="86"/>
      <c r="CW193" s="86"/>
      <c r="CX193" s="86"/>
      <c r="CY193" s="86"/>
      <c r="CZ193" s="86"/>
      <c r="DA193" s="86"/>
      <c r="DB193" s="86"/>
      <c r="DC193" s="86"/>
      <c r="DD193" s="86"/>
      <c r="DE193" s="86"/>
      <c r="DF193" s="86"/>
      <c r="DG193" s="86"/>
      <c r="DH193" s="86"/>
      <c r="DI193" s="86"/>
      <c r="DJ193" s="86"/>
      <c r="DK193" s="86"/>
      <c r="DL193" s="86"/>
      <c r="DM193" s="86"/>
      <c r="DN193" s="86"/>
      <c r="DO193" s="86"/>
      <c r="DP193" s="86"/>
      <c r="DQ193" s="86"/>
      <c r="DR193" s="86"/>
      <c r="DS193" s="86"/>
      <c r="DT193" s="86"/>
      <c r="DU193" s="86"/>
      <c r="DV193" s="86"/>
      <c r="DW193" s="86"/>
      <c r="DX193" s="86"/>
      <c r="DY193" s="86"/>
      <c r="DZ193" s="86"/>
      <c r="EA193" s="86"/>
      <c r="EB193" s="86"/>
      <c r="EC193" s="86"/>
      <c r="ED193" s="86"/>
      <c r="EE193" s="86"/>
      <c r="EF193" s="86"/>
      <c r="EG193" s="86"/>
      <c r="EH193" s="86"/>
      <c r="EI193" s="86"/>
      <c r="EJ193" s="86"/>
      <c r="EK193" s="86"/>
      <c r="EL193" s="86"/>
      <c r="EM193" s="86"/>
      <c r="EN193" s="86"/>
      <c r="EO193" s="86"/>
      <c r="EP193" s="86"/>
      <c r="EQ193" s="86"/>
      <c r="ER193" s="86"/>
      <c r="ES193" s="86"/>
      <c r="ET193" s="86"/>
      <c r="EU193" s="86"/>
      <c r="EV193" s="86"/>
      <c r="EW193" s="86"/>
      <c r="EX193" s="86"/>
      <c r="EY193" s="86"/>
      <c r="EZ193" s="86"/>
      <c r="FA193" s="86"/>
      <c r="FB193" s="86"/>
      <c r="FC193" s="86"/>
      <c r="FD193" s="86"/>
      <c r="FE193" s="86"/>
      <c r="FF193" s="86"/>
      <c r="FG193" s="86"/>
      <c r="FH193" s="86"/>
      <c r="FI193" s="86"/>
      <c r="FJ193" s="86"/>
      <c r="FK193" s="86"/>
      <c r="FL193" s="86"/>
      <c r="FM193" s="86"/>
      <c r="FN193" s="86"/>
      <c r="FO193" s="86"/>
      <c r="FP193" s="86"/>
      <c r="FQ193" s="86"/>
      <c r="FR193" s="86"/>
      <c r="FS193" s="86"/>
      <c r="FT193" s="86"/>
      <c r="FU193" s="86"/>
      <c r="FV193" s="86"/>
      <c r="FW193" s="86"/>
      <c r="FX193" s="86"/>
      <c r="FY193" s="86"/>
      <c r="FZ193" s="86"/>
      <c r="GA193" s="86"/>
      <c r="GB193" s="86"/>
      <c r="GC193" s="86"/>
      <c r="GD193" s="86"/>
      <c r="GE193" s="86"/>
      <c r="GF193" s="86"/>
      <c r="GG193" s="86"/>
      <c r="GH193" s="86"/>
      <c r="GI193" s="86"/>
      <c r="GJ193" s="86"/>
      <c r="GK193" s="87"/>
    </row>
    <row r="194" ht="12.75" customHeight="1">
      <c r="A194" s="17"/>
      <c r="B194" s="85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86"/>
      <c r="AT194" s="86"/>
      <c r="AU194" s="86"/>
      <c r="AV194" s="86"/>
      <c r="AW194" s="86"/>
      <c r="AX194" s="86"/>
      <c r="AY194" s="86"/>
      <c r="AZ194" s="86"/>
      <c r="BA194" s="86"/>
      <c r="BB194" s="86"/>
      <c r="BC194" s="86"/>
      <c r="BD194" s="86"/>
      <c r="BE194" s="86"/>
      <c r="BF194" s="86"/>
      <c r="BG194" s="86"/>
      <c r="BH194" s="86"/>
      <c r="BI194" s="86"/>
      <c r="BJ194" s="86"/>
      <c r="BK194" s="86"/>
      <c r="BL194" s="86"/>
      <c r="BM194" s="86"/>
      <c r="BN194" s="86"/>
      <c r="BO194" s="86"/>
      <c r="BP194" s="86"/>
      <c r="BQ194" s="86"/>
      <c r="BR194" s="86"/>
      <c r="BS194" s="86"/>
      <c r="BT194" s="86"/>
      <c r="BU194" s="86"/>
      <c r="BV194" s="86"/>
      <c r="BW194" s="86"/>
      <c r="BX194" s="86"/>
      <c r="BY194" s="86"/>
      <c r="BZ194" s="86"/>
      <c r="CA194" s="86"/>
      <c r="CB194" s="86"/>
      <c r="CC194" s="86"/>
      <c r="CD194" s="86"/>
      <c r="CE194" s="86"/>
      <c r="CF194" s="86"/>
      <c r="CG194" s="86"/>
      <c r="CH194" s="86"/>
      <c r="CI194" s="86"/>
      <c r="CJ194" s="86"/>
      <c r="CK194" s="86"/>
      <c r="CL194" s="86"/>
      <c r="CM194" s="86"/>
      <c r="CN194" s="86"/>
      <c r="CO194" s="86"/>
      <c r="CP194" s="86"/>
      <c r="CQ194" s="86"/>
      <c r="CR194" s="86"/>
      <c r="CS194" s="86"/>
      <c r="CT194" s="86"/>
      <c r="CU194" s="86"/>
      <c r="CV194" s="86"/>
      <c r="CW194" s="86"/>
      <c r="CX194" s="86"/>
      <c r="CY194" s="86"/>
      <c r="CZ194" s="86"/>
      <c r="DA194" s="86"/>
      <c r="DB194" s="86"/>
      <c r="DC194" s="86"/>
      <c r="DD194" s="86"/>
      <c r="DE194" s="86"/>
      <c r="DF194" s="86"/>
      <c r="DG194" s="86"/>
      <c r="DH194" s="86"/>
      <c r="DI194" s="86"/>
      <c r="DJ194" s="86"/>
      <c r="DK194" s="86"/>
      <c r="DL194" s="86"/>
      <c r="DM194" s="86"/>
      <c r="DN194" s="86"/>
      <c r="DO194" s="86"/>
      <c r="DP194" s="86"/>
      <c r="DQ194" s="86"/>
      <c r="DR194" s="86"/>
      <c r="DS194" s="86"/>
      <c r="DT194" s="86"/>
      <c r="DU194" s="86"/>
      <c r="DV194" s="86"/>
      <c r="DW194" s="86"/>
      <c r="DX194" s="86"/>
      <c r="DY194" s="86"/>
      <c r="DZ194" s="86"/>
      <c r="EA194" s="86"/>
      <c r="EB194" s="86"/>
      <c r="EC194" s="86"/>
      <c r="ED194" s="86"/>
      <c r="EE194" s="86"/>
      <c r="EF194" s="86"/>
      <c r="EG194" s="86"/>
      <c r="EH194" s="86"/>
      <c r="EI194" s="86"/>
      <c r="EJ194" s="86"/>
      <c r="EK194" s="86"/>
      <c r="EL194" s="86"/>
      <c r="EM194" s="86"/>
      <c r="EN194" s="86"/>
      <c r="EO194" s="86"/>
      <c r="EP194" s="86"/>
      <c r="EQ194" s="86"/>
      <c r="ER194" s="86"/>
      <c r="ES194" s="86"/>
      <c r="ET194" s="86"/>
      <c r="EU194" s="86"/>
      <c r="EV194" s="86"/>
      <c r="EW194" s="86"/>
      <c r="EX194" s="86"/>
      <c r="EY194" s="86"/>
      <c r="EZ194" s="86"/>
      <c r="FA194" s="86"/>
      <c r="FB194" s="86"/>
      <c r="FC194" s="86"/>
      <c r="FD194" s="86"/>
      <c r="FE194" s="86"/>
      <c r="FF194" s="86"/>
      <c r="FG194" s="86"/>
      <c r="FH194" s="86"/>
      <c r="FI194" s="86"/>
      <c r="FJ194" s="86"/>
      <c r="FK194" s="86"/>
      <c r="FL194" s="86"/>
      <c r="FM194" s="86"/>
      <c r="FN194" s="86"/>
      <c r="FO194" s="86"/>
      <c r="FP194" s="86"/>
      <c r="FQ194" s="86"/>
      <c r="FR194" s="86"/>
      <c r="FS194" s="86"/>
      <c r="FT194" s="86"/>
      <c r="FU194" s="86"/>
      <c r="FV194" s="86"/>
      <c r="FW194" s="86"/>
      <c r="FX194" s="86"/>
      <c r="FY194" s="86"/>
      <c r="FZ194" s="86"/>
      <c r="GA194" s="86"/>
      <c r="GB194" s="86"/>
      <c r="GC194" s="86"/>
      <c r="GD194" s="86"/>
      <c r="GE194" s="86"/>
      <c r="GF194" s="86"/>
      <c r="GG194" s="86"/>
      <c r="GH194" s="86"/>
      <c r="GI194" s="86"/>
      <c r="GJ194" s="86"/>
      <c r="GK194" s="87"/>
    </row>
    <row r="195" ht="12.75" customHeight="1">
      <c r="A195" s="17"/>
      <c r="B195" s="85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  <c r="AH195" s="86"/>
      <c r="AI195" s="86"/>
      <c r="AJ195" s="86"/>
      <c r="AK195" s="86"/>
      <c r="AL195" s="86"/>
      <c r="AM195" s="86"/>
      <c r="AN195" s="86"/>
      <c r="AO195" s="86"/>
      <c r="AP195" s="86"/>
      <c r="AQ195" s="86"/>
      <c r="AR195" s="86"/>
      <c r="AS195" s="86"/>
      <c r="AT195" s="86"/>
      <c r="AU195" s="86"/>
      <c r="AV195" s="86"/>
      <c r="AW195" s="86"/>
      <c r="AX195" s="86"/>
      <c r="AY195" s="86"/>
      <c r="AZ195" s="86"/>
      <c r="BA195" s="86"/>
      <c r="BB195" s="86"/>
      <c r="BC195" s="86"/>
      <c r="BD195" s="86"/>
      <c r="BE195" s="86"/>
      <c r="BF195" s="86"/>
      <c r="BG195" s="86"/>
      <c r="BH195" s="86"/>
      <c r="BI195" s="86"/>
      <c r="BJ195" s="86"/>
      <c r="BK195" s="86"/>
      <c r="BL195" s="86"/>
      <c r="BM195" s="86"/>
      <c r="BN195" s="86"/>
      <c r="BO195" s="86"/>
      <c r="BP195" s="86"/>
      <c r="BQ195" s="86"/>
      <c r="BR195" s="86"/>
      <c r="BS195" s="86"/>
      <c r="BT195" s="86"/>
      <c r="BU195" s="86"/>
      <c r="BV195" s="86"/>
      <c r="BW195" s="86"/>
      <c r="BX195" s="86"/>
      <c r="BY195" s="86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  <c r="CL195" s="86"/>
      <c r="CM195" s="86"/>
      <c r="CN195" s="86"/>
      <c r="CO195" s="86"/>
      <c r="CP195" s="86"/>
      <c r="CQ195" s="86"/>
      <c r="CR195" s="86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  <c r="DC195" s="86"/>
      <c r="DD195" s="86"/>
      <c r="DE195" s="86"/>
      <c r="DF195" s="86"/>
      <c r="DG195" s="86"/>
      <c r="DH195" s="86"/>
      <c r="DI195" s="86"/>
      <c r="DJ195" s="86"/>
      <c r="DK195" s="86"/>
      <c r="DL195" s="86"/>
      <c r="DM195" s="86"/>
      <c r="DN195" s="86"/>
      <c r="DO195" s="86"/>
      <c r="DP195" s="86"/>
      <c r="DQ195" s="86"/>
      <c r="DR195" s="86"/>
      <c r="DS195" s="86"/>
      <c r="DT195" s="86"/>
      <c r="DU195" s="86"/>
      <c r="DV195" s="86"/>
      <c r="DW195" s="86"/>
      <c r="DX195" s="86"/>
      <c r="DY195" s="86"/>
      <c r="DZ195" s="86"/>
      <c r="EA195" s="86"/>
      <c r="EB195" s="86"/>
      <c r="EC195" s="86"/>
      <c r="ED195" s="86"/>
      <c r="EE195" s="86"/>
      <c r="EF195" s="86"/>
      <c r="EG195" s="86"/>
      <c r="EH195" s="86"/>
      <c r="EI195" s="86"/>
      <c r="EJ195" s="86"/>
      <c r="EK195" s="86"/>
      <c r="EL195" s="86"/>
      <c r="EM195" s="86"/>
      <c r="EN195" s="86"/>
      <c r="EO195" s="86"/>
      <c r="EP195" s="86"/>
      <c r="EQ195" s="86"/>
      <c r="ER195" s="86"/>
      <c r="ES195" s="86"/>
      <c r="ET195" s="86"/>
      <c r="EU195" s="86"/>
      <c r="EV195" s="86"/>
      <c r="EW195" s="86"/>
      <c r="EX195" s="86"/>
      <c r="EY195" s="86"/>
      <c r="EZ195" s="86"/>
      <c r="FA195" s="86"/>
      <c r="FB195" s="86"/>
      <c r="FC195" s="86"/>
      <c r="FD195" s="86"/>
      <c r="FE195" s="86"/>
      <c r="FF195" s="86"/>
      <c r="FG195" s="86"/>
      <c r="FH195" s="86"/>
      <c r="FI195" s="86"/>
      <c r="FJ195" s="86"/>
      <c r="FK195" s="86"/>
      <c r="FL195" s="86"/>
      <c r="FM195" s="86"/>
      <c r="FN195" s="86"/>
      <c r="FO195" s="86"/>
      <c r="FP195" s="86"/>
      <c r="FQ195" s="86"/>
      <c r="FR195" s="86"/>
      <c r="FS195" s="86"/>
      <c r="FT195" s="86"/>
      <c r="FU195" s="86"/>
      <c r="FV195" s="86"/>
      <c r="FW195" s="86"/>
      <c r="FX195" s="86"/>
      <c r="FY195" s="86"/>
      <c r="FZ195" s="86"/>
      <c r="GA195" s="86"/>
      <c r="GB195" s="86"/>
      <c r="GC195" s="86"/>
      <c r="GD195" s="86"/>
      <c r="GE195" s="86"/>
      <c r="GF195" s="86"/>
      <c r="GG195" s="86"/>
      <c r="GH195" s="86"/>
      <c r="GI195" s="86"/>
      <c r="GJ195" s="86"/>
      <c r="GK195" s="87"/>
    </row>
    <row r="196" ht="12.75" customHeight="1">
      <c r="A196" s="17"/>
      <c r="B196" s="85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86"/>
      <c r="AT196" s="86"/>
      <c r="AU196" s="86"/>
      <c r="AV196" s="86"/>
      <c r="AW196" s="86"/>
      <c r="AX196" s="86"/>
      <c r="AY196" s="86"/>
      <c r="AZ196" s="86"/>
      <c r="BA196" s="86"/>
      <c r="BB196" s="86"/>
      <c r="BC196" s="86"/>
      <c r="BD196" s="86"/>
      <c r="BE196" s="86"/>
      <c r="BF196" s="86"/>
      <c r="BG196" s="86"/>
      <c r="BH196" s="86"/>
      <c r="BI196" s="86"/>
      <c r="BJ196" s="86"/>
      <c r="BK196" s="86"/>
      <c r="BL196" s="86"/>
      <c r="BM196" s="86"/>
      <c r="BN196" s="86"/>
      <c r="BO196" s="86"/>
      <c r="BP196" s="86"/>
      <c r="BQ196" s="86"/>
      <c r="BR196" s="86"/>
      <c r="BS196" s="86"/>
      <c r="BT196" s="86"/>
      <c r="BU196" s="86"/>
      <c r="BV196" s="86"/>
      <c r="BW196" s="86"/>
      <c r="BX196" s="86"/>
      <c r="BY196" s="86"/>
      <c r="BZ196" s="86"/>
      <c r="CA196" s="86"/>
      <c r="CB196" s="86"/>
      <c r="CC196" s="86"/>
      <c r="CD196" s="86"/>
      <c r="CE196" s="86"/>
      <c r="CF196" s="86"/>
      <c r="CG196" s="86"/>
      <c r="CH196" s="86"/>
      <c r="CI196" s="86"/>
      <c r="CJ196" s="86"/>
      <c r="CK196" s="86"/>
      <c r="CL196" s="86"/>
      <c r="CM196" s="86"/>
      <c r="CN196" s="86"/>
      <c r="CO196" s="86"/>
      <c r="CP196" s="86"/>
      <c r="CQ196" s="86"/>
      <c r="CR196" s="86"/>
      <c r="CS196" s="86"/>
      <c r="CT196" s="86"/>
      <c r="CU196" s="86"/>
      <c r="CV196" s="86"/>
      <c r="CW196" s="86"/>
      <c r="CX196" s="86"/>
      <c r="CY196" s="86"/>
      <c r="CZ196" s="86"/>
      <c r="DA196" s="86"/>
      <c r="DB196" s="86"/>
      <c r="DC196" s="86"/>
      <c r="DD196" s="86"/>
      <c r="DE196" s="86"/>
      <c r="DF196" s="86"/>
      <c r="DG196" s="86"/>
      <c r="DH196" s="86"/>
      <c r="DI196" s="86"/>
      <c r="DJ196" s="86"/>
      <c r="DK196" s="86"/>
      <c r="DL196" s="86"/>
      <c r="DM196" s="86"/>
      <c r="DN196" s="86"/>
      <c r="DO196" s="86"/>
      <c r="DP196" s="86"/>
      <c r="DQ196" s="86"/>
      <c r="DR196" s="86"/>
      <c r="DS196" s="86"/>
      <c r="DT196" s="86"/>
      <c r="DU196" s="86"/>
      <c r="DV196" s="86"/>
      <c r="DW196" s="86"/>
      <c r="DX196" s="86"/>
      <c r="DY196" s="86"/>
      <c r="DZ196" s="86"/>
      <c r="EA196" s="86"/>
      <c r="EB196" s="86"/>
      <c r="EC196" s="86"/>
      <c r="ED196" s="86"/>
      <c r="EE196" s="86"/>
      <c r="EF196" s="86"/>
      <c r="EG196" s="86"/>
      <c r="EH196" s="86"/>
      <c r="EI196" s="86"/>
      <c r="EJ196" s="86"/>
      <c r="EK196" s="86"/>
      <c r="EL196" s="86"/>
      <c r="EM196" s="86"/>
      <c r="EN196" s="86"/>
      <c r="EO196" s="86"/>
      <c r="EP196" s="86"/>
      <c r="EQ196" s="86"/>
      <c r="ER196" s="86"/>
      <c r="ES196" s="86"/>
      <c r="ET196" s="86"/>
      <c r="EU196" s="86"/>
      <c r="EV196" s="86"/>
      <c r="EW196" s="86"/>
      <c r="EX196" s="86"/>
      <c r="EY196" s="86"/>
      <c r="EZ196" s="86"/>
      <c r="FA196" s="86"/>
      <c r="FB196" s="86"/>
      <c r="FC196" s="86"/>
      <c r="FD196" s="86"/>
      <c r="FE196" s="86"/>
      <c r="FF196" s="86"/>
      <c r="FG196" s="86"/>
      <c r="FH196" s="86"/>
      <c r="FI196" s="86"/>
      <c r="FJ196" s="86"/>
      <c r="FK196" s="86"/>
      <c r="FL196" s="86"/>
      <c r="FM196" s="86"/>
      <c r="FN196" s="86"/>
      <c r="FO196" s="86"/>
      <c r="FP196" s="86"/>
      <c r="FQ196" s="86"/>
      <c r="FR196" s="86"/>
      <c r="FS196" s="86"/>
      <c r="FT196" s="86"/>
      <c r="FU196" s="86"/>
      <c r="FV196" s="86"/>
      <c r="FW196" s="86"/>
      <c r="FX196" s="86"/>
      <c r="FY196" s="86"/>
      <c r="FZ196" s="86"/>
      <c r="GA196" s="86"/>
      <c r="GB196" s="86"/>
      <c r="GC196" s="86"/>
      <c r="GD196" s="86"/>
      <c r="GE196" s="86"/>
      <c r="GF196" s="86"/>
      <c r="GG196" s="86"/>
      <c r="GH196" s="86"/>
      <c r="GI196" s="86"/>
      <c r="GJ196" s="86"/>
      <c r="GK196" s="87"/>
    </row>
    <row r="197" ht="12.75" customHeight="1">
      <c r="A197" s="17"/>
      <c r="B197" s="85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  <c r="AH197" s="86"/>
      <c r="AI197" s="86"/>
      <c r="AJ197" s="86"/>
      <c r="AK197" s="86"/>
      <c r="AL197" s="86"/>
      <c r="AM197" s="86"/>
      <c r="AN197" s="86"/>
      <c r="AO197" s="86"/>
      <c r="AP197" s="86"/>
      <c r="AQ197" s="86"/>
      <c r="AR197" s="86"/>
      <c r="AS197" s="86"/>
      <c r="AT197" s="86"/>
      <c r="AU197" s="86"/>
      <c r="AV197" s="86"/>
      <c r="AW197" s="86"/>
      <c r="AX197" s="86"/>
      <c r="AY197" s="86"/>
      <c r="AZ197" s="86"/>
      <c r="BA197" s="86"/>
      <c r="BB197" s="86"/>
      <c r="BC197" s="86"/>
      <c r="BD197" s="86"/>
      <c r="BE197" s="86"/>
      <c r="BF197" s="86"/>
      <c r="BG197" s="86"/>
      <c r="BH197" s="86"/>
      <c r="BI197" s="86"/>
      <c r="BJ197" s="86"/>
      <c r="BK197" s="86"/>
      <c r="BL197" s="86"/>
      <c r="BM197" s="86"/>
      <c r="BN197" s="86"/>
      <c r="BO197" s="86"/>
      <c r="BP197" s="86"/>
      <c r="BQ197" s="86"/>
      <c r="BR197" s="86"/>
      <c r="BS197" s="86"/>
      <c r="BT197" s="86"/>
      <c r="BU197" s="86"/>
      <c r="BV197" s="86"/>
      <c r="BW197" s="86"/>
      <c r="BX197" s="86"/>
      <c r="BY197" s="86"/>
      <c r="BZ197" s="86"/>
      <c r="CA197" s="86"/>
      <c r="CB197" s="86"/>
      <c r="CC197" s="86"/>
      <c r="CD197" s="86"/>
      <c r="CE197" s="86"/>
      <c r="CF197" s="86"/>
      <c r="CG197" s="86"/>
      <c r="CH197" s="86"/>
      <c r="CI197" s="86"/>
      <c r="CJ197" s="86"/>
      <c r="CK197" s="86"/>
      <c r="CL197" s="86"/>
      <c r="CM197" s="86"/>
      <c r="CN197" s="86"/>
      <c r="CO197" s="86"/>
      <c r="CP197" s="86"/>
      <c r="CQ197" s="86"/>
      <c r="CR197" s="86"/>
      <c r="CS197" s="86"/>
      <c r="CT197" s="86"/>
      <c r="CU197" s="86"/>
      <c r="CV197" s="86"/>
      <c r="CW197" s="86"/>
      <c r="CX197" s="86"/>
      <c r="CY197" s="86"/>
      <c r="CZ197" s="86"/>
      <c r="DA197" s="86"/>
      <c r="DB197" s="86"/>
      <c r="DC197" s="86"/>
      <c r="DD197" s="86"/>
      <c r="DE197" s="86"/>
      <c r="DF197" s="86"/>
      <c r="DG197" s="86"/>
      <c r="DH197" s="86"/>
      <c r="DI197" s="86"/>
      <c r="DJ197" s="86"/>
      <c r="DK197" s="86"/>
      <c r="DL197" s="86"/>
      <c r="DM197" s="86"/>
      <c r="DN197" s="86"/>
      <c r="DO197" s="86"/>
      <c r="DP197" s="86"/>
      <c r="DQ197" s="86"/>
      <c r="DR197" s="86"/>
      <c r="DS197" s="86"/>
      <c r="DT197" s="86"/>
      <c r="DU197" s="86"/>
      <c r="DV197" s="86"/>
      <c r="DW197" s="86"/>
      <c r="DX197" s="86"/>
      <c r="DY197" s="86"/>
      <c r="DZ197" s="86"/>
      <c r="EA197" s="86"/>
      <c r="EB197" s="86"/>
      <c r="EC197" s="86"/>
      <c r="ED197" s="86"/>
      <c r="EE197" s="86"/>
      <c r="EF197" s="86"/>
      <c r="EG197" s="86"/>
      <c r="EH197" s="86"/>
      <c r="EI197" s="86"/>
      <c r="EJ197" s="86"/>
      <c r="EK197" s="86"/>
      <c r="EL197" s="86"/>
      <c r="EM197" s="86"/>
      <c r="EN197" s="86"/>
      <c r="EO197" s="86"/>
      <c r="EP197" s="86"/>
      <c r="EQ197" s="86"/>
      <c r="ER197" s="86"/>
      <c r="ES197" s="86"/>
      <c r="ET197" s="86"/>
      <c r="EU197" s="86"/>
      <c r="EV197" s="86"/>
      <c r="EW197" s="86"/>
      <c r="EX197" s="86"/>
      <c r="EY197" s="86"/>
      <c r="EZ197" s="86"/>
      <c r="FA197" s="86"/>
      <c r="FB197" s="86"/>
      <c r="FC197" s="86"/>
      <c r="FD197" s="86"/>
      <c r="FE197" s="86"/>
      <c r="FF197" s="86"/>
      <c r="FG197" s="86"/>
      <c r="FH197" s="86"/>
      <c r="FI197" s="86"/>
      <c r="FJ197" s="86"/>
      <c r="FK197" s="86"/>
      <c r="FL197" s="86"/>
      <c r="FM197" s="86"/>
      <c r="FN197" s="86"/>
      <c r="FO197" s="86"/>
      <c r="FP197" s="86"/>
      <c r="FQ197" s="86"/>
      <c r="FR197" s="86"/>
      <c r="FS197" s="86"/>
      <c r="FT197" s="86"/>
      <c r="FU197" s="86"/>
      <c r="FV197" s="86"/>
      <c r="FW197" s="86"/>
      <c r="FX197" s="86"/>
      <c r="FY197" s="86"/>
      <c r="FZ197" s="86"/>
      <c r="GA197" s="86"/>
      <c r="GB197" s="86"/>
      <c r="GC197" s="86"/>
      <c r="GD197" s="86"/>
      <c r="GE197" s="86"/>
      <c r="GF197" s="86"/>
      <c r="GG197" s="86"/>
      <c r="GH197" s="86"/>
      <c r="GI197" s="86"/>
      <c r="GJ197" s="86"/>
      <c r="GK197" s="87"/>
    </row>
    <row r="198" ht="12.75" customHeight="1">
      <c r="A198" s="17"/>
      <c r="B198" s="85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86"/>
      <c r="AT198" s="86"/>
      <c r="AU198" s="86"/>
      <c r="AV198" s="86"/>
      <c r="AW198" s="86"/>
      <c r="AX198" s="86"/>
      <c r="AY198" s="86"/>
      <c r="AZ198" s="86"/>
      <c r="BA198" s="86"/>
      <c r="BB198" s="86"/>
      <c r="BC198" s="86"/>
      <c r="BD198" s="86"/>
      <c r="BE198" s="86"/>
      <c r="BF198" s="86"/>
      <c r="BG198" s="86"/>
      <c r="BH198" s="86"/>
      <c r="BI198" s="86"/>
      <c r="BJ198" s="86"/>
      <c r="BK198" s="86"/>
      <c r="BL198" s="86"/>
      <c r="BM198" s="86"/>
      <c r="BN198" s="86"/>
      <c r="BO198" s="86"/>
      <c r="BP198" s="86"/>
      <c r="BQ198" s="86"/>
      <c r="BR198" s="86"/>
      <c r="BS198" s="86"/>
      <c r="BT198" s="86"/>
      <c r="BU198" s="86"/>
      <c r="BV198" s="86"/>
      <c r="BW198" s="86"/>
      <c r="BX198" s="86"/>
      <c r="BY198" s="86"/>
      <c r="BZ198" s="86"/>
      <c r="CA198" s="86"/>
      <c r="CB198" s="86"/>
      <c r="CC198" s="86"/>
      <c r="CD198" s="86"/>
      <c r="CE198" s="86"/>
      <c r="CF198" s="86"/>
      <c r="CG198" s="86"/>
      <c r="CH198" s="86"/>
      <c r="CI198" s="86"/>
      <c r="CJ198" s="86"/>
      <c r="CK198" s="86"/>
      <c r="CL198" s="86"/>
      <c r="CM198" s="86"/>
      <c r="CN198" s="86"/>
      <c r="CO198" s="86"/>
      <c r="CP198" s="86"/>
      <c r="CQ198" s="86"/>
      <c r="CR198" s="86"/>
      <c r="CS198" s="86"/>
      <c r="CT198" s="86"/>
      <c r="CU198" s="86"/>
      <c r="CV198" s="86"/>
      <c r="CW198" s="86"/>
      <c r="CX198" s="86"/>
      <c r="CY198" s="86"/>
      <c r="CZ198" s="86"/>
      <c r="DA198" s="86"/>
      <c r="DB198" s="86"/>
      <c r="DC198" s="86"/>
      <c r="DD198" s="86"/>
      <c r="DE198" s="86"/>
      <c r="DF198" s="86"/>
      <c r="DG198" s="86"/>
      <c r="DH198" s="86"/>
      <c r="DI198" s="86"/>
      <c r="DJ198" s="86"/>
      <c r="DK198" s="86"/>
      <c r="DL198" s="86"/>
      <c r="DM198" s="86"/>
      <c r="DN198" s="86"/>
      <c r="DO198" s="86"/>
      <c r="DP198" s="86"/>
      <c r="DQ198" s="86"/>
      <c r="DR198" s="86"/>
      <c r="DS198" s="86"/>
      <c r="DT198" s="86"/>
      <c r="DU198" s="86"/>
      <c r="DV198" s="86"/>
      <c r="DW198" s="86"/>
      <c r="DX198" s="86"/>
      <c r="DY198" s="86"/>
      <c r="DZ198" s="86"/>
      <c r="EA198" s="86"/>
      <c r="EB198" s="86"/>
      <c r="EC198" s="86"/>
      <c r="ED198" s="86"/>
      <c r="EE198" s="86"/>
      <c r="EF198" s="86"/>
      <c r="EG198" s="86"/>
      <c r="EH198" s="86"/>
      <c r="EI198" s="86"/>
      <c r="EJ198" s="86"/>
      <c r="EK198" s="86"/>
      <c r="EL198" s="86"/>
      <c r="EM198" s="86"/>
      <c r="EN198" s="86"/>
      <c r="EO198" s="86"/>
      <c r="EP198" s="86"/>
      <c r="EQ198" s="86"/>
      <c r="ER198" s="86"/>
      <c r="ES198" s="86"/>
      <c r="ET198" s="86"/>
      <c r="EU198" s="86"/>
      <c r="EV198" s="86"/>
      <c r="EW198" s="86"/>
      <c r="EX198" s="86"/>
      <c r="EY198" s="86"/>
      <c r="EZ198" s="86"/>
      <c r="FA198" s="86"/>
      <c r="FB198" s="86"/>
      <c r="FC198" s="86"/>
      <c r="FD198" s="86"/>
      <c r="FE198" s="86"/>
      <c r="FF198" s="86"/>
      <c r="FG198" s="86"/>
      <c r="FH198" s="86"/>
      <c r="FI198" s="86"/>
      <c r="FJ198" s="86"/>
      <c r="FK198" s="86"/>
      <c r="FL198" s="86"/>
      <c r="FM198" s="86"/>
      <c r="FN198" s="86"/>
      <c r="FO198" s="86"/>
      <c r="FP198" s="86"/>
      <c r="FQ198" s="86"/>
      <c r="FR198" s="86"/>
      <c r="FS198" s="86"/>
      <c r="FT198" s="86"/>
      <c r="FU198" s="86"/>
      <c r="FV198" s="86"/>
      <c r="FW198" s="86"/>
      <c r="FX198" s="86"/>
      <c r="FY198" s="86"/>
      <c r="FZ198" s="86"/>
      <c r="GA198" s="86"/>
      <c r="GB198" s="86"/>
      <c r="GC198" s="86"/>
      <c r="GD198" s="86"/>
      <c r="GE198" s="86"/>
      <c r="GF198" s="86"/>
      <c r="GG198" s="86"/>
      <c r="GH198" s="86"/>
      <c r="GI198" s="86"/>
      <c r="GJ198" s="86"/>
      <c r="GK198" s="87"/>
    </row>
    <row r="199" ht="12.75" customHeight="1">
      <c r="A199" s="17"/>
      <c r="B199" s="85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  <c r="AE199" s="86"/>
      <c r="AF199" s="86"/>
      <c r="AG199" s="86"/>
      <c r="AH199" s="86"/>
      <c r="AI199" s="86"/>
      <c r="AJ199" s="86"/>
      <c r="AK199" s="86"/>
      <c r="AL199" s="86"/>
      <c r="AM199" s="86"/>
      <c r="AN199" s="86"/>
      <c r="AO199" s="86"/>
      <c r="AP199" s="86"/>
      <c r="AQ199" s="86"/>
      <c r="AR199" s="86"/>
      <c r="AS199" s="86"/>
      <c r="AT199" s="86"/>
      <c r="AU199" s="86"/>
      <c r="AV199" s="86"/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86"/>
      <c r="BI199" s="86"/>
      <c r="BJ199" s="86"/>
      <c r="BK199" s="86"/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  <c r="BW199" s="86"/>
      <c r="BX199" s="86"/>
      <c r="BY199" s="86"/>
      <c r="BZ199" s="86"/>
      <c r="CA199" s="86"/>
      <c r="CB199" s="86"/>
      <c r="CC199" s="86"/>
      <c r="CD199" s="86"/>
      <c r="CE199" s="86"/>
      <c r="CF199" s="86"/>
      <c r="CG199" s="86"/>
      <c r="CH199" s="86"/>
      <c r="CI199" s="86"/>
      <c r="CJ199" s="86"/>
      <c r="CK199" s="86"/>
      <c r="CL199" s="86"/>
      <c r="CM199" s="86"/>
      <c r="CN199" s="86"/>
      <c r="CO199" s="86"/>
      <c r="CP199" s="86"/>
      <c r="CQ199" s="86"/>
      <c r="CR199" s="86"/>
      <c r="CS199" s="86"/>
      <c r="CT199" s="86"/>
      <c r="CU199" s="86"/>
      <c r="CV199" s="86"/>
      <c r="CW199" s="86"/>
      <c r="CX199" s="86"/>
      <c r="CY199" s="86"/>
      <c r="CZ199" s="86"/>
      <c r="DA199" s="86"/>
      <c r="DB199" s="86"/>
      <c r="DC199" s="86"/>
      <c r="DD199" s="86"/>
      <c r="DE199" s="86"/>
      <c r="DF199" s="86"/>
      <c r="DG199" s="86"/>
      <c r="DH199" s="86"/>
      <c r="DI199" s="86"/>
      <c r="DJ199" s="86"/>
      <c r="DK199" s="86"/>
      <c r="DL199" s="86"/>
      <c r="DM199" s="86"/>
      <c r="DN199" s="86"/>
      <c r="DO199" s="86"/>
      <c r="DP199" s="86"/>
      <c r="DQ199" s="86"/>
      <c r="DR199" s="86"/>
      <c r="DS199" s="86"/>
      <c r="DT199" s="86"/>
      <c r="DU199" s="86"/>
      <c r="DV199" s="86"/>
      <c r="DW199" s="86"/>
      <c r="DX199" s="86"/>
      <c r="DY199" s="86"/>
      <c r="DZ199" s="86"/>
      <c r="EA199" s="86"/>
      <c r="EB199" s="86"/>
      <c r="EC199" s="86"/>
      <c r="ED199" s="86"/>
      <c r="EE199" s="86"/>
      <c r="EF199" s="86"/>
      <c r="EG199" s="86"/>
      <c r="EH199" s="86"/>
      <c r="EI199" s="86"/>
      <c r="EJ199" s="86"/>
      <c r="EK199" s="86"/>
      <c r="EL199" s="86"/>
      <c r="EM199" s="86"/>
      <c r="EN199" s="86"/>
      <c r="EO199" s="86"/>
      <c r="EP199" s="86"/>
      <c r="EQ199" s="86"/>
      <c r="ER199" s="86"/>
      <c r="ES199" s="86"/>
      <c r="ET199" s="86"/>
      <c r="EU199" s="86"/>
      <c r="EV199" s="86"/>
      <c r="EW199" s="86"/>
      <c r="EX199" s="86"/>
      <c r="EY199" s="86"/>
      <c r="EZ199" s="86"/>
      <c r="FA199" s="86"/>
      <c r="FB199" s="86"/>
      <c r="FC199" s="86"/>
      <c r="FD199" s="86"/>
      <c r="FE199" s="86"/>
      <c r="FF199" s="86"/>
      <c r="FG199" s="86"/>
      <c r="FH199" s="86"/>
      <c r="FI199" s="86"/>
      <c r="FJ199" s="86"/>
      <c r="FK199" s="86"/>
      <c r="FL199" s="86"/>
      <c r="FM199" s="86"/>
      <c r="FN199" s="86"/>
      <c r="FO199" s="86"/>
      <c r="FP199" s="86"/>
      <c r="FQ199" s="86"/>
      <c r="FR199" s="86"/>
      <c r="FS199" s="86"/>
      <c r="FT199" s="86"/>
      <c r="FU199" s="86"/>
      <c r="FV199" s="86"/>
      <c r="FW199" s="86"/>
      <c r="FX199" s="86"/>
      <c r="FY199" s="86"/>
      <c r="FZ199" s="86"/>
      <c r="GA199" s="86"/>
      <c r="GB199" s="86"/>
      <c r="GC199" s="86"/>
      <c r="GD199" s="86"/>
      <c r="GE199" s="86"/>
      <c r="GF199" s="86"/>
      <c r="GG199" s="86"/>
      <c r="GH199" s="86"/>
      <c r="GI199" s="86"/>
      <c r="GJ199" s="86"/>
      <c r="GK199" s="87"/>
    </row>
    <row r="200" ht="12.75" customHeight="1">
      <c r="A200" s="17"/>
      <c r="B200" s="85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86"/>
      <c r="AT200" s="86"/>
      <c r="AU200" s="86"/>
      <c r="AV200" s="86"/>
      <c r="AW200" s="86"/>
      <c r="AX200" s="86"/>
      <c r="AY200" s="86"/>
      <c r="AZ200" s="86"/>
      <c r="BA200" s="86"/>
      <c r="BB200" s="86"/>
      <c r="BC200" s="86"/>
      <c r="BD200" s="86"/>
      <c r="BE200" s="86"/>
      <c r="BF200" s="86"/>
      <c r="BG200" s="86"/>
      <c r="BH200" s="86"/>
      <c r="BI200" s="86"/>
      <c r="BJ200" s="86"/>
      <c r="BK200" s="86"/>
      <c r="BL200" s="86"/>
      <c r="BM200" s="86"/>
      <c r="BN200" s="86"/>
      <c r="BO200" s="86"/>
      <c r="BP200" s="86"/>
      <c r="BQ200" s="86"/>
      <c r="BR200" s="86"/>
      <c r="BS200" s="86"/>
      <c r="BT200" s="86"/>
      <c r="BU200" s="86"/>
      <c r="BV200" s="86"/>
      <c r="BW200" s="86"/>
      <c r="BX200" s="86"/>
      <c r="BY200" s="86"/>
      <c r="BZ200" s="86"/>
      <c r="CA200" s="86"/>
      <c r="CB200" s="86"/>
      <c r="CC200" s="86"/>
      <c r="CD200" s="86"/>
      <c r="CE200" s="86"/>
      <c r="CF200" s="86"/>
      <c r="CG200" s="86"/>
      <c r="CH200" s="86"/>
      <c r="CI200" s="86"/>
      <c r="CJ200" s="86"/>
      <c r="CK200" s="86"/>
      <c r="CL200" s="86"/>
      <c r="CM200" s="86"/>
      <c r="CN200" s="86"/>
      <c r="CO200" s="86"/>
      <c r="CP200" s="86"/>
      <c r="CQ200" s="86"/>
      <c r="CR200" s="86"/>
      <c r="CS200" s="86"/>
      <c r="CT200" s="86"/>
      <c r="CU200" s="86"/>
      <c r="CV200" s="86"/>
      <c r="CW200" s="86"/>
      <c r="CX200" s="86"/>
      <c r="CY200" s="86"/>
      <c r="CZ200" s="86"/>
      <c r="DA200" s="86"/>
      <c r="DB200" s="86"/>
      <c r="DC200" s="86"/>
      <c r="DD200" s="86"/>
      <c r="DE200" s="86"/>
      <c r="DF200" s="86"/>
      <c r="DG200" s="86"/>
      <c r="DH200" s="86"/>
      <c r="DI200" s="86"/>
      <c r="DJ200" s="86"/>
      <c r="DK200" s="86"/>
      <c r="DL200" s="86"/>
      <c r="DM200" s="86"/>
      <c r="DN200" s="86"/>
      <c r="DO200" s="86"/>
      <c r="DP200" s="86"/>
      <c r="DQ200" s="86"/>
      <c r="DR200" s="86"/>
      <c r="DS200" s="86"/>
      <c r="DT200" s="86"/>
      <c r="DU200" s="86"/>
      <c r="DV200" s="86"/>
      <c r="DW200" s="86"/>
      <c r="DX200" s="86"/>
      <c r="DY200" s="86"/>
      <c r="DZ200" s="86"/>
      <c r="EA200" s="86"/>
      <c r="EB200" s="86"/>
      <c r="EC200" s="86"/>
      <c r="ED200" s="86"/>
      <c r="EE200" s="86"/>
      <c r="EF200" s="86"/>
      <c r="EG200" s="86"/>
      <c r="EH200" s="86"/>
      <c r="EI200" s="86"/>
      <c r="EJ200" s="86"/>
      <c r="EK200" s="86"/>
      <c r="EL200" s="86"/>
      <c r="EM200" s="86"/>
      <c r="EN200" s="86"/>
      <c r="EO200" s="86"/>
      <c r="EP200" s="86"/>
      <c r="EQ200" s="86"/>
      <c r="ER200" s="86"/>
      <c r="ES200" s="86"/>
      <c r="ET200" s="86"/>
      <c r="EU200" s="86"/>
      <c r="EV200" s="86"/>
      <c r="EW200" s="86"/>
      <c r="EX200" s="86"/>
      <c r="EY200" s="86"/>
      <c r="EZ200" s="86"/>
      <c r="FA200" s="86"/>
      <c r="FB200" s="86"/>
      <c r="FC200" s="86"/>
      <c r="FD200" s="86"/>
      <c r="FE200" s="86"/>
      <c r="FF200" s="86"/>
      <c r="FG200" s="86"/>
      <c r="FH200" s="86"/>
      <c r="FI200" s="86"/>
      <c r="FJ200" s="86"/>
      <c r="FK200" s="86"/>
      <c r="FL200" s="86"/>
      <c r="FM200" s="86"/>
      <c r="FN200" s="86"/>
      <c r="FO200" s="86"/>
      <c r="FP200" s="86"/>
      <c r="FQ200" s="86"/>
      <c r="FR200" s="86"/>
      <c r="FS200" s="86"/>
      <c r="FT200" s="86"/>
      <c r="FU200" s="86"/>
      <c r="FV200" s="86"/>
      <c r="FW200" s="86"/>
      <c r="FX200" s="86"/>
      <c r="FY200" s="86"/>
      <c r="FZ200" s="86"/>
      <c r="GA200" s="86"/>
      <c r="GB200" s="86"/>
      <c r="GC200" s="86"/>
      <c r="GD200" s="86"/>
      <c r="GE200" s="86"/>
      <c r="GF200" s="86"/>
      <c r="GG200" s="86"/>
      <c r="GH200" s="86"/>
      <c r="GI200" s="86"/>
      <c r="GJ200" s="86"/>
      <c r="GK200" s="87"/>
    </row>
    <row r="201" ht="12.75" customHeight="1">
      <c r="A201" s="17"/>
      <c r="B201" s="85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  <c r="BK201" s="86"/>
      <c r="BL201" s="86"/>
      <c r="BM201" s="86"/>
      <c r="BN201" s="86"/>
      <c r="BO201" s="86"/>
      <c r="BP201" s="86"/>
      <c r="BQ201" s="86"/>
      <c r="BR201" s="86"/>
      <c r="BS201" s="86"/>
      <c r="BT201" s="86"/>
      <c r="BU201" s="86"/>
      <c r="BV201" s="86"/>
      <c r="BW201" s="86"/>
      <c r="BX201" s="86"/>
      <c r="BY201" s="86"/>
      <c r="BZ201" s="86"/>
      <c r="CA201" s="86"/>
      <c r="CB201" s="86"/>
      <c r="CC201" s="86"/>
      <c r="CD201" s="86"/>
      <c r="CE201" s="86"/>
      <c r="CF201" s="86"/>
      <c r="CG201" s="86"/>
      <c r="CH201" s="86"/>
      <c r="CI201" s="86"/>
      <c r="CJ201" s="86"/>
      <c r="CK201" s="86"/>
      <c r="CL201" s="86"/>
      <c r="CM201" s="86"/>
      <c r="CN201" s="86"/>
      <c r="CO201" s="86"/>
      <c r="CP201" s="86"/>
      <c r="CQ201" s="86"/>
      <c r="CR201" s="86"/>
      <c r="CS201" s="86"/>
      <c r="CT201" s="86"/>
      <c r="CU201" s="86"/>
      <c r="CV201" s="86"/>
      <c r="CW201" s="86"/>
      <c r="CX201" s="86"/>
      <c r="CY201" s="86"/>
      <c r="CZ201" s="86"/>
      <c r="DA201" s="86"/>
      <c r="DB201" s="86"/>
      <c r="DC201" s="86"/>
      <c r="DD201" s="86"/>
      <c r="DE201" s="86"/>
      <c r="DF201" s="86"/>
      <c r="DG201" s="86"/>
      <c r="DH201" s="86"/>
      <c r="DI201" s="86"/>
      <c r="DJ201" s="86"/>
      <c r="DK201" s="86"/>
      <c r="DL201" s="86"/>
      <c r="DM201" s="86"/>
      <c r="DN201" s="86"/>
      <c r="DO201" s="86"/>
      <c r="DP201" s="86"/>
      <c r="DQ201" s="86"/>
      <c r="DR201" s="86"/>
      <c r="DS201" s="86"/>
      <c r="DT201" s="86"/>
      <c r="DU201" s="86"/>
      <c r="DV201" s="86"/>
      <c r="DW201" s="86"/>
      <c r="DX201" s="86"/>
      <c r="DY201" s="86"/>
      <c r="DZ201" s="86"/>
      <c r="EA201" s="86"/>
      <c r="EB201" s="86"/>
      <c r="EC201" s="86"/>
      <c r="ED201" s="86"/>
      <c r="EE201" s="86"/>
      <c r="EF201" s="86"/>
      <c r="EG201" s="86"/>
      <c r="EH201" s="86"/>
      <c r="EI201" s="86"/>
      <c r="EJ201" s="86"/>
      <c r="EK201" s="86"/>
      <c r="EL201" s="86"/>
      <c r="EM201" s="86"/>
      <c r="EN201" s="86"/>
      <c r="EO201" s="86"/>
      <c r="EP201" s="86"/>
      <c r="EQ201" s="86"/>
      <c r="ER201" s="86"/>
      <c r="ES201" s="86"/>
      <c r="ET201" s="86"/>
      <c r="EU201" s="86"/>
      <c r="EV201" s="86"/>
      <c r="EW201" s="86"/>
      <c r="EX201" s="86"/>
      <c r="EY201" s="86"/>
      <c r="EZ201" s="86"/>
      <c r="FA201" s="86"/>
      <c r="FB201" s="86"/>
      <c r="FC201" s="86"/>
      <c r="FD201" s="86"/>
      <c r="FE201" s="86"/>
      <c r="FF201" s="86"/>
      <c r="FG201" s="86"/>
      <c r="FH201" s="86"/>
      <c r="FI201" s="86"/>
      <c r="FJ201" s="86"/>
      <c r="FK201" s="86"/>
      <c r="FL201" s="86"/>
      <c r="FM201" s="86"/>
      <c r="FN201" s="86"/>
      <c r="FO201" s="86"/>
      <c r="FP201" s="86"/>
      <c r="FQ201" s="86"/>
      <c r="FR201" s="86"/>
      <c r="FS201" s="86"/>
      <c r="FT201" s="86"/>
      <c r="FU201" s="86"/>
      <c r="FV201" s="86"/>
      <c r="FW201" s="86"/>
      <c r="FX201" s="86"/>
      <c r="FY201" s="86"/>
      <c r="FZ201" s="86"/>
      <c r="GA201" s="86"/>
      <c r="GB201" s="86"/>
      <c r="GC201" s="86"/>
      <c r="GD201" s="86"/>
      <c r="GE201" s="86"/>
      <c r="GF201" s="86"/>
      <c r="GG201" s="86"/>
      <c r="GH201" s="86"/>
      <c r="GI201" s="86"/>
      <c r="GJ201" s="86"/>
      <c r="GK201" s="87"/>
    </row>
    <row r="202" ht="12.75" customHeight="1">
      <c r="A202" s="17"/>
      <c r="B202" s="85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86"/>
      <c r="AT202" s="86"/>
      <c r="AU202" s="86"/>
      <c r="AV202" s="86"/>
      <c r="AW202" s="86"/>
      <c r="AX202" s="86"/>
      <c r="AY202" s="86"/>
      <c r="AZ202" s="86"/>
      <c r="BA202" s="86"/>
      <c r="BB202" s="86"/>
      <c r="BC202" s="86"/>
      <c r="BD202" s="86"/>
      <c r="BE202" s="86"/>
      <c r="BF202" s="86"/>
      <c r="BG202" s="86"/>
      <c r="BH202" s="86"/>
      <c r="BI202" s="86"/>
      <c r="BJ202" s="86"/>
      <c r="BK202" s="86"/>
      <c r="BL202" s="86"/>
      <c r="BM202" s="86"/>
      <c r="BN202" s="86"/>
      <c r="BO202" s="86"/>
      <c r="BP202" s="86"/>
      <c r="BQ202" s="86"/>
      <c r="BR202" s="86"/>
      <c r="BS202" s="86"/>
      <c r="BT202" s="86"/>
      <c r="BU202" s="86"/>
      <c r="BV202" s="86"/>
      <c r="BW202" s="86"/>
      <c r="BX202" s="86"/>
      <c r="BY202" s="86"/>
      <c r="BZ202" s="86"/>
      <c r="CA202" s="86"/>
      <c r="CB202" s="86"/>
      <c r="CC202" s="86"/>
      <c r="CD202" s="86"/>
      <c r="CE202" s="86"/>
      <c r="CF202" s="86"/>
      <c r="CG202" s="86"/>
      <c r="CH202" s="86"/>
      <c r="CI202" s="86"/>
      <c r="CJ202" s="86"/>
      <c r="CK202" s="86"/>
      <c r="CL202" s="86"/>
      <c r="CM202" s="86"/>
      <c r="CN202" s="86"/>
      <c r="CO202" s="86"/>
      <c r="CP202" s="86"/>
      <c r="CQ202" s="86"/>
      <c r="CR202" s="86"/>
      <c r="CS202" s="86"/>
      <c r="CT202" s="86"/>
      <c r="CU202" s="86"/>
      <c r="CV202" s="86"/>
      <c r="CW202" s="86"/>
      <c r="CX202" s="86"/>
      <c r="CY202" s="86"/>
      <c r="CZ202" s="86"/>
      <c r="DA202" s="86"/>
      <c r="DB202" s="86"/>
      <c r="DC202" s="86"/>
      <c r="DD202" s="86"/>
      <c r="DE202" s="86"/>
      <c r="DF202" s="86"/>
      <c r="DG202" s="86"/>
      <c r="DH202" s="86"/>
      <c r="DI202" s="86"/>
      <c r="DJ202" s="86"/>
      <c r="DK202" s="86"/>
      <c r="DL202" s="86"/>
      <c r="DM202" s="86"/>
      <c r="DN202" s="86"/>
      <c r="DO202" s="86"/>
      <c r="DP202" s="86"/>
      <c r="DQ202" s="86"/>
      <c r="DR202" s="86"/>
      <c r="DS202" s="86"/>
      <c r="DT202" s="86"/>
      <c r="DU202" s="86"/>
      <c r="DV202" s="86"/>
      <c r="DW202" s="86"/>
      <c r="DX202" s="86"/>
      <c r="DY202" s="86"/>
      <c r="DZ202" s="86"/>
      <c r="EA202" s="86"/>
      <c r="EB202" s="86"/>
      <c r="EC202" s="86"/>
      <c r="ED202" s="86"/>
      <c r="EE202" s="86"/>
      <c r="EF202" s="86"/>
      <c r="EG202" s="86"/>
      <c r="EH202" s="86"/>
      <c r="EI202" s="86"/>
      <c r="EJ202" s="86"/>
      <c r="EK202" s="86"/>
      <c r="EL202" s="86"/>
      <c r="EM202" s="86"/>
      <c r="EN202" s="86"/>
      <c r="EO202" s="86"/>
      <c r="EP202" s="86"/>
      <c r="EQ202" s="86"/>
      <c r="ER202" s="86"/>
      <c r="ES202" s="86"/>
      <c r="ET202" s="86"/>
      <c r="EU202" s="86"/>
      <c r="EV202" s="86"/>
      <c r="EW202" s="86"/>
      <c r="EX202" s="86"/>
      <c r="EY202" s="86"/>
      <c r="EZ202" s="86"/>
      <c r="FA202" s="86"/>
      <c r="FB202" s="86"/>
      <c r="FC202" s="86"/>
      <c r="FD202" s="86"/>
      <c r="FE202" s="86"/>
      <c r="FF202" s="86"/>
      <c r="FG202" s="86"/>
      <c r="FH202" s="86"/>
      <c r="FI202" s="86"/>
      <c r="FJ202" s="86"/>
      <c r="FK202" s="86"/>
      <c r="FL202" s="86"/>
      <c r="FM202" s="86"/>
      <c r="FN202" s="86"/>
      <c r="FO202" s="86"/>
      <c r="FP202" s="86"/>
      <c r="FQ202" s="86"/>
      <c r="FR202" s="86"/>
      <c r="FS202" s="86"/>
      <c r="FT202" s="86"/>
      <c r="FU202" s="86"/>
      <c r="FV202" s="86"/>
      <c r="FW202" s="86"/>
      <c r="FX202" s="86"/>
      <c r="FY202" s="86"/>
      <c r="FZ202" s="86"/>
      <c r="GA202" s="86"/>
      <c r="GB202" s="86"/>
      <c r="GC202" s="86"/>
      <c r="GD202" s="86"/>
      <c r="GE202" s="86"/>
      <c r="GF202" s="86"/>
      <c r="GG202" s="86"/>
      <c r="GH202" s="86"/>
      <c r="GI202" s="86"/>
      <c r="GJ202" s="86"/>
      <c r="GK202" s="87"/>
    </row>
    <row r="203" ht="12.75" customHeight="1">
      <c r="A203" s="17"/>
      <c r="B203" s="85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  <c r="AE203" s="86"/>
      <c r="AF203" s="86"/>
      <c r="AG203" s="86"/>
      <c r="AH203" s="86"/>
      <c r="AI203" s="86"/>
      <c r="AJ203" s="86"/>
      <c r="AK203" s="86"/>
      <c r="AL203" s="86"/>
      <c r="AM203" s="86"/>
      <c r="AN203" s="86"/>
      <c r="AO203" s="86"/>
      <c r="AP203" s="86"/>
      <c r="AQ203" s="86"/>
      <c r="AR203" s="86"/>
      <c r="AS203" s="86"/>
      <c r="AT203" s="86"/>
      <c r="AU203" s="86"/>
      <c r="AV203" s="86"/>
      <c r="AW203" s="86"/>
      <c r="AX203" s="86"/>
      <c r="AY203" s="86"/>
      <c r="AZ203" s="86"/>
      <c r="BA203" s="86"/>
      <c r="BB203" s="86"/>
      <c r="BC203" s="86"/>
      <c r="BD203" s="86"/>
      <c r="BE203" s="86"/>
      <c r="BF203" s="86"/>
      <c r="BG203" s="86"/>
      <c r="BH203" s="86"/>
      <c r="BI203" s="86"/>
      <c r="BJ203" s="86"/>
      <c r="BK203" s="86"/>
      <c r="BL203" s="86"/>
      <c r="BM203" s="86"/>
      <c r="BN203" s="86"/>
      <c r="BO203" s="86"/>
      <c r="BP203" s="86"/>
      <c r="BQ203" s="86"/>
      <c r="BR203" s="86"/>
      <c r="BS203" s="86"/>
      <c r="BT203" s="86"/>
      <c r="BU203" s="86"/>
      <c r="BV203" s="86"/>
      <c r="BW203" s="86"/>
      <c r="BX203" s="86"/>
      <c r="BY203" s="86"/>
      <c r="BZ203" s="86"/>
      <c r="CA203" s="86"/>
      <c r="CB203" s="86"/>
      <c r="CC203" s="86"/>
      <c r="CD203" s="86"/>
      <c r="CE203" s="86"/>
      <c r="CF203" s="86"/>
      <c r="CG203" s="86"/>
      <c r="CH203" s="86"/>
      <c r="CI203" s="86"/>
      <c r="CJ203" s="86"/>
      <c r="CK203" s="86"/>
      <c r="CL203" s="86"/>
      <c r="CM203" s="86"/>
      <c r="CN203" s="86"/>
      <c r="CO203" s="86"/>
      <c r="CP203" s="86"/>
      <c r="CQ203" s="86"/>
      <c r="CR203" s="86"/>
      <c r="CS203" s="86"/>
      <c r="CT203" s="86"/>
      <c r="CU203" s="86"/>
      <c r="CV203" s="86"/>
      <c r="CW203" s="86"/>
      <c r="CX203" s="86"/>
      <c r="CY203" s="86"/>
      <c r="CZ203" s="86"/>
      <c r="DA203" s="86"/>
      <c r="DB203" s="86"/>
      <c r="DC203" s="86"/>
      <c r="DD203" s="86"/>
      <c r="DE203" s="86"/>
      <c r="DF203" s="86"/>
      <c r="DG203" s="86"/>
      <c r="DH203" s="86"/>
      <c r="DI203" s="86"/>
      <c r="DJ203" s="86"/>
      <c r="DK203" s="86"/>
      <c r="DL203" s="86"/>
      <c r="DM203" s="86"/>
      <c r="DN203" s="86"/>
      <c r="DO203" s="86"/>
      <c r="DP203" s="86"/>
      <c r="DQ203" s="86"/>
      <c r="DR203" s="86"/>
      <c r="DS203" s="86"/>
      <c r="DT203" s="86"/>
      <c r="DU203" s="86"/>
      <c r="DV203" s="86"/>
      <c r="DW203" s="86"/>
      <c r="DX203" s="86"/>
      <c r="DY203" s="86"/>
      <c r="DZ203" s="86"/>
      <c r="EA203" s="86"/>
      <c r="EB203" s="86"/>
      <c r="EC203" s="86"/>
      <c r="ED203" s="86"/>
      <c r="EE203" s="86"/>
      <c r="EF203" s="86"/>
      <c r="EG203" s="86"/>
      <c r="EH203" s="86"/>
      <c r="EI203" s="86"/>
      <c r="EJ203" s="86"/>
      <c r="EK203" s="86"/>
      <c r="EL203" s="86"/>
      <c r="EM203" s="86"/>
      <c r="EN203" s="86"/>
      <c r="EO203" s="86"/>
      <c r="EP203" s="86"/>
      <c r="EQ203" s="86"/>
      <c r="ER203" s="86"/>
      <c r="ES203" s="86"/>
      <c r="ET203" s="86"/>
      <c r="EU203" s="86"/>
      <c r="EV203" s="86"/>
      <c r="EW203" s="86"/>
      <c r="EX203" s="86"/>
      <c r="EY203" s="86"/>
      <c r="EZ203" s="86"/>
      <c r="FA203" s="86"/>
      <c r="FB203" s="86"/>
      <c r="FC203" s="86"/>
      <c r="FD203" s="86"/>
      <c r="FE203" s="86"/>
      <c r="FF203" s="86"/>
      <c r="FG203" s="86"/>
      <c r="FH203" s="86"/>
      <c r="FI203" s="86"/>
      <c r="FJ203" s="86"/>
      <c r="FK203" s="86"/>
      <c r="FL203" s="86"/>
      <c r="FM203" s="86"/>
      <c r="FN203" s="86"/>
      <c r="FO203" s="86"/>
      <c r="FP203" s="86"/>
      <c r="FQ203" s="86"/>
      <c r="FR203" s="86"/>
      <c r="FS203" s="86"/>
      <c r="FT203" s="86"/>
      <c r="FU203" s="86"/>
      <c r="FV203" s="86"/>
      <c r="FW203" s="86"/>
      <c r="FX203" s="86"/>
      <c r="FY203" s="86"/>
      <c r="FZ203" s="86"/>
      <c r="GA203" s="86"/>
      <c r="GB203" s="86"/>
      <c r="GC203" s="86"/>
      <c r="GD203" s="86"/>
      <c r="GE203" s="86"/>
      <c r="GF203" s="86"/>
      <c r="GG203" s="86"/>
      <c r="GH203" s="86"/>
      <c r="GI203" s="86"/>
      <c r="GJ203" s="86"/>
      <c r="GK203" s="87"/>
    </row>
    <row r="204" ht="12.75" customHeight="1">
      <c r="A204" s="17"/>
      <c r="B204" s="85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86"/>
      <c r="AT204" s="86"/>
      <c r="AU204" s="86"/>
      <c r="AV204" s="86"/>
      <c r="AW204" s="86"/>
      <c r="AX204" s="86"/>
      <c r="AY204" s="86"/>
      <c r="AZ204" s="86"/>
      <c r="BA204" s="86"/>
      <c r="BB204" s="86"/>
      <c r="BC204" s="86"/>
      <c r="BD204" s="86"/>
      <c r="BE204" s="86"/>
      <c r="BF204" s="86"/>
      <c r="BG204" s="86"/>
      <c r="BH204" s="86"/>
      <c r="BI204" s="86"/>
      <c r="BJ204" s="86"/>
      <c r="BK204" s="86"/>
      <c r="BL204" s="86"/>
      <c r="BM204" s="86"/>
      <c r="BN204" s="86"/>
      <c r="BO204" s="86"/>
      <c r="BP204" s="86"/>
      <c r="BQ204" s="86"/>
      <c r="BR204" s="86"/>
      <c r="BS204" s="86"/>
      <c r="BT204" s="86"/>
      <c r="BU204" s="86"/>
      <c r="BV204" s="86"/>
      <c r="BW204" s="86"/>
      <c r="BX204" s="86"/>
      <c r="BY204" s="86"/>
      <c r="BZ204" s="86"/>
      <c r="CA204" s="86"/>
      <c r="CB204" s="86"/>
      <c r="CC204" s="86"/>
      <c r="CD204" s="86"/>
      <c r="CE204" s="86"/>
      <c r="CF204" s="86"/>
      <c r="CG204" s="86"/>
      <c r="CH204" s="86"/>
      <c r="CI204" s="86"/>
      <c r="CJ204" s="86"/>
      <c r="CK204" s="86"/>
      <c r="CL204" s="86"/>
      <c r="CM204" s="86"/>
      <c r="CN204" s="86"/>
      <c r="CO204" s="86"/>
      <c r="CP204" s="86"/>
      <c r="CQ204" s="86"/>
      <c r="CR204" s="86"/>
      <c r="CS204" s="86"/>
      <c r="CT204" s="86"/>
      <c r="CU204" s="86"/>
      <c r="CV204" s="86"/>
      <c r="CW204" s="86"/>
      <c r="CX204" s="86"/>
      <c r="CY204" s="86"/>
      <c r="CZ204" s="86"/>
      <c r="DA204" s="86"/>
      <c r="DB204" s="86"/>
      <c r="DC204" s="86"/>
      <c r="DD204" s="86"/>
      <c r="DE204" s="86"/>
      <c r="DF204" s="86"/>
      <c r="DG204" s="86"/>
      <c r="DH204" s="86"/>
      <c r="DI204" s="86"/>
      <c r="DJ204" s="86"/>
      <c r="DK204" s="86"/>
      <c r="DL204" s="86"/>
      <c r="DM204" s="86"/>
      <c r="DN204" s="86"/>
      <c r="DO204" s="86"/>
      <c r="DP204" s="86"/>
      <c r="DQ204" s="86"/>
      <c r="DR204" s="86"/>
      <c r="DS204" s="86"/>
      <c r="DT204" s="86"/>
      <c r="DU204" s="86"/>
      <c r="DV204" s="86"/>
      <c r="DW204" s="86"/>
      <c r="DX204" s="86"/>
      <c r="DY204" s="86"/>
      <c r="DZ204" s="86"/>
      <c r="EA204" s="86"/>
      <c r="EB204" s="86"/>
      <c r="EC204" s="86"/>
      <c r="ED204" s="86"/>
      <c r="EE204" s="86"/>
      <c r="EF204" s="86"/>
      <c r="EG204" s="86"/>
      <c r="EH204" s="86"/>
      <c r="EI204" s="86"/>
      <c r="EJ204" s="86"/>
      <c r="EK204" s="86"/>
      <c r="EL204" s="86"/>
      <c r="EM204" s="86"/>
      <c r="EN204" s="86"/>
      <c r="EO204" s="86"/>
      <c r="EP204" s="86"/>
      <c r="EQ204" s="86"/>
      <c r="ER204" s="86"/>
      <c r="ES204" s="86"/>
      <c r="ET204" s="86"/>
      <c r="EU204" s="86"/>
      <c r="EV204" s="86"/>
      <c r="EW204" s="86"/>
      <c r="EX204" s="86"/>
      <c r="EY204" s="86"/>
      <c r="EZ204" s="86"/>
      <c r="FA204" s="86"/>
      <c r="FB204" s="86"/>
      <c r="FC204" s="86"/>
      <c r="FD204" s="86"/>
      <c r="FE204" s="86"/>
      <c r="FF204" s="86"/>
      <c r="FG204" s="86"/>
      <c r="FH204" s="86"/>
      <c r="FI204" s="86"/>
      <c r="FJ204" s="86"/>
      <c r="FK204" s="86"/>
      <c r="FL204" s="86"/>
      <c r="FM204" s="86"/>
      <c r="FN204" s="86"/>
      <c r="FO204" s="86"/>
      <c r="FP204" s="86"/>
      <c r="FQ204" s="86"/>
      <c r="FR204" s="86"/>
      <c r="FS204" s="86"/>
      <c r="FT204" s="86"/>
      <c r="FU204" s="86"/>
      <c r="FV204" s="86"/>
      <c r="FW204" s="86"/>
      <c r="FX204" s="86"/>
      <c r="FY204" s="86"/>
      <c r="FZ204" s="86"/>
      <c r="GA204" s="86"/>
      <c r="GB204" s="86"/>
      <c r="GC204" s="86"/>
      <c r="GD204" s="86"/>
      <c r="GE204" s="86"/>
      <c r="GF204" s="86"/>
      <c r="GG204" s="86"/>
      <c r="GH204" s="86"/>
      <c r="GI204" s="86"/>
      <c r="GJ204" s="86"/>
      <c r="GK204" s="87"/>
    </row>
    <row r="205" ht="12.75" customHeight="1">
      <c r="A205" s="17"/>
      <c r="B205" s="85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  <c r="AE205" s="86"/>
      <c r="AF205" s="86"/>
      <c r="AG205" s="86"/>
      <c r="AH205" s="86"/>
      <c r="AI205" s="86"/>
      <c r="AJ205" s="86"/>
      <c r="AK205" s="86"/>
      <c r="AL205" s="86"/>
      <c r="AM205" s="86"/>
      <c r="AN205" s="86"/>
      <c r="AO205" s="86"/>
      <c r="AP205" s="86"/>
      <c r="AQ205" s="86"/>
      <c r="AR205" s="86"/>
      <c r="AS205" s="86"/>
      <c r="AT205" s="86"/>
      <c r="AU205" s="86"/>
      <c r="AV205" s="86"/>
      <c r="AW205" s="86"/>
      <c r="AX205" s="86"/>
      <c r="AY205" s="86"/>
      <c r="AZ205" s="86"/>
      <c r="BA205" s="86"/>
      <c r="BB205" s="86"/>
      <c r="BC205" s="86"/>
      <c r="BD205" s="86"/>
      <c r="BE205" s="86"/>
      <c r="BF205" s="86"/>
      <c r="BG205" s="86"/>
      <c r="BH205" s="86"/>
      <c r="BI205" s="86"/>
      <c r="BJ205" s="86"/>
      <c r="BK205" s="86"/>
      <c r="BL205" s="86"/>
      <c r="BM205" s="86"/>
      <c r="BN205" s="86"/>
      <c r="BO205" s="86"/>
      <c r="BP205" s="86"/>
      <c r="BQ205" s="86"/>
      <c r="BR205" s="86"/>
      <c r="BS205" s="86"/>
      <c r="BT205" s="86"/>
      <c r="BU205" s="86"/>
      <c r="BV205" s="86"/>
      <c r="BW205" s="86"/>
      <c r="BX205" s="86"/>
      <c r="BY205" s="86"/>
      <c r="BZ205" s="86"/>
      <c r="CA205" s="86"/>
      <c r="CB205" s="86"/>
      <c r="CC205" s="86"/>
      <c r="CD205" s="86"/>
      <c r="CE205" s="86"/>
      <c r="CF205" s="86"/>
      <c r="CG205" s="86"/>
      <c r="CH205" s="86"/>
      <c r="CI205" s="86"/>
      <c r="CJ205" s="86"/>
      <c r="CK205" s="86"/>
      <c r="CL205" s="86"/>
      <c r="CM205" s="86"/>
      <c r="CN205" s="86"/>
      <c r="CO205" s="86"/>
      <c r="CP205" s="86"/>
      <c r="CQ205" s="86"/>
      <c r="CR205" s="86"/>
      <c r="CS205" s="86"/>
      <c r="CT205" s="86"/>
      <c r="CU205" s="86"/>
      <c r="CV205" s="86"/>
      <c r="CW205" s="86"/>
      <c r="CX205" s="86"/>
      <c r="CY205" s="86"/>
      <c r="CZ205" s="86"/>
      <c r="DA205" s="86"/>
      <c r="DB205" s="86"/>
      <c r="DC205" s="86"/>
      <c r="DD205" s="86"/>
      <c r="DE205" s="86"/>
      <c r="DF205" s="86"/>
      <c r="DG205" s="86"/>
      <c r="DH205" s="86"/>
      <c r="DI205" s="86"/>
      <c r="DJ205" s="86"/>
      <c r="DK205" s="86"/>
      <c r="DL205" s="86"/>
      <c r="DM205" s="86"/>
      <c r="DN205" s="86"/>
      <c r="DO205" s="86"/>
      <c r="DP205" s="86"/>
      <c r="DQ205" s="86"/>
      <c r="DR205" s="86"/>
      <c r="DS205" s="86"/>
      <c r="DT205" s="86"/>
      <c r="DU205" s="86"/>
      <c r="DV205" s="86"/>
      <c r="DW205" s="86"/>
      <c r="DX205" s="86"/>
      <c r="DY205" s="86"/>
      <c r="DZ205" s="86"/>
      <c r="EA205" s="86"/>
      <c r="EB205" s="86"/>
      <c r="EC205" s="86"/>
      <c r="ED205" s="86"/>
      <c r="EE205" s="86"/>
      <c r="EF205" s="86"/>
      <c r="EG205" s="86"/>
      <c r="EH205" s="86"/>
      <c r="EI205" s="86"/>
      <c r="EJ205" s="86"/>
      <c r="EK205" s="86"/>
      <c r="EL205" s="86"/>
      <c r="EM205" s="86"/>
      <c r="EN205" s="86"/>
      <c r="EO205" s="86"/>
      <c r="EP205" s="86"/>
      <c r="EQ205" s="86"/>
      <c r="ER205" s="86"/>
      <c r="ES205" s="86"/>
      <c r="ET205" s="86"/>
      <c r="EU205" s="86"/>
      <c r="EV205" s="86"/>
      <c r="EW205" s="86"/>
      <c r="EX205" s="86"/>
      <c r="EY205" s="86"/>
      <c r="EZ205" s="86"/>
      <c r="FA205" s="86"/>
      <c r="FB205" s="86"/>
      <c r="FC205" s="86"/>
      <c r="FD205" s="86"/>
      <c r="FE205" s="86"/>
      <c r="FF205" s="86"/>
      <c r="FG205" s="86"/>
      <c r="FH205" s="86"/>
      <c r="FI205" s="86"/>
      <c r="FJ205" s="86"/>
      <c r="FK205" s="86"/>
      <c r="FL205" s="86"/>
      <c r="FM205" s="86"/>
      <c r="FN205" s="86"/>
      <c r="FO205" s="86"/>
      <c r="FP205" s="86"/>
      <c r="FQ205" s="86"/>
      <c r="FR205" s="86"/>
      <c r="FS205" s="86"/>
      <c r="FT205" s="86"/>
      <c r="FU205" s="86"/>
      <c r="FV205" s="86"/>
      <c r="FW205" s="86"/>
      <c r="FX205" s="86"/>
      <c r="FY205" s="86"/>
      <c r="FZ205" s="86"/>
      <c r="GA205" s="86"/>
      <c r="GB205" s="86"/>
      <c r="GC205" s="86"/>
      <c r="GD205" s="86"/>
      <c r="GE205" s="86"/>
      <c r="GF205" s="86"/>
      <c r="GG205" s="86"/>
      <c r="GH205" s="86"/>
      <c r="GI205" s="86"/>
      <c r="GJ205" s="86"/>
      <c r="GK205" s="87"/>
    </row>
    <row r="206" ht="12.75" customHeight="1">
      <c r="A206" s="17"/>
      <c r="B206" s="85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86"/>
      <c r="AT206" s="86"/>
      <c r="AU206" s="86"/>
      <c r="AV206" s="86"/>
      <c r="AW206" s="86"/>
      <c r="AX206" s="86"/>
      <c r="AY206" s="86"/>
      <c r="AZ206" s="86"/>
      <c r="BA206" s="86"/>
      <c r="BB206" s="86"/>
      <c r="BC206" s="86"/>
      <c r="BD206" s="86"/>
      <c r="BE206" s="86"/>
      <c r="BF206" s="86"/>
      <c r="BG206" s="86"/>
      <c r="BH206" s="86"/>
      <c r="BI206" s="86"/>
      <c r="BJ206" s="86"/>
      <c r="BK206" s="86"/>
      <c r="BL206" s="86"/>
      <c r="BM206" s="86"/>
      <c r="BN206" s="86"/>
      <c r="BO206" s="86"/>
      <c r="BP206" s="86"/>
      <c r="BQ206" s="86"/>
      <c r="BR206" s="86"/>
      <c r="BS206" s="86"/>
      <c r="BT206" s="86"/>
      <c r="BU206" s="86"/>
      <c r="BV206" s="86"/>
      <c r="BW206" s="86"/>
      <c r="BX206" s="86"/>
      <c r="BY206" s="86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  <c r="CL206" s="86"/>
      <c r="CM206" s="86"/>
      <c r="CN206" s="86"/>
      <c r="CO206" s="86"/>
      <c r="CP206" s="86"/>
      <c r="CQ206" s="86"/>
      <c r="CR206" s="86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  <c r="DC206" s="86"/>
      <c r="DD206" s="86"/>
      <c r="DE206" s="86"/>
      <c r="DF206" s="86"/>
      <c r="DG206" s="86"/>
      <c r="DH206" s="86"/>
      <c r="DI206" s="86"/>
      <c r="DJ206" s="86"/>
      <c r="DK206" s="86"/>
      <c r="DL206" s="86"/>
      <c r="DM206" s="86"/>
      <c r="DN206" s="86"/>
      <c r="DO206" s="86"/>
      <c r="DP206" s="86"/>
      <c r="DQ206" s="86"/>
      <c r="DR206" s="86"/>
      <c r="DS206" s="86"/>
      <c r="DT206" s="86"/>
      <c r="DU206" s="86"/>
      <c r="DV206" s="86"/>
      <c r="DW206" s="86"/>
      <c r="DX206" s="86"/>
      <c r="DY206" s="86"/>
      <c r="DZ206" s="86"/>
      <c r="EA206" s="86"/>
      <c r="EB206" s="86"/>
      <c r="EC206" s="86"/>
      <c r="ED206" s="86"/>
      <c r="EE206" s="86"/>
      <c r="EF206" s="86"/>
      <c r="EG206" s="86"/>
      <c r="EH206" s="86"/>
      <c r="EI206" s="86"/>
      <c r="EJ206" s="86"/>
      <c r="EK206" s="86"/>
      <c r="EL206" s="86"/>
      <c r="EM206" s="86"/>
      <c r="EN206" s="86"/>
      <c r="EO206" s="86"/>
      <c r="EP206" s="86"/>
      <c r="EQ206" s="86"/>
      <c r="ER206" s="86"/>
      <c r="ES206" s="86"/>
      <c r="ET206" s="86"/>
      <c r="EU206" s="86"/>
      <c r="EV206" s="86"/>
      <c r="EW206" s="86"/>
      <c r="EX206" s="86"/>
      <c r="EY206" s="86"/>
      <c r="EZ206" s="86"/>
      <c r="FA206" s="86"/>
      <c r="FB206" s="86"/>
      <c r="FC206" s="86"/>
      <c r="FD206" s="86"/>
      <c r="FE206" s="86"/>
      <c r="FF206" s="86"/>
      <c r="FG206" s="86"/>
      <c r="FH206" s="86"/>
      <c r="FI206" s="86"/>
      <c r="FJ206" s="86"/>
      <c r="FK206" s="86"/>
      <c r="FL206" s="86"/>
      <c r="FM206" s="86"/>
      <c r="FN206" s="86"/>
      <c r="FO206" s="86"/>
      <c r="FP206" s="86"/>
      <c r="FQ206" s="86"/>
      <c r="FR206" s="86"/>
      <c r="FS206" s="86"/>
      <c r="FT206" s="86"/>
      <c r="FU206" s="86"/>
      <c r="FV206" s="86"/>
      <c r="FW206" s="86"/>
      <c r="FX206" s="86"/>
      <c r="FY206" s="86"/>
      <c r="FZ206" s="86"/>
      <c r="GA206" s="86"/>
      <c r="GB206" s="86"/>
      <c r="GC206" s="86"/>
      <c r="GD206" s="86"/>
      <c r="GE206" s="86"/>
      <c r="GF206" s="86"/>
      <c r="GG206" s="86"/>
      <c r="GH206" s="86"/>
      <c r="GI206" s="86"/>
      <c r="GJ206" s="86"/>
      <c r="GK206" s="87"/>
    </row>
    <row r="207" ht="12.75" customHeight="1">
      <c r="A207" s="17"/>
      <c r="B207" s="85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  <c r="AE207" s="86"/>
      <c r="AF207" s="86"/>
      <c r="AG207" s="86"/>
      <c r="AH207" s="86"/>
      <c r="AI207" s="86"/>
      <c r="AJ207" s="86"/>
      <c r="AK207" s="86"/>
      <c r="AL207" s="86"/>
      <c r="AM207" s="86"/>
      <c r="AN207" s="86"/>
      <c r="AO207" s="86"/>
      <c r="AP207" s="86"/>
      <c r="AQ207" s="86"/>
      <c r="AR207" s="86"/>
      <c r="AS207" s="86"/>
      <c r="AT207" s="86"/>
      <c r="AU207" s="86"/>
      <c r="AV207" s="86"/>
      <c r="AW207" s="86"/>
      <c r="AX207" s="86"/>
      <c r="AY207" s="86"/>
      <c r="AZ207" s="86"/>
      <c r="BA207" s="86"/>
      <c r="BB207" s="86"/>
      <c r="BC207" s="86"/>
      <c r="BD207" s="86"/>
      <c r="BE207" s="86"/>
      <c r="BF207" s="86"/>
      <c r="BG207" s="86"/>
      <c r="BH207" s="86"/>
      <c r="BI207" s="86"/>
      <c r="BJ207" s="86"/>
      <c r="BK207" s="86"/>
      <c r="BL207" s="86"/>
      <c r="BM207" s="86"/>
      <c r="BN207" s="86"/>
      <c r="BO207" s="86"/>
      <c r="BP207" s="86"/>
      <c r="BQ207" s="86"/>
      <c r="BR207" s="86"/>
      <c r="BS207" s="86"/>
      <c r="BT207" s="86"/>
      <c r="BU207" s="86"/>
      <c r="BV207" s="86"/>
      <c r="BW207" s="86"/>
      <c r="BX207" s="86"/>
      <c r="BY207" s="86"/>
      <c r="BZ207" s="86"/>
      <c r="CA207" s="86"/>
      <c r="CB207" s="86"/>
      <c r="CC207" s="86"/>
      <c r="CD207" s="86"/>
      <c r="CE207" s="86"/>
      <c r="CF207" s="86"/>
      <c r="CG207" s="86"/>
      <c r="CH207" s="86"/>
      <c r="CI207" s="86"/>
      <c r="CJ207" s="86"/>
      <c r="CK207" s="86"/>
      <c r="CL207" s="86"/>
      <c r="CM207" s="86"/>
      <c r="CN207" s="86"/>
      <c r="CO207" s="86"/>
      <c r="CP207" s="86"/>
      <c r="CQ207" s="86"/>
      <c r="CR207" s="86"/>
      <c r="CS207" s="86"/>
      <c r="CT207" s="86"/>
      <c r="CU207" s="86"/>
      <c r="CV207" s="86"/>
      <c r="CW207" s="86"/>
      <c r="CX207" s="86"/>
      <c r="CY207" s="86"/>
      <c r="CZ207" s="86"/>
      <c r="DA207" s="86"/>
      <c r="DB207" s="86"/>
      <c r="DC207" s="86"/>
      <c r="DD207" s="86"/>
      <c r="DE207" s="86"/>
      <c r="DF207" s="86"/>
      <c r="DG207" s="86"/>
      <c r="DH207" s="86"/>
      <c r="DI207" s="86"/>
      <c r="DJ207" s="86"/>
      <c r="DK207" s="86"/>
      <c r="DL207" s="86"/>
      <c r="DM207" s="86"/>
      <c r="DN207" s="86"/>
      <c r="DO207" s="86"/>
      <c r="DP207" s="86"/>
      <c r="DQ207" s="86"/>
      <c r="DR207" s="86"/>
      <c r="DS207" s="86"/>
      <c r="DT207" s="86"/>
      <c r="DU207" s="86"/>
      <c r="DV207" s="86"/>
      <c r="DW207" s="86"/>
      <c r="DX207" s="86"/>
      <c r="DY207" s="86"/>
      <c r="DZ207" s="86"/>
      <c r="EA207" s="86"/>
      <c r="EB207" s="86"/>
      <c r="EC207" s="86"/>
      <c r="ED207" s="86"/>
      <c r="EE207" s="86"/>
      <c r="EF207" s="86"/>
      <c r="EG207" s="86"/>
      <c r="EH207" s="86"/>
      <c r="EI207" s="86"/>
      <c r="EJ207" s="86"/>
      <c r="EK207" s="86"/>
      <c r="EL207" s="86"/>
      <c r="EM207" s="86"/>
      <c r="EN207" s="86"/>
      <c r="EO207" s="86"/>
      <c r="EP207" s="86"/>
      <c r="EQ207" s="86"/>
      <c r="ER207" s="86"/>
      <c r="ES207" s="86"/>
      <c r="ET207" s="86"/>
      <c r="EU207" s="86"/>
      <c r="EV207" s="86"/>
      <c r="EW207" s="86"/>
      <c r="EX207" s="86"/>
      <c r="EY207" s="86"/>
      <c r="EZ207" s="86"/>
      <c r="FA207" s="86"/>
      <c r="FB207" s="86"/>
      <c r="FC207" s="86"/>
      <c r="FD207" s="86"/>
      <c r="FE207" s="86"/>
      <c r="FF207" s="86"/>
      <c r="FG207" s="86"/>
      <c r="FH207" s="86"/>
      <c r="FI207" s="86"/>
      <c r="FJ207" s="86"/>
      <c r="FK207" s="86"/>
      <c r="FL207" s="86"/>
      <c r="FM207" s="86"/>
      <c r="FN207" s="86"/>
      <c r="FO207" s="86"/>
      <c r="FP207" s="86"/>
      <c r="FQ207" s="86"/>
      <c r="FR207" s="86"/>
      <c r="FS207" s="86"/>
      <c r="FT207" s="86"/>
      <c r="FU207" s="86"/>
      <c r="FV207" s="86"/>
      <c r="FW207" s="86"/>
      <c r="FX207" s="86"/>
      <c r="FY207" s="86"/>
      <c r="FZ207" s="86"/>
      <c r="GA207" s="86"/>
      <c r="GB207" s="86"/>
      <c r="GC207" s="86"/>
      <c r="GD207" s="86"/>
      <c r="GE207" s="86"/>
      <c r="GF207" s="86"/>
      <c r="GG207" s="86"/>
      <c r="GH207" s="86"/>
      <c r="GI207" s="86"/>
      <c r="GJ207" s="86"/>
      <c r="GK207" s="87"/>
    </row>
    <row r="208" ht="12.75" customHeight="1">
      <c r="A208" s="17"/>
      <c r="B208" s="85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86"/>
      <c r="AT208" s="86"/>
      <c r="AU208" s="86"/>
      <c r="AV208" s="86"/>
      <c r="AW208" s="86"/>
      <c r="AX208" s="86"/>
      <c r="AY208" s="86"/>
      <c r="AZ208" s="86"/>
      <c r="BA208" s="86"/>
      <c r="BB208" s="86"/>
      <c r="BC208" s="86"/>
      <c r="BD208" s="86"/>
      <c r="BE208" s="86"/>
      <c r="BF208" s="86"/>
      <c r="BG208" s="86"/>
      <c r="BH208" s="86"/>
      <c r="BI208" s="86"/>
      <c r="BJ208" s="86"/>
      <c r="BK208" s="86"/>
      <c r="BL208" s="86"/>
      <c r="BM208" s="86"/>
      <c r="BN208" s="86"/>
      <c r="BO208" s="86"/>
      <c r="BP208" s="86"/>
      <c r="BQ208" s="86"/>
      <c r="BR208" s="86"/>
      <c r="BS208" s="86"/>
      <c r="BT208" s="86"/>
      <c r="BU208" s="86"/>
      <c r="BV208" s="86"/>
      <c r="BW208" s="86"/>
      <c r="BX208" s="86"/>
      <c r="BY208" s="86"/>
      <c r="BZ208" s="86"/>
      <c r="CA208" s="86"/>
      <c r="CB208" s="86"/>
      <c r="CC208" s="86"/>
      <c r="CD208" s="86"/>
      <c r="CE208" s="86"/>
      <c r="CF208" s="86"/>
      <c r="CG208" s="86"/>
      <c r="CH208" s="86"/>
      <c r="CI208" s="86"/>
      <c r="CJ208" s="86"/>
      <c r="CK208" s="86"/>
      <c r="CL208" s="86"/>
      <c r="CM208" s="86"/>
      <c r="CN208" s="86"/>
      <c r="CO208" s="86"/>
      <c r="CP208" s="86"/>
      <c r="CQ208" s="86"/>
      <c r="CR208" s="86"/>
      <c r="CS208" s="86"/>
      <c r="CT208" s="86"/>
      <c r="CU208" s="86"/>
      <c r="CV208" s="86"/>
      <c r="CW208" s="86"/>
      <c r="CX208" s="86"/>
      <c r="CY208" s="86"/>
      <c r="CZ208" s="86"/>
      <c r="DA208" s="86"/>
      <c r="DB208" s="86"/>
      <c r="DC208" s="86"/>
      <c r="DD208" s="86"/>
      <c r="DE208" s="86"/>
      <c r="DF208" s="86"/>
      <c r="DG208" s="86"/>
      <c r="DH208" s="86"/>
      <c r="DI208" s="86"/>
      <c r="DJ208" s="86"/>
      <c r="DK208" s="86"/>
      <c r="DL208" s="86"/>
      <c r="DM208" s="86"/>
      <c r="DN208" s="86"/>
      <c r="DO208" s="86"/>
      <c r="DP208" s="86"/>
      <c r="DQ208" s="86"/>
      <c r="DR208" s="86"/>
      <c r="DS208" s="86"/>
      <c r="DT208" s="86"/>
      <c r="DU208" s="86"/>
      <c r="DV208" s="86"/>
      <c r="DW208" s="86"/>
      <c r="DX208" s="86"/>
      <c r="DY208" s="86"/>
      <c r="DZ208" s="86"/>
      <c r="EA208" s="86"/>
      <c r="EB208" s="86"/>
      <c r="EC208" s="86"/>
      <c r="ED208" s="86"/>
      <c r="EE208" s="86"/>
      <c r="EF208" s="86"/>
      <c r="EG208" s="86"/>
      <c r="EH208" s="86"/>
      <c r="EI208" s="86"/>
      <c r="EJ208" s="86"/>
      <c r="EK208" s="86"/>
      <c r="EL208" s="86"/>
      <c r="EM208" s="86"/>
      <c r="EN208" s="86"/>
      <c r="EO208" s="86"/>
      <c r="EP208" s="86"/>
      <c r="EQ208" s="86"/>
      <c r="ER208" s="86"/>
      <c r="ES208" s="86"/>
      <c r="ET208" s="86"/>
      <c r="EU208" s="86"/>
      <c r="EV208" s="86"/>
      <c r="EW208" s="86"/>
      <c r="EX208" s="86"/>
      <c r="EY208" s="86"/>
      <c r="EZ208" s="86"/>
      <c r="FA208" s="86"/>
      <c r="FB208" s="86"/>
      <c r="FC208" s="86"/>
      <c r="FD208" s="86"/>
      <c r="FE208" s="86"/>
      <c r="FF208" s="86"/>
      <c r="FG208" s="86"/>
      <c r="FH208" s="86"/>
      <c r="FI208" s="86"/>
      <c r="FJ208" s="86"/>
      <c r="FK208" s="86"/>
      <c r="FL208" s="86"/>
      <c r="FM208" s="86"/>
      <c r="FN208" s="86"/>
      <c r="FO208" s="86"/>
      <c r="FP208" s="86"/>
      <c r="FQ208" s="86"/>
      <c r="FR208" s="86"/>
      <c r="FS208" s="86"/>
      <c r="FT208" s="86"/>
      <c r="FU208" s="86"/>
      <c r="FV208" s="86"/>
      <c r="FW208" s="86"/>
      <c r="FX208" s="86"/>
      <c r="FY208" s="86"/>
      <c r="FZ208" s="86"/>
      <c r="GA208" s="86"/>
      <c r="GB208" s="86"/>
      <c r="GC208" s="86"/>
      <c r="GD208" s="86"/>
      <c r="GE208" s="86"/>
      <c r="GF208" s="86"/>
      <c r="GG208" s="86"/>
      <c r="GH208" s="86"/>
      <c r="GI208" s="86"/>
      <c r="GJ208" s="86"/>
      <c r="GK208" s="87"/>
    </row>
    <row r="209" ht="12.75" customHeight="1">
      <c r="A209" s="17"/>
      <c r="B209" s="85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AO209" s="86"/>
      <c r="AP209" s="86"/>
      <c r="AQ209" s="86"/>
      <c r="AR209" s="86"/>
      <c r="AS209" s="86"/>
      <c r="AT209" s="86"/>
      <c r="AU209" s="86"/>
      <c r="AV209" s="86"/>
      <c r="AW209" s="86"/>
      <c r="AX209" s="86"/>
      <c r="AY209" s="86"/>
      <c r="AZ209" s="86"/>
      <c r="BA209" s="86"/>
      <c r="BB209" s="86"/>
      <c r="BC209" s="86"/>
      <c r="BD209" s="86"/>
      <c r="BE209" s="86"/>
      <c r="BF209" s="86"/>
      <c r="BG209" s="86"/>
      <c r="BH209" s="86"/>
      <c r="BI209" s="86"/>
      <c r="BJ209" s="86"/>
      <c r="BK209" s="86"/>
      <c r="BL209" s="86"/>
      <c r="BM209" s="86"/>
      <c r="BN209" s="86"/>
      <c r="BO209" s="86"/>
      <c r="BP209" s="86"/>
      <c r="BQ209" s="86"/>
      <c r="BR209" s="86"/>
      <c r="BS209" s="86"/>
      <c r="BT209" s="86"/>
      <c r="BU209" s="86"/>
      <c r="BV209" s="86"/>
      <c r="BW209" s="86"/>
      <c r="BX209" s="86"/>
      <c r="BY209" s="86"/>
      <c r="BZ209" s="86"/>
      <c r="CA209" s="86"/>
      <c r="CB209" s="86"/>
      <c r="CC209" s="86"/>
      <c r="CD209" s="86"/>
      <c r="CE209" s="86"/>
      <c r="CF209" s="86"/>
      <c r="CG209" s="86"/>
      <c r="CH209" s="86"/>
      <c r="CI209" s="86"/>
      <c r="CJ209" s="86"/>
      <c r="CK209" s="86"/>
      <c r="CL209" s="86"/>
      <c r="CM209" s="86"/>
      <c r="CN209" s="86"/>
      <c r="CO209" s="86"/>
      <c r="CP209" s="86"/>
      <c r="CQ209" s="86"/>
      <c r="CR209" s="86"/>
      <c r="CS209" s="86"/>
      <c r="CT209" s="86"/>
      <c r="CU209" s="86"/>
      <c r="CV209" s="86"/>
      <c r="CW209" s="86"/>
      <c r="CX209" s="86"/>
      <c r="CY209" s="86"/>
      <c r="CZ209" s="86"/>
      <c r="DA209" s="86"/>
      <c r="DB209" s="86"/>
      <c r="DC209" s="86"/>
      <c r="DD209" s="86"/>
      <c r="DE209" s="86"/>
      <c r="DF209" s="86"/>
      <c r="DG209" s="86"/>
      <c r="DH209" s="86"/>
      <c r="DI209" s="86"/>
      <c r="DJ209" s="86"/>
      <c r="DK209" s="86"/>
      <c r="DL209" s="86"/>
      <c r="DM209" s="86"/>
      <c r="DN209" s="86"/>
      <c r="DO209" s="86"/>
      <c r="DP209" s="86"/>
      <c r="DQ209" s="86"/>
      <c r="DR209" s="86"/>
      <c r="DS209" s="86"/>
      <c r="DT209" s="86"/>
      <c r="DU209" s="86"/>
      <c r="DV209" s="86"/>
      <c r="DW209" s="86"/>
      <c r="DX209" s="86"/>
      <c r="DY209" s="86"/>
      <c r="DZ209" s="86"/>
      <c r="EA209" s="86"/>
      <c r="EB209" s="86"/>
      <c r="EC209" s="86"/>
      <c r="ED209" s="86"/>
      <c r="EE209" s="86"/>
      <c r="EF209" s="86"/>
      <c r="EG209" s="86"/>
      <c r="EH209" s="86"/>
      <c r="EI209" s="86"/>
      <c r="EJ209" s="86"/>
      <c r="EK209" s="86"/>
      <c r="EL209" s="86"/>
      <c r="EM209" s="86"/>
      <c r="EN209" s="86"/>
      <c r="EO209" s="86"/>
      <c r="EP209" s="86"/>
      <c r="EQ209" s="86"/>
      <c r="ER209" s="86"/>
      <c r="ES209" s="86"/>
      <c r="ET209" s="86"/>
      <c r="EU209" s="86"/>
      <c r="EV209" s="86"/>
      <c r="EW209" s="86"/>
      <c r="EX209" s="86"/>
      <c r="EY209" s="86"/>
      <c r="EZ209" s="86"/>
      <c r="FA209" s="86"/>
      <c r="FB209" s="86"/>
      <c r="FC209" s="86"/>
      <c r="FD209" s="86"/>
      <c r="FE209" s="86"/>
      <c r="FF209" s="86"/>
      <c r="FG209" s="86"/>
      <c r="FH209" s="86"/>
      <c r="FI209" s="86"/>
      <c r="FJ209" s="86"/>
      <c r="FK209" s="86"/>
      <c r="FL209" s="86"/>
      <c r="FM209" s="86"/>
      <c r="FN209" s="86"/>
      <c r="FO209" s="86"/>
      <c r="FP209" s="86"/>
      <c r="FQ209" s="86"/>
      <c r="FR209" s="86"/>
      <c r="FS209" s="86"/>
      <c r="FT209" s="86"/>
      <c r="FU209" s="86"/>
      <c r="FV209" s="86"/>
      <c r="FW209" s="86"/>
      <c r="FX209" s="86"/>
      <c r="FY209" s="86"/>
      <c r="FZ209" s="86"/>
      <c r="GA209" s="86"/>
      <c r="GB209" s="86"/>
      <c r="GC209" s="86"/>
      <c r="GD209" s="86"/>
      <c r="GE209" s="86"/>
      <c r="GF209" s="86"/>
      <c r="GG209" s="86"/>
      <c r="GH209" s="86"/>
      <c r="GI209" s="86"/>
      <c r="GJ209" s="86"/>
      <c r="GK209" s="87"/>
    </row>
    <row r="210" ht="12.75" customHeight="1">
      <c r="A210" s="17"/>
      <c r="B210" s="85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86"/>
      <c r="AT210" s="86"/>
      <c r="AU210" s="86"/>
      <c r="AV210" s="86"/>
      <c r="AW210" s="86"/>
      <c r="AX210" s="86"/>
      <c r="AY210" s="86"/>
      <c r="AZ210" s="86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  <c r="BM210" s="86"/>
      <c r="BN210" s="86"/>
      <c r="BO210" s="86"/>
      <c r="BP210" s="86"/>
      <c r="BQ210" s="86"/>
      <c r="BR210" s="86"/>
      <c r="BS210" s="86"/>
      <c r="BT210" s="86"/>
      <c r="BU210" s="86"/>
      <c r="BV210" s="86"/>
      <c r="BW210" s="86"/>
      <c r="BX210" s="86"/>
      <c r="BY210" s="86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  <c r="CL210" s="86"/>
      <c r="CM210" s="86"/>
      <c r="CN210" s="86"/>
      <c r="CO210" s="86"/>
      <c r="CP210" s="86"/>
      <c r="CQ210" s="86"/>
      <c r="CR210" s="86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  <c r="DC210" s="86"/>
      <c r="DD210" s="86"/>
      <c r="DE210" s="86"/>
      <c r="DF210" s="86"/>
      <c r="DG210" s="86"/>
      <c r="DH210" s="86"/>
      <c r="DI210" s="86"/>
      <c r="DJ210" s="86"/>
      <c r="DK210" s="86"/>
      <c r="DL210" s="86"/>
      <c r="DM210" s="86"/>
      <c r="DN210" s="86"/>
      <c r="DO210" s="86"/>
      <c r="DP210" s="86"/>
      <c r="DQ210" s="86"/>
      <c r="DR210" s="86"/>
      <c r="DS210" s="86"/>
      <c r="DT210" s="86"/>
      <c r="DU210" s="86"/>
      <c r="DV210" s="86"/>
      <c r="DW210" s="86"/>
      <c r="DX210" s="86"/>
      <c r="DY210" s="86"/>
      <c r="DZ210" s="86"/>
      <c r="EA210" s="86"/>
      <c r="EB210" s="86"/>
      <c r="EC210" s="86"/>
      <c r="ED210" s="86"/>
      <c r="EE210" s="86"/>
      <c r="EF210" s="86"/>
      <c r="EG210" s="86"/>
      <c r="EH210" s="86"/>
      <c r="EI210" s="86"/>
      <c r="EJ210" s="86"/>
      <c r="EK210" s="86"/>
      <c r="EL210" s="86"/>
      <c r="EM210" s="86"/>
      <c r="EN210" s="86"/>
      <c r="EO210" s="86"/>
      <c r="EP210" s="86"/>
      <c r="EQ210" s="86"/>
      <c r="ER210" s="86"/>
      <c r="ES210" s="86"/>
      <c r="ET210" s="86"/>
      <c r="EU210" s="86"/>
      <c r="EV210" s="86"/>
      <c r="EW210" s="86"/>
      <c r="EX210" s="86"/>
      <c r="EY210" s="86"/>
      <c r="EZ210" s="86"/>
      <c r="FA210" s="86"/>
      <c r="FB210" s="86"/>
      <c r="FC210" s="86"/>
      <c r="FD210" s="86"/>
      <c r="FE210" s="86"/>
      <c r="FF210" s="86"/>
      <c r="FG210" s="86"/>
      <c r="FH210" s="86"/>
      <c r="FI210" s="86"/>
      <c r="FJ210" s="86"/>
      <c r="FK210" s="86"/>
      <c r="FL210" s="86"/>
      <c r="FM210" s="86"/>
      <c r="FN210" s="86"/>
      <c r="FO210" s="86"/>
      <c r="FP210" s="86"/>
      <c r="FQ210" s="86"/>
      <c r="FR210" s="86"/>
      <c r="FS210" s="86"/>
      <c r="FT210" s="86"/>
      <c r="FU210" s="86"/>
      <c r="FV210" s="86"/>
      <c r="FW210" s="86"/>
      <c r="FX210" s="86"/>
      <c r="FY210" s="86"/>
      <c r="FZ210" s="86"/>
      <c r="GA210" s="86"/>
      <c r="GB210" s="86"/>
      <c r="GC210" s="86"/>
      <c r="GD210" s="86"/>
      <c r="GE210" s="86"/>
      <c r="GF210" s="86"/>
      <c r="GG210" s="86"/>
      <c r="GH210" s="86"/>
      <c r="GI210" s="86"/>
      <c r="GJ210" s="86"/>
      <c r="GK210" s="87"/>
    </row>
    <row r="211" ht="12.75" customHeight="1">
      <c r="A211" s="17"/>
      <c r="B211" s="85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AO211" s="86"/>
      <c r="AP211" s="86"/>
      <c r="AQ211" s="86"/>
      <c r="AR211" s="86"/>
      <c r="AS211" s="86"/>
      <c r="AT211" s="86"/>
      <c r="AU211" s="86"/>
      <c r="AV211" s="86"/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86"/>
      <c r="BI211" s="86"/>
      <c r="BJ211" s="86"/>
      <c r="BK211" s="86"/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  <c r="BW211" s="86"/>
      <c r="BX211" s="86"/>
      <c r="BY211" s="86"/>
      <c r="BZ211" s="86"/>
      <c r="CA211" s="86"/>
      <c r="CB211" s="86"/>
      <c r="CC211" s="86"/>
      <c r="CD211" s="86"/>
      <c r="CE211" s="86"/>
      <c r="CF211" s="86"/>
      <c r="CG211" s="86"/>
      <c r="CH211" s="86"/>
      <c r="CI211" s="86"/>
      <c r="CJ211" s="86"/>
      <c r="CK211" s="86"/>
      <c r="CL211" s="86"/>
      <c r="CM211" s="86"/>
      <c r="CN211" s="86"/>
      <c r="CO211" s="86"/>
      <c r="CP211" s="86"/>
      <c r="CQ211" s="86"/>
      <c r="CR211" s="86"/>
      <c r="CS211" s="86"/>
      <c r="CT211" s="86"/>
      <c r="CU211" s="86"/>
      <c r="CV211" s="86"/>
      <c r="CW211" s="86"/>
      <c r="CX211" s="86"/>
      <c r="CY211" s="86"/>
      <c r="CZ211" s="86"/>
      <c r="DA211" s="86"/>
      <c r="DB211" s="86"/>
      <c r="DC211" s="86"/>
      <c r="DD211" s="86"/>
      <c r="DE211" s="86"/>
      <c r="DF211" s="86"/>
      <c r="DG211" s="86"/>
      <c r="DH211" s="86"/>
      <c r="DI211" s="86"/>
      <c r="DJ211" s="86"/>
      <c r="DK211" s="86"/>
      <c r="DL211" s="86"/>
      <c r="DM211" s="86"/>
      <c r="DN211" s="86"/>
      <c r="DO211" s="86"/>
      <c r="DP211" s="86"/>
      <c r="DQ211" s="86"/>
      <c r="DR211" s="86"/>
      <c r="DS211" s="86"/>
      <c r="DT211" s="86"/>
      <c r="DU211" s="86"/>
      <c r="DV211" s="86"/>
      <c r="DW211" s="86"/>
      <c r="DX211" s="86"/>
      <c r="DY211" s="86"/>
      <c r="DZ211" s="86"/>
      <c r="EA211" s="86"/>
      <c r="EB211" s="86"/>
      <c r="EC211" s="86"/>
      <c r="ED211" s="86"/>
      <c r="EE211" s="86"/>
      <c r="EF211" s="86"/>
      <c r="EG211" s="86"/>
      <c r="EH211" s="86"/>
      <c r="EI211" s="86"/>
      <c r="EJ211" s="86"/>
      <c r="EK211" s="86"/>
      <c r="EL211" s="86"/>
      <c r="EM211" s="86"/>
      <c r="EN211" s="86"/>
      <c r="EO211" s="86"/>
      <c r="EP211" s="86"/>
      <c r="EQ211" s="86"/>
      <c r="ER211" s="86"/>
      <c r="ES211" s="86"/>
      <c r="ET211" s="86"/>
      <c r="EU211" s="86"/>
      <c r="EV211" s="86"/>
      <c r="EW211" s="86"/>
      <c r="EX211" s="86"/>
      <c r="EY211" s="86"/>
      <c r="EZ211" s="86"/>
      <c r="FA211" s="86"/>
      <c r="FB211" s="86"/>
      <c r="FC211" s="86"/>
      <c r="FD211" s="86"/>
      <c r="FE211" s="86"/>
      <c r="FF211" s="86"/>
      <c r="FG211" s="86"/>
      <c r="FH211" s="86"/>
      <c r="FI211" s="86"/>
      <c r="FJ211" s="86"/>
      <c r="FK211" s="86"/>
      <c r="FL211" s="86"/>
      <c r="FM211" s="86"/>
      <c r="FN211" s="86"/>
      <c r="FO211" s="86"/>
      <c r="FP211" s="86"/>
      <c r="FQ211" s="86"/>
      <c r="FR211" s="86"/>
      <c r="FS211" s="86"/>
      <c r="FT211" s="86"/>
      <c r="FU211" s="86"/>
      <c r="FV211" s="86"/>
      <c r="FW211" s="86"/>
      <c r="FX211" s="86"/>
      <c r="FY211" s="86"/>
      <c r="FZ211" s="86"/>
      <c r="GA211" s="86"/>
      <c r="GB211" s="86"/>
      <c r="GC211" s="86"/>
      <c r="GD211" s="86"/>
      <c r="GE211" s="86"/>
      <c r="GF211" s="86"/>
      <c r="GG211" s="86"/>
      <c r="GH211" s="86"/>
      <c r="GI211" s="86"/>
      <c r="GJ211" s="86"/>
      <c r="GK211" s="87"/>
    </row>
    <row r="212" ht="12.75" customHeight="1">
      <c r="A212" s="17"/>
      <c r="B212" s="85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86"/>
      <c r="AT212" s="86"/>
      <c r="AU212" s="86"/>
      <c r="AV212" s="86"/>
      <c r="AW212" s="86"/>
      <c r="AX212" s="86"/>
      <c r="AY212" s="86"/>
      <c r="AZ212" s="86"/>
      <c r="BA212" s="86"/>
      <c r="BB212" s="86"/>
      <c r="BC212" s="86"/>
      <c r="BD212" s="86"/>
      <c r="BE212" s="86"/>
      <c r="BF212" s="86"/>
      <c r="BG212" s="86"/>
      <c r="BH212" s="86"/>
      <c r="BI212" s="86"/>
      <c r="BJ212" s="86"/>
      <c r="BK212" s="86"/>
      <c r="BL212" s="86"/>
      <c r="BM212" s="86"/>
      <c r="BN212" s="86"/>
      <c r="BO212" s="86"/>
      <c r="BP212" s="86"/>
      <c r="BQ212" s="86"/>
      <c r="BR212" s="86"/>
      <c r="BS212" s="86"/>
      <c r="BT212" s="86"/>
      <c r="BU212" s="86"/>
      <c r="BV212" s="86"/>
      <c r="BW212" s="86"/>
      <c r="BX212" s="86"/>
      <c r="BY212" s="86"/>
      <c r="BZ212" s="86"/>
      <c r="CA212" s="86"/>
      <c r="CB212" s="86"/>
      <c r="CC212" s="86"/>
      <c r="CD212" s="86"/>
      <c r="CE212" s="86"/>
      <c r="CF212" s="86"/>
      <c r="CG212" s="86"/>
      <c r="CH212" s="86"/>
      <c r="CI212" s="86"/>
      <c r="CJ212" s="86"/>
      <c r="CK212" s="86"/>
      <c r="CL212" s="86"/>
      <c r="CM212" s="86"/>
      <c r="CN212" s="86"/>
      <c r="CO212" s="86"/>
      <c r="CP212" s="86"/>
      <c r="CQ212" s="86"/>
      <c r="CR212" s="86"/>
      <c r="CS212" s="86"/>
      <c r="CT212" s="86"/>
      <c r="CU212" s="86"/>
      <c r="CV212" s="86"/>
      <c r="CW212" s="86"/>
      <c r="CX212" s="86"/>
      <c r="CY212" s="86"/>
      <c r="CZ212" s="86"/>
      <c r="DA212" s="86"/>
      <c r="DB212" s="86"/>
      <c r="DC212" s="86"/>
      <c r="DD212" s="86"/>
      <c r="DE212" s="86"/>
      <c r="DF212" s="86"/>
      <c r="DG212" s="86"/>
      <c r="DH212" s="86"/>
      <c r="DI212" s="86"/>
      <c r="DJ212" s="86"/>
      <c r="DK212" s="86"/>
      <c r="DL212" s="86"/>
      <c r="DM212" s="86"/>
      <c r="DN212" s="86"/>
      <c r="DO212" s="86"/>
      <c r="DP212" s="86"/>
      <c r="DQ212" s="86"/>
      <c r="DR212" s="86"/>
      <c r="DS212" s="86"/>
      <c r="DT212" s="86"/>
      <c r="DU212" s="86"/>
      <c r="DV212" s="86"/>
      <c r="DW212" s="86"/>
      <c r="DX212" s="86"/>
      <c r="DY212" s="86"/>
      <c r="DZ212" s="86"/>
      <c r="EA212" s="86"/>
      <c r="EB212" s="86"/>
      <c r="EC212" s="86"/>
      <c r="ED212" s="86"/>
      <c r="EE212" s="86"/>
      <c r="EF212" s="86"/>
      <c r="EG212" s="86"/>
      <c r="EH212" s="86"/>
      <c r="EI212" s="86"/>
      <c r="EJ212" s="86"/>
      <c r="EK212" s="86"/>
      <c r="EL212" s="86"/>
      <c r="EM212" s="86"/>
      <c r="EN212" s="86"/>
      <c r="EO212" s="86"/>
      <c r="EP212" s="86"/>
      <c r="EQ212" s="86"/>
      <c r="ER212" s="86"/>
      <c r="ES212" s="86"/>
      <c r="ET212" s="86"/>
      <c r="EU212" s="86"/>
      <c r="EV212" s="86"/>
      <c r="EW212" s="86"/>
      <c r="EX212" s="86"/>
      <c r="EY212" s="86"/>
      <c r="EZ212" s="86"/>
      <c r="FA212" s="86"/>
      <c r="FB212" s="86"/>
      <c r="FC212" s="86"/>
      <c r="FD212" s="86"/>
      <c r="FE212" s="86"/>
      <c r="FF212" s="86"/>
      <c r="FG212" s="86"/>
      <c r="FH212" s="86"/>
      <c r="FI212" s="86"/>
      <c r="FJ212" s="86"/>
      <c r="FK212" s="86"/>
      <c r="FL212" s="86"/>
      <c r="FM212" s="86"/>
      <c r="FN212" s="86"/>
      <c r="FO212" s="86"/>
      <c r="FP212" s="86"/>
      <c r="FQ212" s="86"/>
      <c r="FR212" s="86"/>
      <c r="FS212" s="86"/>
      <c r="FT212" s="86"/>
      <c r="FU212" s="86"/>
      <c r="FV212" s="86"/>
      <c r="FW212" s="86"/>
      <c r="FX212" s="86"/>
      <c r="FY212" s="86"/>
      <c r="FZ212" s="86"/>
      <c r="GA212" s="86"/>
      <c r="GB212" s="86"/>
      <c r="GC212" s="86"/>
      <c r="GD212" s="86"/>
      <c r="GE212" s="86"/>
      <c r="GF212" s="86"/>
      <c r="GG212" s="86"/>
      <c r="GH212" s="86"/>
      <c r="GI212" s="86"/>
      <c r="GJ212" s="86"/>
      <c r="GK212" s="87"/>
    </row>
    <row r="213" ht="12.75" customHeight="1">
      <c r="A213" s="17"/>
      <c r="B213" s="85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  <c r="AG213" s="86"/>
      <c r="AH213" s="86"/>
      <c r="AI213" s="86"/>
      <c r="AJ213" s="86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86"/>
      <c r="BI213" s="86"/>
      <c r="BJ213" s="86"/>
      <c r="BK213" s="86"/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  <c r="BW213" s="86"/>
      <c r="BX213" s="86"/>
      <c r="BY213" s="86"/>
      <c r="BZ213" s="86"/>
      <c r="CA213" s="86"/>
      <c r="CB213" s="86"/>
      <c r="CC213" s="86"/>
      <c r="CD213" s="86"/>
      <c r="CE213" s="86"/>
      <c r="CF213" s="86"/>
      <c r="CG213" s="86"/>
      <c r="CH213" s="86"/>
      <c r="CI213" s="86"/>
      <c r="CJ213" s="86"/>
      <c r="CK213" s="86"/>
      <c r="CL213" s="86"/>
      <c r="CM213" s="86"/>
      <c r="CN213" s="86"/>
      <c r="CO213" s="86"/>
      <c r="CP213" s="86"/>
      <c r="CQ213" s="86"/>
      <c r="CR213" s="86"/>
      <c r="CS213" s="86"/>
      <c r="CT213" s="86"/>
      <c r="CU213" s="86"/>
      <c r="CV213" s="86"/>
      <c r="CW213" s="86"/>
      <c r="CX213" s="86"/>
      <c r="CY213" s="86"/>
      <c r="CZ213" s="86"/>
      <c r="DA213" s="86"/>
      <c r="DB213" s="86"/>
      <c r="DC213" s="86"/>
      <c r="DD213" s="86"/>
      <c r="DE213" s="86"/>
      <c r="DF213" s="86"/>
      <c r="DG213" s="86"/>
      <c r="DH213" s="86"/>
      <c r="DI213" s="86"/>
      <c r="DJ213" s="86"/>
      <c r="DK213" s="86"/>
      <c r="DL213" s="86"/>
      <c r="DM213" s="86"/>
      <c r="DN213" s="86"/>
      <c r="DO213" s="86"/>
      <c r="DP213" s="86"/>
      <c r="DQ213" s="86"/>
      <c r="DR213" s="86"/>
      <c r="DS213" s="86"/>
      <c r="DT213" s="86"/>
      <c r="DU213" s="86"/>
      <c r="DV213" s="86"/>
      <c r="DW213" s="86"/>
      <c r="DX213" s="86"/>
      <c r="DY213" s="86"/>
      <c r="DZ213" s="86"/>
      <c r="EA213" s="86"/>
      <c r="EB213" s="86"/>
      <c r="EC213" s="86"/>
      <c r="ED213" s="86"/>
      <c r="EE213" s="86"/>
      <c r="EF213" s="86"/>
      <c r="EG213" s="86"/>
      <c r="EH213" s="86"/>
      <c r="EI213" s="86"/>
      <c r="EJ213" s="86"/>
      <c r="EK213" s="86"/>
      <c r="EL213" s="86"/>
      <c r="EM213" s="86"/>
      <c r="EN213" s="86"/>
      <c r="EO213" s="86"/>
      <c r="EP213" s="86"/>
      <c r="EQ213" s="86"/>
      <c r="ER213" s="86"/>
      <c r="ES213" s="86"/>
      <c r="ET213" s="86"/>
      <c r="EU213" s="86"/>
      <c r="EV213" s="86"/>
      <c r="EW213" s="86"/>
      <c r="EX213" s="86"/>
      <c r="EY213" s="86"/>
      <c r="EZ213" s="86"/>
      <c r="FA213" s="86"/>
      <c r="FB213" s="86"/>
      <c r="FC213" s="86"/>
      <c r="FD213" s="86"/>
      <c r="FE213" s="86"/>
      <c r="FF213" s="86"/>
      <c r="FG213" s="86"/>
      <c r="FH213" s="86"/>
      <c r="FI213" s="86"/>
      <c r="FJ213" s="86"/>
      <c r="FK213" s="86"/>
      <c r="FL213" s="86"/>
      <c r="FM213" s="86"/>
      <c r="FN213" s="86"/>
      <c r="FO213" s="86"/>
      <c r="FP213" s="86"/>
      <c r="FQ213" s="86"/>
      <c r="FR213" s="86"/>
      <c r="FS213" s="86"/>
      <c r="FT213" s="86"/>
      <c r="FU213" s="86"/>
      <c r="FV213" s="86"/>
      <c r="FW213" s="86"/>
      <c r="FX213" s="86"/>
      <c r="FY213" s="86"/>
      <c r="FZ213" s="86"/>
      <c r="GA213" s="86"/>
      <c r="GB213" s="86"/>
      <c r="GC213" s="86"/>
      <c r="GD213" s="86"/>
      <c r="GE213" s="86"/>
      <c r="GF213" s="86"/>
      <c r="GG213" s="86"/>
      <c r="GH213" s="86"/>
      <c r="GI213" s="86"/>
      <c r="GJ213" s="86"/>
      <c r="GK213" s="87"/>
    </row>
    <row r="214" ht="12.75" customHeight="1">
      <c r="A214" s="17"/>
      <c r="B214" s="85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AW214" s="86"/>
      <c r="AX214" s="86"/>
      <c r="AY214" s="86"/>
      <c r="AZ214" s="86"/>
      <c r="BA214" s="86"/>
      <c r="BB214" s="86"/>
      <c r="BC214" s="86"/>
      <c r="BD214" s="86"/>
      <c r="BE214" s="86"/>
      <c r="BF214" s="86"/>
      <c r="BG214" s="86"/>
      <c r="BH214" s="86"/>
      <c r="BI214" s="86"/>
      <c r="BJ214" s="86"/>
      <c r="BK214" s="86"/>
      <c r="BL214" s="86"/>
      <c r="BM214" s="86"/>
      <c r="BN214" s="86"/>
      <c r="BO214" s="86"/>
      <c r="BP214" s="86"/>
      <c r="BQ214" s="86"/>
      <c r="BR214" s="86"/>
      <c r="BS214" s="86"/>
      <c r="BT214" s="86"/>
      <c r="BU214" s="86"/>
      <c r="BV214" s="86"/>
      <c r="BW214" s="86"/>
      <c r="BX214" s="86"/>
      <c r="BY214" s="86"/>
      <c r="BZ214" s="86"/>
      <c r="CA214" s="86"/>
      <c r="CB214" s="86"/>
      <c r="CC214" s="86"/>
      <c r="CD214" s="86"/>
      <c r="CE214" s="86"/>
      <c r="CF214" s="86"/>
      <c r="CG214" s="86"/>
      <c r="CH214" s="86"/>
      <c r="CI214" s="86"/>
      <c r="CJ214" s="86"/>
      <c r="CK214" s="86"/>
      <c r="CL214" s="86"/>
      <c r="CM214" s="86"/>
      <c r="CN214" s="86"/>
      <c r="CO214" s="86"/>
      <c r="CP214" s="86"/>
      <c r="CQ214" s="86"/>
      <c r="CR214" s="86"/>
      <c r="CS214" s="86"/>
      <c r="CT214" s="86"/>
      <c r="CU214" s="86"/>
      <c r="CV214" s="86"/>
      <c r="CW214" s="86"/>
      <c r="CX214" s="86"/>
      <c r="CY214" s="86"/>
      <c r="CZ214" s="86"/>
      <c r="DA214" s="86"/>
      <c r="DB214" s="86"/>
      <c r="DC214" s="86"/>
      <c r="DD214" s="86"/>
      <c r="DE214" s="86"/>
      <c r="DF214" s="86"/>
      <c r="DG214" s="86"/>
      <c r="DH214" s="86"/>
      <c r="DI214" s="86"/>
      <c r="DJ214" s="86"/>
      <c r="DK214" s="86"/>
      <c r="DL214" s="86"/>
      <c r="DM214" s="86"/>
      <c r="DN214" s="86"/>
      <c r="DO214" s="86"/>
      <c r="DP214" s="86"/>
      <c r="DQ214" s="86"/>
      <c r="DR214" s="86"/>
      <c r="DS214" s="86"/>
      <c r="DT214" s="86"/>
      <c r="DU214" s="86"/>
      <c r="DV214" s="86"/>
      <c r="DW214" s="86"/>
      <c r="DX214" s="86"/>
      <c r="DY214" s="86"/>
      <c r="DZ214" s="86"/>
      <c r="EA214" s="86"/>
      <c r="EB214" s="86"/>
      <c r="EC214" s="86"/>
      <c r="ED214" s="86"/>
      <c r="EE214" s="86"/>
      <c r="EF214" s="86"/>
      <c r="EG214" s="86"/>
      <c r="EH214" s="86"/>
      <c r="EI214" s="86"/>
      <c r="EJ214" s="86"/>
      <c r="EK214" s="86"/>
      <c r="EL214" s="86"/>
      <c r="EM214" s="86"/>
      <c r="EN214" s="86"/>
      <c r="EO214" s="86"/>
      <c r="EP214" s="86"/>
      <c r="EQ214" s="86"/>
      <c r="ER214" s="86"/>
      <c r="ES214" s="86"/>
      <c r="ET214" s="86"/>
      <c r="EU214" s="86"/>
      <c r="EV214" s="86"/>
      <c r="EW214" s="86"/>
      <c r="EX214" s="86"/>
      <c r="EY214" s="86"/>
      <c r="EZ214" s="86"/>
      <c r="FA214" s="86"/>
      <c r="FB214" s="86"/>
      <c r="FC214" s="86"/>
      <c r="FD214" s="86"/>
      <c r="FE214" s="86"/>
      <c r="FF214" s="86"/>
      <c r="FG214" s="86"/>
      <c r="FH214" s="86"/>
      <c r="FI214" s="86"/>
      <c r="FJ214" s="86"/>
      <c r="FK214" s="86"/>
      <c r="FL214" s="86"/>
      <c r="FM214" s="86"/>
      <c r="FN214" s="86"/>
      <c r="FO214" s="86"/>
      <c r="FP214" s="86"/>
      <c r="FQ214" s="86"/>
      <c r="FR214" s="86"/>
      <c r="FS214" s="86"/>
      <c r="FT214" s="86"/>
      <c r="FU214" s="86"/>
      <c r="FV214" s="86"/>
      <c r="FW214" s="86"/>
      <c r="FX214" s="86"/>
      <c r="FY214" s="86"/>
      <c r="FZ214" s="86"/>
      <c r="GA214" s="86"/>
      <c r="GB214" s="86"/>
      <c r="GC214" s="86"/>
      <c r="GD214" s="86"/>
      <c r="GE214" s="86"/>
      <c r="GF214" s="86"/>
      <c r="GG214" s="86"/>
      <c r="GH214" s="86"/>
      <c r="GI214" s="86"/>
      <c r="GJ214" s="86"/>
      <c r="GK214" s="87"/>
    </row>
    <row r="215" ht="12.75" customHeight="1">
      <c r="A215" s="17"/>
      <c r="B215" s="85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  <c r="AE215" s="86"/>
      <c r="AF215" s="86"/>
      <c r="AG215" s="86"/>
      <c r="AH215" s="86"/>
      <c r="AI215" s="86"/>
      <c r="AJ215" s="86"/>
      <c r="AK215" s="86"/>
      <c r="AL215" s="86"/>
      <c r="AM215" s="86"/>
      <c r="AN215" s="86"/>
      <c r="AO215" s="86"/>
      <c r="AP215" s="86"/>
      <c r="AQ215" s="86"/>
      <c r="AR215" s="86"/>
      <c r="AS215" s="86"/>
      <c r="AT215" s="86"/>
      <c r="AU215" s="86"/>
      <c r="AV215" s="86"/>
      <c r="AW215" s="86"/>
      <c r="AX215" s="86"/>
      <c r="AY215" s="86"/>
      <c r="AZ215" s="86"/>
      <c r="BA215" s="86"/>
      <c r="BB215" s="86"/>
      <c r="BC215" s="86"/>
      <c r="BD215" s="86"/>
      <c r="BE215" s="86"/>
      <c r="BF215" s="86"/>
      <c r="BG215" s="86"/>
      <c r="BH215" s="86"/>
      <c r="BI215" s="86"/>
      <c r="BJ215" s="86"/>
      <c r="BK215" s="86"/>
      <c r="BL215" s="86"/>
      <c r="BM215" s="86"/>
      <c r="BN215" s="86"/>
      <c r="BO215" s="86"/>
      <c r="BP215" s="86"/>
      <c r="BQ215" s="86"/>
      <c r="BR215" s="86"/>
      <c r="BS215" s="86"/>
      <c r="BT215" s="86"/>
      <c r="BU215" s="86"/>
      <c r="BV215" s="86"/>
      <c r="BW215" s="86"/>
      <c r="BX215" s="86"/>
      <c r="BY215" s="86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  <c r="CL215" s="86"/>
      <c r="CM215" s="86"/>
      <c r="CN215" s="86"/>
      <c r="CO215" s="86"/>
      <c r="CP215" s="86"/>
      <c r="CQ215" s="86"/>
      <c r="CR215" s="86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  <c r="DC215" s="86"/>
      <c r="DD215" s="86"/>
      <c r="DE215" s="86"/>
      <c r="DF215" s="86"/>
      <c r="DG215" s="86"/>
      <c r="DH215" s="86"/>
      <c r="DI215" s="86"/>
      <c r="DJ215" s="86"/>
      <c r="DK215" s="86"/>
      <c r="DL215" s="86"/>
      <c r="DM215" s="86"/>
      <c r="DN215" s="86"/>
      <c r="DO215" s="86"/>
      <c r="DP215" s="86"/>
      <c r="DQ215" s="86"/>
      <c r="DR215" s="86"/>
      <c r="DS215" s="86"/>
      <c r="DT215" s="86"/>
      <c r="DU215" s="86"/>
      <c r="DV215" s="86"/>
      <c r="DW215" s="86"/>
      <c r="DX215" s="86"/>
      <c r="DY215" s="86"/>
      <c r="DZ215" s="86"/>
      <c r="EA215" s="86"/>
      <c r="EB215" s="86"/>
      <c r="EC215" s="86"/>
      <c r="ED215" s="86"/>
      <c r="EE215" s="86"/>
      <c r="EF215" s="86"/>
      <c r="EG215" s="86"/>
      <c r="EH215" s="86"/>
      <c r="EI215" s="86"/>
      <c r="EJ215" s="86"/>
      <c r="EK215" s="86"/>
      <c r="EL215" s="86"/>
      <c r="EM215" s="86"/>
      <c r="EN215" s="86"/>
      <c r="EO215" s="86"/>
      <c r="EP215" s="86"/>
      <c r="EQ215" s="86"/>
      <c r="ER215" s="86"/>
      <c r="ES215" s="86"/>
      <c r="ET215" s="86"/>
      <c r="EU215" s="86"/>
      <c r="EV215" s="86"/>
      <c r="EW215" s="86"/>
      <c r="EX215" s="86"/>
      <c r="EY215" s="86"/>
      <c r="EZ215" s="86"/>
      <c r="FA215" s="86"/>
      <c r="FB215" s="86"/>
      <c r="FC215" s="86"/>
      <c r="FD215" s="86"/>
      <c r="FE215" s="86"/>
      <c r="FF215" s="86"/>
      <c r="FG215" s="86"/>
      <c r="FH215" s="86"/>
      <c r="FI215" s="86"/>
      <c r="FJ215" s="86"/>
      <c r="FK215" s="86"/>
      <c r="FL215" s="86"/>
      <c r="FM215" s="86"/>
      <c r="FN215" s="86"/>
      <c r="FO215" s="86"/>
      <c r="FP215" s="86"/>
      <c r="FQ215" s="86"/>
      <c r="FR215" s="86"/>
      <c r="FS215" s="86"/>
      <c r="FT215" s="86"/>
      <c r="FU215" s="86"/>
      <c r="FV215" s="86"/>
      <c r="FW215" s="86"/>
      <c r="FX215" s="86"/>
      <c r="FY215" s="86"/>
      <c r="FZ215" s="86"/>
      <c r="GA215" s="86"/>
      <c r="GB215" s="86"/>
      <c r="GC215" s="86"/>
      <c r="GD215" s="86"/>
      <c r="GE215" s="86"/>
      <c r="GF215" s="86"/>
      <c r="GG215" s="86"/>
      <c r="GH215" s="86"/>
      <c r="GI215" s="86"/>
      <c r="GJ215" s="86"/>
      <c r="GK215" s="87"/>
    </row>
    <row r="216" ht="12.75" customHeight="1">
      <c r="A216" s="17"/>
      <c r="B216" s="85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86"/>
      <c r="AT216" s="86"/>
      <c r="AU216" s="86"/>
      <c r="AV216" s="86"/>
      <c r="AW216" s="86"/>
      <c r="AX216" s="86"/>
      <c r="AY216" s="86"/>
      <c r="AZ216" s="86"/>
      <c r="BA216" s="86"/>
      <c r="BB216" s="86"/>
      <c r="BC216" s="86"/>
      <c r="BD216" s="86"/>
      <c r="BE216" s="86"/>
      <c r="BF216" s="86"/>
      <c r="BG216" s="86"/>
      <c r="BH216" s="86"/>
      <c r="BI216" s="86"/>
      <c r="BJ216" s="86"/>
      <c r="BK216" s="86"/>
      <c r="BL216" s="86"/>
      <c r="BM216" s="86"/>
      <c r="BN216" s="86"/>
      <c r="BO216" s="86"/>
      <c r="BP216" s="86"/>
      <c r="BQ216" s="86"/>
      <c r="BR216" s="86"/>
      <c r="BS216" s="86"/>
      <c r="BT216" s="86"/>
      <c r="BU216" s="86"/>
      <c r="BV216" s="86"/>
      <c r="BW216" s="86"/>
      <c r="BX216" s="86"/>
      <c r="BY216" s="86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  <c r="CL216" s="86"/>
      <c r="CM216" s="86"/>
      <c r="CN216" s="86"/>
      <c r="CO216" s="86"/>
      <c r="CP216" s="86"/>
      <c r="CQ216" s="86"/>
      <c r="CR216" s="86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  <c r="DC216" s="86"/>
      <c r="DD216" s="86"/>
      <c r="DE216" s="86"/>
      <c r="DF216" s="86"/>
      <c r="DG216" s="86"/>
      <c r="DH216" s="86"/>
      <c r="DI216" s="86"/>
      <c r="DJ216" s="86"/>
      <c r="DK216" s="86"/>
      <c r="DL216" s="86"/>
      <c r="DM216" s="86"/>
      <c r="DN216" s="86"/>
      <c r="DO216" s="86"/>
      <c r="DP216" s="86"/>
      <c r="DQ216" s="86"/>
      <c r="DR216" s="86"/>
      <c r="DS216" s="86"/>
      <c r="DT216" s="86"/>
      <c r="DU216" s="86"/>
      <c r="DV216" s="86"/>
      <c r="DW216" s="86"/>
      <c r="DX216" s="86"/>
      <c r="DY216" s="86"/>
      <c r="DZ216" s="86"/>
      <c r="EA216" s="86"/>
      <c r="EB216" s="86"/>
      <c r="EC216" s="86"/>
      <c r="ED216" s="86"/>
      <c r="EE216" s="86"/>
      <c r="EF216" s="86"/>
      <c r="EG216" s="86"/>
      <c r="EH216" s="86"/>
      <c r="EI216" s="86"/>
      <c r="EJ216" s="86"/>
      <c r="EK216" s="86"/>
      <c r="EL216" s="86"/>
      <c r="EM216" s="86"/>
      <c r="EN216" s="86"/>
      <c r="EO216" s="86"/>
      <c r="EP216" s="86"/>
      <c r="EQ216" s="86"/>
      <c r="ER216" s="86"/>
      <c r="ES216" s="86"/>
      <c r="ET216" s="86"/>
      <c r="EU216" s="86"/>
      <c r="EV216" s="86"/>
      <c r="EW216" s="86"/>
      <c r="EX216" s="86"/>
      <c r="EY216" s="86"/>
      <c r="EZ216" s="86"/>
      <c r="FA216" s="86"/>
      <c r="FB216" s="86"/>
      <c r="FC216" s="86"/>
      <c r="FD216" s="86"/>
      <c r="FE216" s="86"/>
      <c r="FF216" s="86"/>
      <c r="FG216" s="86"/>
      <c r="FH216" s="86"/>
      <c r="FI216" s="86"/>
      <c r="FJ216" s="86"/>
      <c r="FK216" s="86"/>
      <c r="FL216" s="86"/>
      <c r="FM216" s="86"/>
      <c r="FN216" s="86"/>
      <c r="FO216" s="86"/>
      <c r="FP216" s="86"/>
      <c r="FQ216" s="86"/>
      <c r="FR216" s="86"/>
      <c r="FS216" s="86"/>
      <c r="FT216" s="86"/>
      <c r="FU216" s="86"/>
      <c r="FV216" s="86"/>
      <c r="FW216" s="86"/>
      <c r="FX216" s="86"/>
      <c r="FY216" s="86"/>
      <c r="FZ216" s="86"/>
      <c r="GA216" s="86"/>
      <c r="GB216" s="86"/>
      <c r="GC216" s="86"/>
      <c r="GD216" s="86"/>
      <c r="GE216" s="86"/>
      <c r="GF216" s="86"/>
      <c r="GG216" s="86"/>
      <c r="GH216" s="86"/>
      <c r="GI216" s="86"/>
      <c r="GJ216" s="86"/>
      <c r="GK216" s="87"/>
    </row>
    <row r="217" ht="12.75" customHeight="1">
      <c r="A217" s="17"/>
      <c r="B217" s="85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  <c r="AG217" s="86"/>
      <c r="AH217" s="86"/>
      <c r="AI217" s="86"/>
      <c r="AJ217" s="86"/>
      <c r="AK217" s="86"/>
      <c r="AL217" s="86"/>
      <c r="AM217" s="86"/>
      <c r="AN217" s="86"/>
      <c r="AO217" s="86"/>
      <c r="AP217" s="86"/>
      <c r="AQ217" s="86"/>
      <c r="AR217" s="86"/>
      <c r="AS217" s="86"/>
      <c r="AT217" s="86"/>
      <c r="AU217" s="86"/>
      <c r="AV217" s="86"/>
      <c r="AW217" s="86"/>
      <c r="AX217" s="86"/>
      <c r="AY217" s="86"/>
      <c r="AZ217" s="86"/>
      <c r="BA217" s="86"/>
      <c r="BB217" s="86"/>
      <c r="BC217" s="86"/>
      <c r="BD217" s="86"/>
      <c r="BE217" s="86"/>
      <c r="BF217" s="86"/>
      <c r="BG217" s="86"/>
      <c r="BH217" s="86"/>
      <c r="BI217" s="86"/>
      <c r="BJ217" s="86"/>
      <c r="BK217" s="86"/>
      <c r="BL217" s="86"/>
      <c r="BM217" s="86"/>
      <c r="BN217" s="86"/>
      <c r="BO217" s="86"/>
      <c r="BP217" s="86"/>
      <c r="BQ217" s="86"/>
      <c r="BR217" s="86"/>
      <c r="BS217" s="86"/>
      <c r="BT217" s="86"/>
      <c r="BU217" s="86"/>
      <c r="BV217" s="86"/>
      <c r="BW217" s="86"/>
      <c r="BX217" s="86"/>
      <c r="BY217" s="86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  <c r="CL217" s="86"/>
      <c r="CM217" s="86"/>
      <c r="CN217" s="86"/>
      <c r="CO217" s="86"/>
      <c r="CP217" s="86"/>
      <c r="CQ217" s="86"/>
      <c r="CR217" s="86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  <c r="DC217" s="86"/>
      <c r="DD217" s="86"/>
      <c r="DE217" s="86"/>
      <c r="DF217" s="86"/>
      <c r="DG217" s="86"/>
      <c r="DH217" s="86"/>
      <c r="DI217" s="86"/>
      <c r="DJ217" s="86"/>
      <c r="DK217" s="86"/>
      <c r="DL217" s="86"/>
      <c r="DM217" s="86"/>
      <c r="DN217" s="86"/>
      <c r="DO217" s="86"/>
      <c r="DP217" s="86"/>
      <c r="DQ217" s="86"/>
      <c r="DR217" s="86"/>
      <c r="DS217" s="86"/>
      <c r="DT217" s="86"/>
      <c r="DU217" s="86"/>
      <c r="DV217" s="86"/>
      <c r="DW217" s="86"/>
      <c r="DX217" s="86"/>
      <c r="DY217" s="86"/>
      <c r="DZ217" s="86"/>
      <c r="EA217" s="86"/>
      <c r="EB217" s="86"/>
      <c r="EC217" s="86"/>
      <c r="ED217" s="86"/>
      <c r="EE217" s="86"/>
      <c r="EF217" s="86"/>
      <c r="EG217" s="86"/>
      <c r="EH217" s="86"/>
      <c r="EI217" s="86"/>
      <c r="EJ217" s="86"/>
      <c r="EK217" s="86"/>
      <c r="EL217" s="86"/>
      <c r="EM217" s="86"/>
      <c r="EN217" s="86"/>
      <c r="EO217" s="86"/>
      <c r="EP217" s="86"/>
      <c r="EQ217" s="86"/>
      <c r="ER217" s="86"/>
      <c r="ES217" s="86"/>
      <c r="ET217" s="86"/>
      <c r="EU217" s="86"/>
      <c r="EV217" s="86"/>
      <c r="EW217" s="86"/>
      <c r="EX217" s="86"/>
      <c r="EY217" s="86"/>
      <c r="EZ217" s="86"/>
      <c r="FA217" s="86"/>
      <c r="FB217" s="86"/>
      <c r="FC217" s="86"/>
      <c r="FD217" s="86"/>
      <c r="FE217" s="86"/>
      <c r="FF217" s="86"/>
      <c r="FG217" s="86"/>
      <c r="FH217" s="86"/>
      <c r="FI217" s="86"/>
      <c r="FJ217" s="86"/>
      <c r="FK217" s="86"/>
      <c r="FL217" s="86"/>
      <c r="FM217" s="86"/>
      <c r="FN217" s="86"/>
      <c r="FO217" s="86"/>
      <c r="FP217" s="86"/>
      <c r="FQ217" s="86"/>
      <c r="FR217" s="86"/>
      <c r="FS217" s="86"/>
      <c r="FT217" s="86"/>
      <c r="FU217" s="86"/>
      <c r="FV217" s="86"/>
      <c r="FW217" s="86"/>
      <c r="FX217" s="86"/>
      <c r="FY217" s="86"/>
      <c r="FZ217" s="86"/>
      <c r="GA217" s="86"/>
      <c r="GB217" s="86"/>
      <c r="GC217" s="86"/>
      <c r="GD217" s="86"/>
      <c r="GE217" s="86"/>
      <c r="GF217" s="86"/>
      <c r="GG217" s="86"/>
      <c r="GH217" s="86"/>
      <c r="GI217" s="86"/>
      <c r="GJ217" s="86"/>
      <c r="GK217" s="87"/>
    </row>
    <row r="218" ht="12.75" customHeight="1">
      <c r="A218" s="17"/>
      <c r="B218" s="85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86"/>
      <c r="AT218" s="86"/>
      <c r="AU218" s="86"/>
      <c r="AV218" s="86"/>
      <c r="AW218" s="86"/>
      <c r="AX218" s="86"/>
      <c r="AY218" s="86"/>
      <c r="AZ218" s="86"/>
      <c r="BA218" s="86"/>
      <c r="BB218" s="86"/>
      <c r="BC218" s="86"/>
      <c r="BD218" s="86"/>
      <c r="BE218" s="86"/>
      <c r="BF218" s="86"/>
      <c r="BG218" s="86"/>
      <c r="BH218" s="86"/>
      <c r="BI218" s="86"/>
      <c r="BJ218" s="86"/>
      <c r="BK218" s="86"/>
      <c r="BL218" s="86"/>
      <c r="BM218" s="86"/>
      <c r="BN218" s="86"/>
      <c r="BO218" s="86"/>
      <c r="BP218" s="86"/>
      <c r="BQ218" s="86"/>
      <c r="BR218" s="86"/>
      <c r="BS218" s="86"/>
      <c r="BT218" s="86"/>
      <c r="BU218" s="86"/>
      <c r="BV218" s="86"/>
      <c r="BW218" s="86"/>
      <c r="BX218" s="86"/>
      <c r="BY218" s="86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86"/>
      <c r="CK218" s="86"/>
      <c r="CL218" s="86"/>
      <c r="CM218" s="86"/>
      <c r="CN218" s="86"/>
      <c r="CO218" s="86"/>
      <c r="CP218" s="86"/>
      <c r="CQ218" s="86"/>
      <c r="CR218" s="86"/>
      <c r="CS218" s="86"/>
      <c r="CT218" s="86"/>
      <c r="CU218" s="86"/>
      <c r="CV218" s="86"/>
      <c r="CW218" s="86"/>
      <c r="CX218" s="86"/>
      <c r="CY218" s="86"/>
      <c r="CZ218" s="86"/>
      <c r="DA218" s="86"/>
      <c r="DB218" s="86"/>
      <c r="DC218" s="86"/>
      <c r="DD218" s="86"/>
      <c r="DE218" s="86"/>
      <c r="DF218" s="86"/>
      <c r="DG218" s="86"/>
      <c r="DH218" s="86"/>
      <c r="DI218" s="86"/>
      <c r="DJ218" s="86"/>
      <c r="DK218" s="86"/>
      <c r="DL218" s="86"/>
      <c r="DM218" s="86"/>
      <c r="DN218" s="86"/>
      <c r="DO218" s="86"/>
      <c r="DP218" s="86"/>
      <c r="DQ218" s="86"/>
      <c r="DR218" s="86"/>
      <c r="DS218" s="86"/>
      <c r="DT218" s="86"/>
      <c r="DU218" s="86"/>
      <c r="DV218" s="86"/>
      <c r="DW218" s="86"/>
      <c r="DX218" s="86"/>
      <c r="DY218" s="86"/>
      <c r="DZ218" s="86"/>
      <c r="EA218" s="86"/>
      <c r="EB218" s="86"/>
      <c r="EC218" s="86"/>
      <c r="ED218" s="86"/>
      <c r="EE218" s="86"/>
      <c r="EF218" s="86"/>
      <c r="EG218" s="86"/>
      <c r="EH218" s="86"/>
      <c r="EI218" s="86"/>
      <c r="EJ218" s="86"/>
      <c r="EK218" s="86"/>
      <c r="EL218" s="86"/>
      <c r="EM218" s="86"/>
      <c r="EN218" s="86"/>
      <c r="EO218" s="86"/>
      <c r="EP218" s="86"/>
      <c r="EQ218" s="86"/>
      <c r="ER218" s="86"/>
      <c r="ES218" s="86"/>
      <c r="ET218" s="86"/>
      <c r="EU218" s="86"/>
      <c r="EV218" s="86"/>
      <c r="EW218" s="86"/>
      <c r="EX218" s="86"/>
      <c r="EY218" s="86"/>
      <c r="EZ218" s="86"/>
      <c r="FA218" s="86"/>
      <c r="FB218" s="86"/>
      <c r="FC218" s="86"/>
      <c r="FD218" s="86"/>
      <c r="FE218" s="86"/>
      <c r="FF218" s="86"/>
      <c r="FG218" s="86"/>
      <c r="FH218" s="86"/>
      <c r="FI218" s="86"/>
      <c r="FJ218" s="86"/>
      <c r="FK218" s="86"/>
      <c r="FL218" s="86"/>
      <c r="FM218" s="86"/>
      <c r="FN218" s="86"/>
      <c r="FO218" s="86"/>
      <c r="FP218" s="86"/>
      <c r="FQ218" s="86"/>
      <c r="FR218" s="86"/>
      <c r="FS218" s="86"/>
      <c r="FT218" s="86"/>
      <c r="FU218" s="86"/>
      <c r="FV218" s="86"/>
      <c r="FW218" s="86"/>
      <c r="FX218" s="86"/>
      <c r="FY218" s="86"/>
      <c r="FZ218" s="86"/>
      <c r="GA218" s="86"/>
      <c r="GB218" s="86"/>
      <c r="GC218" s="86"/>
      <c r="GD218" s="86"/>
      <c r="GE218" s="86"/>
      <c r="GF218" s="86"/>
      <c r="GG218" s="86"/>
      <c r="GH218" s="86"/>
      <c r="GI218" s="86"/>
      <c r="GJ218" s="86"/>
      <c r="GK218" s="87"/>
    </row>
    <row r="219" ht="12.75" customHeight="1">
      <c r="A219" s="17"/>
      <c r="B219" s="85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  <c r="AE219" s="86"/>
      <c r="AF219" s="86"/>
      <c r="AG219" s="86"/>
      <c r="AH219" s="86"/>
      <c r="AI219" s="86"/>
      <c r="AJ219" s="86"/>
      <c r="AK219" s="86"/>
      <c r="AL219" s="86"/>
      <c r="AM219" s="86"/>
      <c r="AN219" s="86"/>
      <c r="AO219" s="86"/>
      <c r="AP219" s="86"/>
      <c r="AQ219" s="86"/>
      <c r="AR219" s="86"/>
      <c r="AS219" s="86"/>
      <c r="AT219" s="86"/>
      <c r="AU219" s="86"/>
      <c r="AV219" s="86"/>
      <c r="AW219" s="86"/>
      <c r="AX219" s="86"/>
      <c r="AY219" s="86"/>
      <c r="AZ219" s="86"/>
      <c r="BA219" s="86"/>
      <c r="BB219" s="86"/>
      <c r="BC219" s="86"/>
      <c r="BD219" s="86"/>
      <c r="BE219" s="86"/>
      <c r="BF219" s="86"/>
      <c r="BG219" s="86"/>
      <c r="BH219" s="86"/>
      <c r="BI219" s="86"/>
      <c r="BJ219" s="86"/>
      <c r="BK219" s="86"/>
      <c r="BL219" s="86"/>
      <c r="BM219" s="86"/>
      <c r="BN219" s="86"/>
      <c r="BO219" s="86"/>
      <c r="BP219" s="86"/>
      <c r="BQ219" s="86"/>
      <c r="BR219" s="86"/>
      <c r="BS219" s="86"/>
      <c r="BT219" s="86"/>
      <c r="BU219" s="86"/>
      <c r="BV219" s="86"/>
      <c r="BW219" s="86"/>
      <c r="BX219" s="86"/>
      <c r="BY219" s="86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  <c r="CL219" s="86"/>
      <c r="CM219" s="86"/>
      <c r="CN219" s="86"/>
      <c r="CO219" s="86"/>
      <c r="CP219" s="86"/>
      <c r="CQ219" s="86"/>
      <c r="CR219" s="86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  <c r="DC219" s="86"/>
      <c r="DD219" s="86"/>
      <c r="DE219" s="86"/>
      <c r="DF219" s="86"/>
      <c r="DG219" s="86"/>
      <c r="DH219" s="86"/>
      <c r="DI219" s="86"/>
      <c r="DJ219" s="86"/>
      <c r="DK219" s="86"/>
      <c r="DL219" s="86"/>
      <c r="DM219" s="86"/>
      <c r="DN219" s="86"/>
      <c r="DO219" s="86"/>
      <c r="DP219" s="86"/>
      <c r="DQ219" s="86"/>
      <c r="DR219" s="86"/>
      <c r="DS219" s="86"/>
      <c r="DT219" s="86"/>
      <c r="DU219" s="86"/>
      <c r="DV219" s="86"/>
      <c r="DW219" s="86"/>
      <c r="DX219" s="86"/>
      <c r="DY219" s="86"/>
      <c r="DZ219" s="86"/>
      <c r="EA219" s="86"/>
      <c r="EB219" s="86"/>
      <c r="EC219" s="86"/>
      <c r="ED219" s="86"/>
      <c r="EE219" s="86"/>
      <c r="EF219" s="86"/>
      <c r="EG219" s="86"/>
      <c r="EH219" s="86"/>
      <c r="EI219" s="86"/>
      <c r="EJ219" s="86"/>
      <c r="EK219" s="86"/>
      <c r="EL219" s="86"/>
      <c r="EM219" s="86"/>
      <c r="EN219" s="86"/>
      <c r="EO219" s="86"/>
      <c r="EP219" s="86"/>
      <c r="EQ219" s="86"/>
      <c r="ER219" s="86"/>
      <c r="ES219" s="86"/>
      <c r="ET219" s="86"/>
      <c r="EU219" s="86"/>
      <c r="EV219" s="86"/>
      <c r="EW219" s="86"/>
      <c r="EX219" s="86"/>
      <c r="EY219" s="86"/>
      <c r="EZ219" s="86"/>
      <c r="FA219" s="86"/>
      <c r="FB219" s="86"/>
      <c r="FC219" s="86"/>
      <c r="FD219" s="86"/>
      <c r="FE219" s="86"/>
      <c r="FF219" s="86"/>
      <c r="FG219" s="86"/>
      <c r="FH219" s="86"/>
      <c r="FI219" s="86"/>
      <c r="FJ219" s="86"/>
      <c r="FK219" s="86"/>
      <c r="FL219" s="86"/>
      <c r="FM219" s="86"/>
      <c r="FN219" s="86"/>
      <c r="FO219" s="86"/>
      <c r="FP219" s="86"/>
      <c r="FQ219" s="86"/>
      <c r="FR219" s="86"/>
      <c r="FS219" s="86"/>
      <c r="FT219" s="86"/>
      <c r="FU219" s="86"/>
      <c r="FV219" s="86"/>
      <c r="FW219" s="86"/>
      <c r="FX219" s="86"/>
      <c r="FY219" s="86"/>
      <c r="FZ219" s="86"/>
      <c r="GA219" s="86"/>
      <c r="GB219" s="86"/>
      <c r="GC219" s="86"/>
      <c r="GD219" s="86"/>
      <c r="GE219" s="86"/>
      <c r="GF219" s="86"/>
      <c r="GG219" s="86"/>
      <c r="GH219" s="86"/>
      <c r="GI219" s="86"/>
      <c r="GJ219" s="86"/>
      <c r="GK219" s="87"/>
    </row>
    <row r="220" ht="12.75" customHeight="1">
      <c r="A220" s="17"/>
      <c r="B220" s="85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86"/>
      <c r="AT220" s="86"/>
      <c r="AU220" s="86"/>
      <c r="AV220" s="86"/>
      <c r="AW220" s="86"/>
      <c r="AX220" s="86"/>
      <c r="AY220" s="86"/>
      <c r="AZ220" s="86"/>
      <c r="BA220" s="86"/>
      <c r="BB220" s="86"/>
      <c r="BC220" s="86"/>
      <c r="BD220" s="86"/>
      <c r="BE220" s="86"/>
      <c r="BF220" s="86"/>
      <c r="BG220" s="86"/>
      <c r="BH220" s="86"/>
      <c r="BI220" s="86"/>
      <c r="BJ220" s="86"/>
      <c r="BK220" s="86"/>
      <c r="BL220" s="86"/>
      <c r="BM220" s="86"/>
      <c r="BN220" s="86"/>
      <c r="BO220" s="86"/>
      <c r="BP220" s="86"/>
      <c r="BQ220" s="86"/>
      <c r="BR220" s="86"/>
      <c r="BS220" s="86"/>
      <c r="BT220" s="86"/>
      <c r="BU220" s="86"/>
      <c r="BV220" s="86"/>
      <c r="BW220" s="86"/>
      <c r="BX220" s="86"/>
      <c r="BY220" s="86"/>
      <c r="BZ220" s="86"/>
      <c r="CA220" s="86"/>
      <c r="CB220" s="86"/>
      <c r="CC220" s="86"/>
      <c r="CD220" s="86"/>
      <c r="CE220" s="86"/>
      <c r="CF220" s="86"/>
      <c r="CG220" s="86"/>
      <c r="CH220" s="86"/>
      <c r="CI220" s="86"/>
      <c r="CJ220" s="86"/>
      <c r="CK220" s="86"/>
      <c r="CL220" s="86"/>
      <c r="CM220" s="86"/>
      <c r="CN220" s="86"/>
      <c r="CO220" s="86"/>
      <c r="CP220" s="86"/>
      <c r="CQ220" s="86"/>
      <c r="CR220" s="86"/>
      <c r="CS220" s="86"/>
      <c r="CT220" s="86"/>
      <c r="CU220" s="86"/>
      <c r="CV220" s="86"/>
      <c r="CW220" s="86"/>
      <c r="CX220" s="86"/>
      <c r="CY220" s="86"/>
      <c r="CZ220" s="86"/>
      <c r="DA220" s="86"/>
      <c r="DB220" s="86"/>
      <c r="DC220" s="86"/>
      <c r="DD220" s="86"/>
      <c r="DE220" s="86"/>
      <c r="DF220" s="86"/>
      <c r="DG220" s="86"/>
      <c r="DH220" s="86"/>
      <c r="DI220" s="86"/>
      <c r="DJ220" s="86"/>
      <c r="DK220" s="86"/>
      <c r="DL220" s="86"/>
      <c r="DM220" s="86"/>
      <c r="DN220" s="86"/>
      <c r="DO220" s="86"/>
      <c r="DP220" s="86"/>
      <c r="DQ220" s="86"/>
      <c r="DR220" s="86"/>
      <c r="DS220" s="86"/>
      <c r="DT220" s="86"/>
      <c r="DU220" s="86"/>
      <c r="DV220" s="86"/>
      <c r="DW220" s="86"/>
      <c r="DX220" s="86"/>
      <c r="DY220" s="86"/>
      <c r="DZ220" s="86"/>
      <c r="EA220" s="86"/>
      <c r="EB220" s="86"/>
      <c r="EC220" s="86"/>
      <c r="ED220" s="86"/>
      <c r="EE220" s="86"/>
      <c r="EF220" s="86"/>
      <c r="EG220" s="86"/>
      <c r="EH220" s="86"/>
      <c r="EI220" s="86"/>
      <c r="EJ220" s="86"/>
      <c r="EK220" s="86"/>
      <c r="EL220" s="86"/>
      <c r="EM220" s="86"/>
      <c r="EN220" s="86"/>
      <c r="EO220" s="86"/>
      <c r="EP220" s="86"/>
      <c r="EQ220" s="86"/>
      <c r="ER220" s="86"/>
      <c r="ES220" s="86"/>
      <c r="ET220" s="86"/>
      <c r="EU220" s="86"/>
      <c r="EV220" s="86"/>
      <c r="EW220" s="86"/>
      <c r="EX220" s="86"/>
      <c r="EY220" s="86"/>
      <c r="EZ220" s="86"/>
      <c r="FA220" s="86"/>
      <c r="FB220" s="86"/>
      <c r="FC220" s="86"/>
      <c r="FD220" s="86"/>
      <c r="FE220" s="86"/>
      <c r="FF220" s="86"/>
      <c r="FG220" s="86"/>
      <c r="FH220" s="86"/>
      <c r="FI220" s="86"/>
      <c r="FJ220" s="86"/>
      <c r="FK220" s="86"/>
      <c r="FL220" s="86"/>
      <c r="FM220" s="86"/>
      <c r="FN220" s="86"/>
      <c r="FO220" s="86"/>
      <c r="FP220" s="86"/>
      <c r="FQ220" s="86"/>
      <c r="FR220" s="86"/>
      <c r="FS220" s="86"/>
      <c r="FT220" s="86"/>
      <c r="FU220" s="86"/>
      <c r="FV220" s="86"/>
      <c r="FW220" s="86"/>
      <c r="FX220" s="86"/>
      <c r="FY220" s="86"/>
      <c r="FZ220" s="86"/>
      <c r="GA220" s="86"/>
      <c r="GB220" s="86"/>
      <c r="GC220" s="86"/>
      <c r="GD220" s="86"/>
      <c r="GE220" s="86"/>
      <c r="GF220" s="86"/>
      <c r="GG220" s="86"/>
      <c r="GH220" s="86"/>
      <c r="GI220" s="86"/>
      <c r="GJ220" s="86"/>
      <c r="GK220" s="87"/>
    </row>
    <row r="221" ht="12.75" customHeight="1">
      <c r="A221" s="17"/>
      <c r="B221" s="85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  <c r="BK221" s="86"/>
      <c r="BL221" s="86"/>
      <c r="BM221" s="86"/>
      <c r="BN221" s="86"/>
      <c r="BO221" s="86"/>
      <c r="BP221" s="86"/>
      <c r="BQ221" s="86"/>
      <c r="BR221" s="86"/>
      <c r="BS221" s="86"/>
      <c r="BT221" s="86"/>
      <c r="BU221" s="86"/>
      <c r="BV221" s="86"/>
      <c r="BW221" s="86"/>
      <c r="BX221" s="86"/>
      <c r="BY221" s="86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  <c r="CL221" s="86"/>
      <c r="CM221" s="86"/>
      <c r="CN221" s="86"/>
      <c r="CO221" s="86"/>
      <c r="CP221" s="86"/>
      <c r="CQ221" s="86"/>
      <c r="CR221" s="86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  <c r="DC221" s="86"/>
      <c r="DD221" s="86"/>
      <c r="DE221" s="86"/>
      <c r="DF221" s="86"/>
      <c r="DG221" s="86"/>
      <c r="DH221" s="86"/>
      <c r="DI221" s="86"/>
      <c r="DJ221" s="86"/>
      <c r="DK221" s="86"/>
      <c r="DL221" s="86"/>
      <c r="DM221" s="86"/>
      <c r="DN221" s="86"/>
      <c r="DO221" s="86"/>
      <c r="DP221" s="86"/>
      <c r="DQ221" s="86"/>
      <c r="DR221" s="86"/>
      <c r="DS221" s="86"/>
      <c r="DT221" s="86"/>
      <c r="DU221" s="86"/>
      <c r="DV221" s="86"/>
      <c r="DW221" s="86"/>
      <c r="DX221" s="86"/>
      <c r="DY221" s="86"/>
      <c r="DZ221" s="86"/>
      <c r="EA221" s="86"/>
      <c r="EB221" s="86"/>
      <c r="EC221" s="86"/>
      <c r="ED221" s="86"/>
      <c r="EE221" s="86"/>
      <c r="EF221" s="86"/>
      <c r="EG221" s="86"/>
      <c r="EH221" s="86"/>
      <c r="EI221" s="86"/>
      <c r="EJ221" s="86"/>
      <c r="EK221" s="86"/>
      <c r="EL221" s="86"/>
      <c r="EM221" s="86"/>
      <c r="EN221" s="86"/>
      <c r="EO221" s="86"/>
      <c r="EP221" s="86"/>
      <c r="EQ221" s="86"/>
      <c r="ER221" s="86"/>
      <c r="ES221" s="86"/>
      <c r="ET221" s="86"/>
      <c r="EU221" s="86"/>
      <c r="EV221" s="86"/>
      <c r="EW221" s="86"/>
      <c r="EX221" s="86"/>
      <c r="EY221" s="86"/>
      <c r="EZ221" s="86"/>
      <c r="FA221" s="86"/>
      <c r="FB221" s="86"/>
      <c r="FC221" s="86"/>
      <c r="FD221" s="86"/>
      <c r="FE221" s="86"/>
      <c r="FF221" s="86"/>
      <c r="FG221" s="86"/>
      <c r="FH221" s="86"/>
      <c r="FI221" s="86"/>
      <c r="FJ221" s="86"/>
      <c r="FK221" s="86"/>
      <c r="FL221" s="86"/>
      <c r="FM221" s="86"/>
      <c r="FN221" s="86"/>
      <c r="FO221" s="86"/>
      <c r="FP221" s="86"/>
      <c r="FQ221" s="86"/>
      <c r="FR221" s="86"/>
      <c r="FS221" s="86"/>
      <c r="FT221" s="86"/>
      <c r="FU221" s="86"/>
      <c r="FV221" s="86"/>
      <c r="FW221" s="86"/>
      <c r="FX221" s="86"/>
      <c r="FY221" s="86"/>
      <c r="FZ221" s="86"/>
      <c r="GA221" s="86"/>
      <c r="GB221" s="86"/>
      <c r="GC221" s="86"/>
      <c r="GD221" s="86"/>
      <c r="GE221" s="86"/>
      <c r="GF221" s="86"/>
      <c r="GG221" s="86"/>
      <c r="GH221" s="86"/>
      <c r="GI221" s="86"/>
      <c r="GJ221" s="86"/>
      <c r="GK221" s="87"/>
    </row>
    <row r="222" ht="12.75" customHeight="1">
      <c r="A222" s="17"/>
      <c r="B222" s="85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86"/>
      <c r="AT222" s="86"/>
      <c r="AU222" s="86"/>
      <c r="AV222" s="86"/>
      <c r="AW222" s="86"/>
      <c r="AX222" s="86"/>
      <c r="AY222" s="86"/>
      <c r="AZ222" s="86"/>
      <c r="BA222" s="86"/>
      <c r="BB222" s="86"/>
      <c r="BC222" s="86"/>
      <c r="BD222" s="86"/>
      <c r="BE222" s="86"/>
      <c r="BF222" s="86"/>
      <c r="BG222" s="86"/>
      <c r="BH222" s="86"/>
      <c r="BI222" s="86"/>
      <c r="BJ222" s="86"/>
      <c r="BK222" s="86"/>
      <c r="BL222" s="86"/>
      <c r="BM222" s="86"/>
      <c r="BN222" s="86"/>
      <c r="BO222" s="86"/>
      <c r="BP222" s="86"/>
      <c r="BQ222" s="86"/>
      <c r="BR222" s="86"/>
      <c r="BS222" s="86"/>
      <c r="BT222" s="86"/>
      <c r="BU222" s="86"/>
      <c r="BV222" s="86"/>
      <c r="BW222" s="86"/>
      <c r="BX222" s="86"/>
      <c r="BY222" s="86"/>
      <c r="BZ222" s="86"/>
      <c r="CA222" s="86"/>
      <c r="CB222" s="86"/>
      <c r="CC222" s="86"/>
      <c r="CD222" s="86"/>
      <c r="CE222" s="86"/>
      <c r="CF222" s="86"/>
      <c r="CG222" s="86"/>
      <c r="CH222" s="86"/>
      <c r="CI222" s="86"/>
      <c r="CJ222" s="86"/>
      <c r="CK222" s="86"/>
      <c r="CL222" s="86"/>
      <c r="CM222" s="86"/>
      <c r="CN222" s="86"/>
      <c r="CO222" s="86"/>
      <c r="CP222" s="86"/>
      <c r="CQ222" s="86"/>
      <c r="CR222" s="86"/>
      <c r="CS222" s="86"/>
      <c r="CT222" s="86"/>
      <c r="CU222" s="86"/>
      <c r="CV222" s="86"/>
      <c r="CW222" s="86"/>
      <c r="CX222" s="86"/>
      <c r="CY222" s="86"/>
      <c r="CZ222" s="86"/>
      <c r="DA222" s="86"/>
      <c r="DB222" s="86"/>
      <c r="DC222" s="86"/>
      <c r="DD222" s="86"/>
      <c r="DE222" s="86"/>
      <c r="DF222" s="86"/>
      <c r="DG222" s="86"/>
      <c r="DH222" s="86"/>
      <c r="DI222" s="86"/>
      <c r="DJ222" s="86"/>
      <c r="DK222" s="86"/>
      <c r="DL222" s="86"/>
      <c r="DM222" s="86"/>
      <c r="DN222" s="86"/>
      <c r="DO222" s="86"/>
      <c r="DP222" s="86"/>
      <c r="DQ222" s="86"/>
      <c r="DR222" s="86"/>
      <c r="DS222" s="86"/>
      <c r="DT222" s="86"/>
      <c r="DU222" s="86"/>
      <c r="DV222" s="86"/>
      <c r="DW222" s="86"/>
      <c r="DX222" s="86"/>
      <c r="DY222" s="86"/>
      <c r="DZ222" s="86"/>
      <c r="EA222" s="86"/>
      <c r="EB222" s="86"/>
      <c r="EC222" s="86"/>
      <c r="ED222" s="86"/>
      <c r="EE222" s="86"/>
      <c r="EF222" s="86"/>
      <c r="EG222" s="86"/>
      <c r="EH222" s="86"/>
      <c r="EI222" s="86"/>
      <c r="EJ222" s="86"/>
      <c r="EK222" s="86"/>
      <c r="EL222" s="86"/>
      <c r="EM222" s="86"/>
      <c r="EN222" s="86"/>
      <c r="EO222" s="86"/>
      <c r="EP222" s="86"/>
      <c r="EQ222" s="86"/>
      <c r="ER222" s="86"/>
      <c r="ES222" s="86"/>
      <c r="ET222" s="86"/>
      <c r="EU222" s="86"/>
      <c r="EV222" s="86"/>
      <c r="EW222" s="86"/>
      <c r="EX222" s="86"/>
      <c r="EY222" s="86"/>
      <c r="EZ222" s="86"/>
      <c r="FA222" s="86"/>
      <c r="FB222" s="86"/>
      <c r="FC222" s="86"/>
      <c r="FD222" s="86"/>
      <c r="FE222" s="86"/>
      <c r="FF222" s="86"/>
      <c r="FG222" s="86"/>
      <c r="FH222" s="86"/>
      <c r="FI222" s="86"/>
      <c r="FJ222" s="86"/>
      <c r="FK222" s="86"/>
      <c r="FL222" s="86"/>
      <c r="FM222" s="86"/>
      <c r="FN222" s="86"/>
      <c r="FO222" s="86"/>
      <c r="FP222" s="86"/>
      <c r="FQ222" s="86"/>
      <c r="FR222" s="86"/>
      <c r="FS222" s="86"/>
      <c r="FT222" s="86"/>
      <c r="FU222" s="86"/>
      <c r="FV222" s="86"/>
      <c r="FW222" s="86"/>
      <c r="FX222" s="86"/>
      <c r="FY222" s="86"/>
      <c r="FZ222" s="86"/>
      <c r="GA222" s="86"/>
      <c r="GB222" s="86"/>
      <c r="GC222" s="86"/>
      <c r="GD222" s="86"/>
      <c r="GE222" s="86"/>
      <c r="GF222" s="86"/>
      <c r="GG222" s="86"/>
      <c r="GH222" s="86"/>
      <c r="GI222" s="86"/>
      <c r="GJ222" s="86"/>
      <c r="GK222" s="87"/>
    </row>
    <row r="223" ht="12.75" customHeight="1">
      <c r="A223" s="17"/>
      <c r="B223" s="85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  <c r="AG223" s="86"/>
      <c r="AH223" s="86"/>
      <c r="AI223" s="86"/>
      <c r="AJ223" s="86"/>
      <c r="AK223" s="86"/>
      <c r="AL223" s="86"/>
      <c r="AM223" s="86"/>
      <c r="AN223" s="86"/>
      <c r="AO223" s="86"/>
      <c r="AP223" s="86"/>
      <c r="AQ223" s="86"/>
      <c r="AR223" s="86"/>
      <c r="AS223" s="86"/>
      <c r="AT223" s="86"/>
      <c r="AU223" s="86"/>
      <c r="AV223" s="86"/>
      <c r="AW223" s="86"/>
      <c r="AX223" s="86"/>
      <c r="AY223" s="86"/>
      <c r="AZ223" s="86"/>
      <c r="BA223" s="86"/>
      <c r="BB223" s="86"/>
      <c r="BC223" s="86"/>
      <c r="BD223" s="86"/>
      <c r="BE223" s="86"/>
      <c r="BF223" s="86"/>
      <c r="BG223" s="86"/>
      <c r="BH223" s="86"/>
      <c r="BI223" s="86"/>
      <c r="BJ223" s="86"/>
      <c r="BK223" s="86"/>
      <c r="BL223" s="86"/>
      <c r="BM223" s="86"/>
      <c r="BN223" s="86"/>
      <c r="BO223" s="86"/>
      <c r="BP223" s="86"/>
      <c r="BQ223" s="86"/>
      <c r="BR223" s="86"/>
      <c r="BS223" s="86"/>
      <c r="BT223" s="86"/>
      <c r="BU223" s="86"/>
      <c r="BV223" s="86"/>
      <c r="BW223" s="86"/>
      <c r="BX223" s="86"/>
      <c r="BY223" s="86"/>
      <c r="BZ223" s="86"/>
      <c r="CA223" s="86"/>
      <c r="CB223" s="86"/>
      <c r="CC223" s="86"/>
      <c r="CD223" s="86"/>
      <c r="CE223" s="86"/>
      <c r="CF223" s="86"/>
      <c r="CG223" s="86"/>
      <c r="CH223" s="86"/>
      <c r="CI223" s="86"/>
      <c r="CJ223" s="86"/>
      <c r="CK223" s="86"/>
      <c r="CL223" s="86"/>
      <c r="CM223" s="86"/>
      <c r="CN223" s="86"/>
      <c r="CO223" s="86"/>
      <c r="CP223" s="86"/>
      <c r="CQ223" s="86"/>
      <c r="CR223" s="86"/>
      <c r="CS223" s="86"/>
      <c r="CT223" s="86"/>
      <c r="CU223" s="86"/>
      <c r="CV223" s="86"/>
      <c r="CW223" s="86"/>
      <c r="CX223" s="86"/>
      <c r="CY223" s="86"/>
      <c r="CZ223" s="86"/>
      <c r="DA223" s="86"/>
      <c r="DB223" s="86"/>
      <c r="DC223" s="86"/>
      <c r="DD223" s="86"/>
      <c r="DE223" s="86"/>
      <c r="DF223" s="86"/>
      <c r="DG223" s="86"/>
      <c r="DH223" s="86"/>
      <c r="DI223" s="86"/>
      <c r="DJ223" s="86"/>
      <c r="DK223" s="86"/>
      <c r="DL223" s="86"/>
      <c r="DM223" s="86"/>
      <c r="DN223" s="86"/>
      <c r="DO223" s="86"/>
      <c r="DP223" s="86"/>
      <c r="DQ223" s="86"/>
      <c r="DR223" s="86"/>
      <c r="DS223" s="86"/>
      <c r="DT223" s="86"/>
      <c r="DU223" s="86"/>
      <c r="DV223" s="86"/>
      <c r="DW223" s="86"/>
      <c r="DX223" s="86"/>
      <c r="DY223" s="86"/>
      <c r="DZ223" s="86"/>
      <c r="EA223" s="86"/>
      <c r="EB223" s="86"/>
      <c r="EC223" s="86"/>
      <c r="ED223" s="86"/>
      <c r="EE223" s="86"/>
      <c r="EF223" s="86"/>
      <c r="EG223" s="86"/>
      <c r="EH223" s="86"/>
      <c r="EI223" s="86"/>
      <c r="EJ223" s="86"/>
      <c r="EK223" s="86"/>
      <c r="EL223" s="86"/>
      <c r="EM223" s="86"/>
      <c r="EN223" s="86"/>
      <c r="EO223" s="86"/>
      <c r="EP223" s="86"/>
      <c r="EQ223" s="86"/>
      <c r="ER223" s="86"/>
      <c r="ES223" s="86"/>
      <c r="ET223" s="86"/>
      <c r="EU223" s="86"/>
      <c r="EV223" s="86"/>
      <c r="EW223" s="86"/>
      <c r="EX223" s="86"/>
      <c r="EY223" s="86"/>
      <c r="EZ223" s="86"/>
      <c r="FA223" s="86"/>
      <c r="FB223" s="86"/>
      <c r="FC223" s="86"/>
      <c r="FD223" s="86"/>
      <c r="FE223" s="86"/>
      <c r="FF223" s="86"/>
      <c r="FG223" s="86"/>
      <c r="FH223" s="86"/>
      <c r="FI223" s="86"/>
      <c r="FJ223" s="86"/>
      <c r="FK223" s="86"/>
      <c r="FL223" s="86"/>
      <c r="FM223" s="86"/>
      <c r="FN223" s="86"/>
      <c r="FO223" s="86"/>
      <c r="FP223" s="86"/>
      <c r="FQ223" s="86"/>
      <c r="FR223" s="86"/>
      <c r="FS223" s="86"/>
      <c r="FT223" s="86"/>
      <c r="FU223" s="86"/>
      <c r="FV223" s="86"/>
      <c r="FW223" s="86"/>
      <c r="FX223" s="86"/>
      <c r="FY223" s="86"/>
      <c r="FZ223" s="86"/>
      <c r="GA223" s="86"/>
      <c r="GB223" s="86"/>
      <c r="GC223" s="86"/>
      <c r="GD223" s="86"/>
      <c r="GE223" s="86"/>
      <c r="GF223" s="86"/>
      <c r="GG223" s="86"/>
      <c r="GH223" s="86"/>
      <c r="GI223" s="86"/>
      <c r="GJ223" s="86"/>
      <c r="GK223" s="87"/>
    </row>
    <row r="224" ht="12.75" customHeight="1">
      <c r="A224" s="17"/>
      <c r="B224" s="85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86"/>
      <c r="AT224" s="86"/>
      <c r="AU224" s="86"/>
      <c r="AV224" s="86"/>
      <c r="AW224" s="86"/>
      <c r="AX224" s="86"/>
      <c r="AY224" s="86"/>
      <c r="AZ224" s="86"/>
      <c r="BA224" s="86"/>
      <c r="BB224" s="86"/>
      <c r="BC224" s="86"/>
      <c r="BD224" s="86"/>
      <c r="BE224" s="86"/>
      <c r="BF224" s="86"/>
      <c r="BG224" s="86"/>
      <c r="BH224" s="86"/>
      <c r="BI224" s="86"/>
      <c r="BJ224" s="86"/>
      <c r="BK224" s="86"/>
      <c r="BL224" s="86"/>
      <c r="BM224" s="86"/>
      <c r="BN224" s="86"/>
      <c r="BO224" s="86"/>
      <c r="BP224" s="86"/>
      <c r="BQ224" s="86"/>
      <c r="BR224" s="86"/>
      <c r="BS224" s="86"/>
      <c r="BT224" s="86"/>
      <c r="BU224" s="86"/>
      <c r="BV224" s="86"/>
      <c r="BW224" s="86"/>
      <c r="BX224" s="86"/>
      <c r="BY224" s="86"/>
      <c r="BZ224" s="86"/>
      <c r="CA224" s="86"/>
      <c r="CB224" s="86"/>
      <c r="CC224" s="86"/>
      <c r="CD224" s="86"/>
      <c r="CE224" s="86"/>
      <c r="CF224" s="86"/>
      <c r="CG224" s="86"/>
      <c r="CH224" s="86"/>
      <c r="CI224" s="86"/>
      <c r="CJ224" s="86"/>
      <c r="CK224" s="86"/>
      <c r="CL224" s="86"/>
      <c r="CM224" s="86"/>
      <c r="CN224" s="86"/>
      <c r="CO224" s="86"/>
      <c r="CP224" s="86"/>
      <c r="CQ224" s="86"/>
      <c r="CR224" s="86"/>
      <c r="CS224" s="86"/>
      <c r="CT224" s="86"/>
      <c r="CU224" s="86"/>
      <c r="CV224" s="86"/>
      <c r="CW224" s="86"/>
      <c r="CX224" s="86"/>
      <c r="CY224" s="86"/>
      <c r="CZ224" s="86"/>
      <c r="DA224" s="86"/>
      <c r="DB224" s="86"/>
      <c r="DC224" s="86"/>
      <c r="DD224" s="86"/>
      <c r="DE224" s="86"/>
      <c r="DF224" s="86"/>
      <c r="DG224" s="86"/>
      <c r="DH224" s="86"/>
      <c r="DI224" s="86"/>
      <c r="DJ224" s="86"/>
      <c r="DK224" s="86"/>
      <c r="DL224" s="86"/>
      <c r="DM224" s="86"/>
      <c r="DN224" s="86"/>
      <c r="DO224" s="86"/>
      <c r="DP224" s="86"/>
      <c r="DQ224" s="86"/>
      <c r="DR224" s="86"/>
      <c r="DS224" s="86"/>
      <c r="DT224" s="86"/>
      <c r="DU224" s="86"/>
      <c r="DV224" s="86"/>
      <c r="DW224" s="86"/>
      <c r="DX224" s="86"/>
      <c r="DY224" s="86"/>
      <c r="DZ224" s="86"/>
      <c r="EA224" s="86"/>
      <c r="EB224" s="86"/>
      <c r="EC224" s="86"/>
      <c r="ED224" s="86"/>
      <c r="EE224" s="86"/>
      <c r="EF224" s="86"/>
      <c r="EG224" s="86"/>
      <c r="EH224" s="86"/>
      <c r="EI224" s="86"/>
      <c r="EJ224" s="86"/>
      <c r="EK224" s="86"/>
      <c r="EL224" s="86"/>
      <c r="EM224" s="86"/>
      <c r="EN224" s="86"/>
      <c r="EO224" s="86"/>
      <c r="EP224" s="86"/>
      <c r="EQ224" s="86"/>
      <c r="ER224" s="86"/>
      <c r="ES224" s="86"/>
      <c r="ET224" s="86"/>
      <c r="EU224" s="86"/>
      <c r="EV224" s="86"/>
      <c r="EW224" s="86"/>
      <c r="EX224" s="86"/>
      <c r="EY224" s="86"/>
      <c r="EZ224" s="86"/>
      <c r="FA224" s="86"/>
      <c r="FB224" s="86"/>
      <c r="FC224" s="86"/>
      <c r="FD224" s="86"/>
      <c r="FE224" s="86"/>
      <c r="FF224" s="86"/>
      <c r="FG224" s="86"/>
      <c r="FH224" s="86"/>
      <c r="FI224" s="86"/>
      <c r="FJ224" s="86"/>
      <c r="FK224" s="86"/>
      <c r="FL224" s="86"/>
      <c r="FM224" s="86"/>
      <c r="FN224" s="86"/>
      <c r="FO224" s="86"/>
      <c r="FP224" s="86"/>
      <c r="FQ224" s="86"/>
      <c r="FR224" s="86"/>
      <c r="FS224" s="86"/>
      <c r="FT224" s="86"/>
      <c r="FU224" s="86"/>
      <c r="FV224" s="86"/>
      <c r="FW224" s="86"/>
      <c r="FX224" s="86"/>
      <c r="FY224" s="86"/>
      <c r="FZ224" s="86"/>
      <c r="GA224" s="86"/>
      <c r="GB224" s="86"/>
      <c r="GC224" s="86"/>
      <c r="GD224" s="86"/>
      <c r="GE224" s="86"/>
      <c r="GF224" s="86"/>
      <c r="GG224" s="86"/>
      <c r="GH224" s="86"/>
      <c r="GI224" s="86"/>
      <c r="GJ224" s="86"/>
      <c r="GK224" s="87"/>
    </row>
    <row r="225" ht="12.75" customHeight="1">
      <c r="A225" s="17"/>
      <c r="B225" s="85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  <c r="AG225" s="86"/>
      <c r="AH225" s="86"/>
      <c r="AI225" s="86"/>
      <c r="AJ225" s="86"/>
      <c r="AK225" s="86"/>
      <c r="AL225" s="86"/>
      <c r="AM225" s="86"/>
      <c r="AN225" s="86"/>
      <c r="AO225" s="86"/>
      <c r="AP225" s="86"/>
      <c r="AQ225" s="86"/>
      <c r="AR225" s="86"/>
      <c r="AS225" s="86"/>
      <c r="AT225" s="86"/>
      <c r="AU225" s="86"/>
      <c r="AV225" s="86"/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86"/>
      <c r="BI225" s="86"/>
      <c r="BJ225" s="86"/>
      <c r="BK225" s="86"/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  <c r="BW225" s="86"/>
      <c r="BX225" s="86"/>
      <c r="BY225" s="86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  <c r="CL225" s="86"/>
      <c r="CM225" s="86"/>
      <c r="CN225" s="86"/>
      <c r="CO225" s="86"/>
      <c r="CP225" s="86"/>
      <c r="CQ225" s="86"/>
      <c r="CR225" s="86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  <c r="DC225" s="86"/>
      <c r="DD225" s="86"/>
      <c r="DE225" s="86"/>
      <c r="DF225" s="86"/>
      <c r="DG225" s="86"/>
      <c r="DH225" s="86"/>
      <c r="DI225" s="86"/>
      <c r="DJ225" s="86"/>
      <c r="DK225" s="86"/>
      <c r="DL225" s="86"/>
      <c r="DM225" s="86"/>
      <c r="DN225" s="86"/>
      <c r="DO225" s="86"/>
      <c r="DP225" s="86"/>
      <c r="DQ225" s="86"/>
      <c r="DR225" s="86"/>
      <c r="DS225" s="86"/>
      <c r="DT225" s="86"/>
      <c r="DU225" s="86"/>
      <c r="DV225" s="86"/>
      <c r="DW225" s="86"/>
      <c r="DX225" s="86"/>
      <c r="DY225" s="86"/>
      <c r="DZ225" s="86"/>
      <c r="EA225" s="86"/>
      <c r="EB225" s="86"/>
      <c r="EC225" s="86"/>
      <c r="ED225" s="86"/>
      <c r="EE225" s="86"/>
      <c r="EF225" s="86"/>
      <c r="EG225" s="86"/>
      <c r="EH225" s="86"/>
      <c r="EI225" s="86"/>
      <c r="EJ225" s="86"/>
      <c r="EK225" s="86"/>
      <c r="EL225" s="86"/>
      <c r="EM225" s="86"/>
      <c r="EN225" s="86"/>
      <c r="EO225" s="86"/>
      <c r="EP225" s="86"/>
      <c r="EQ225" s="86"/>
      <c r="ER225" s="86"/>
      <c r="ES225" s="86"/>
      <c r="ET225" s="86"/>
      <c r="EU225" s="86"/>
      <c r="EV225" s="86"/>
      <c r="EW225" s="86"/>
      <c r="EX225" s="86"/>
      <c r="EY225" s="86"/>
      <c r="EZ225" s="86"/>
      <c r="FA225" s="86"/>
      <c r="FB225" s="86"/>
      <c r="FC225" s="86"/>
      <c r="FD225" s="86"/>
      <c r="FE225" s="86"/>
      <c r="FF225" s="86"/>
      <c r="FG225" s="86"/>
      <c r="FH225" s="86"/>
      <c r="FI225" s="86"/>
      <c r="FJ225" s="86"/>
      <c r="FK225" s="86"/>
      <c r="FL225" s="86"/>
      <c r="FM225" s="86"/>
      <c r="FN225" s="86"/>
      <c r="FO225" s="86"/>
      <c r="FP225" s="86"/>
      <c r="FQ225" s="86"/>
      <c r="FR225" s="86"/>
      <c r="FS225" s="86"/>
      <c r="FT225" s="86"/>
      <c r="FU225" s="86"/>
      <c r="FV225" s="86"/>
      <c r="FW225" s="86"/>
      <c r="FX225" s="86"/>
      <c r="FY225" s="86"/>
      <c r="FZ225" s="86"/>
      <c r="GA225" s="86"/>
      <c r="GB225" s="86"/>
      <c r="GC225" s="86"/>
      <c r="GD225" s="86"/>
      <c r="GE225" s="86"/>
      <c r="GF225" s="86"/>
      <c r="GG225" s="86"/>
      <c r="GH225" s="86"/>
      <c r="GI225" s="86"/>
      <c r="GJ225" s="86"/>
      <c r="GK225" s="87"/>
    </row>
    <row r="226" ht="12.75" customHeight="1">
      <c r="A226" s="17"/>
      <c r="B226" s="85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86"/>
      <c r="AT226" s="86"/>
      <c r="AU226" s="86"/>
      <c r="AV226" s="86"/>
      <c r="AW226" s="86"/>
      <c r="AX226" s="86"/>
      <c r="AY226" s="86"/>
      <c r="AZ226" s="86"/>
      <c r="BA226" s="86"/>
      <c r="BB226" s="86"/>
      <c r="BC226" s="86"/>
      <c r="BD226" s="86"/>
      <c r="BE226" s="86"/>
      <c r="BF226" s="86"/>
      <c r="BG226" s="86"/>
      <c r="BH226" s="86"/>
      <c r="BI226" s="86"/>
      <c r="BJ226" s="86"/>
      <c r="BK226" s="86"/>
      <c r="BL226" s="86"/>
      <c r="BM226" s="86"/>
      <c r="BN226" s="86"/>
      <c r="BO226" s="86"/>
      <c r="BP226" s="86"/>
      <c r="BQ226" s="86"/>
      <c r="BR226" s="86"/>
      <c r="BS226" s="86"/>
      <c r="BT226" s="86"/>
      <c r="BU226" s="86"/>
      <c r="BV226" s="86"/>
      <c r="BW226" s="86"/>
      <c r="BX226" s="86"/>
      <c r="BY226" s="86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  <c r="CL226" s="86"/>
      <c r="CM226" s="86"/>
      <c r="CN226" s="86"/>
      <c r="CO226" s="86"/>
      <c r="CP226" s="86"/>
      <c r="CQ226" s="86"/>
      <c r="CR226" s="86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  <c r="DC226" s="86"/>
      <c r="DD226" s="86"/>
      <c r="DE226" s="86"/>
      <c r="DF226" s="86"/>
      <c r="DG226" s="86"/>
      <c r="DH226" s="86"/>
      <c r="DI226" s="86"/>
      <c r="DJ226" s="86"/>
      <c r="DK226" s="86"/>
      <c r="DL226" s="86"/>
      <c r="DM226" s="86"/>
      <c r="DN226" s="86"/>
      <c r="DO226" s="86"/>
      <c r="DP226" s="86"/>
      <c r="DQ226" s="86"/>
      <c r="DR226" s="86"/>
      <c r="DS226" s="86"/>
      <c r="DT226" s="86"/>
      <c r="DU226" s="86"/>
      <c r="DV226" s="86"/>
      <c r="DW226" s="86"/>
      <c r="DX226" s="86"/>
      <c r="DY226" s="86"/>
      <c r="DZ226" s="86"/>
      <c r="EA226" s="86"/>
      <c r="EB226" s="86"/>
      <c r="EC226" s="86"/>
      <c r="ED226" s="86"/>
      <c r="EE226" s="86"/>
      <c r="EF226" s="86"/>
      <c r="EG226" s="86"/>
      <c r="EH226" s="86"/>
      <c r="EI226" s="86"/>
      <c r="EJ226" s="86"/>
      <c r="EK226" s="86"/>
      <c r="EL226" s="86"/>
      <c r="EM226" s="86"/>
      <c r="EN226" s="86"/>
      <c r="EO226" s="86"/>
      <c r="EP226" s="86"/>
      <c r="EQ226" s="86"/>
      <c r="ER226" s="86"/>
      <c r="ES226" s="86"/>
      <c r="ET226" s="86"/>
      <c r="EU226" s="86"/>
      <c r="EV226" s="86"/>
      <c r="EW226" s="86"/>
      <c r="EX226" s="86"/>
      <c r="EY226" s="86"/>
      <c r="EZ226" s="86"/>
      <c r="FA226" s="86"/>
      <c r="FB226" s="86"/>
      <c r="FC226" s="86"/>
      <c r="FD226" s="86"/>
      <c r="FE226" s="86"/>
      <c r="FF226" s="86"/>
      <c r="FG226" s="86"/>
      <c r="FH226" s="86"/>
      <c r="FI226" s="86"/>
      <c r="FJ226" s="86"/>
      <c r="FK226" s="86"/>
      <c r="FL226" s="86"/>
      <c r="FM226" s="86"/>
      <c r="FN226" s="86"/>
      <c r="FO226" s="86"/>
      <c r="FP226" s="86"/>
      <c r="FQ226" s="86"/>
      <c r="FR226" s="86"/>
      <c r="FS226" s="86"/>
      <c r="FT226" s="86"/>
      <c r="FU226" s="86"/>
      <c r="FV226" s="86"/>
      <c r="FW226" s="86"/>
      <c r="FX226" s="86"/>
      <c r="FY226" s="86"/>
      <c r="FZ226" s="86"/>
      <c r="GA226" s="86"/>
      <c r="GB226" s="86"/>
      <c r="GC226" s="86"/>
      <c r="GD226" s="86"/>
      <c r="GE226" s="86"/>
      <c r="GF226" s="86"/>
      <c r="GG226" s="86"/>
      <c r="GH226" s="86"/>
      <c r="GI226" s="86"/>
      <c r="GJ226" s="86"/>
      <c r="GK226" s="87"/>
    </row>
    <row r="227" ht="12.75" customHeight="1">
      <c r="A227" s="17"/>
      <c r="B227" s="85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  <c r="AG227" s="86"/>
      <c r="AH227" s="86"/>
      <c r="AI227" s="86"/>
      <c r="AJ227" s="86"/>
      <c r="AK227" s="86"/>
      <c r="AL227" s="86"/>
      <c r="AM227" s="86"/>
      <c r="AN227" s="86"/>
      <c r="AO227" s="86"/>
      <c r="AP227" s="86"/>
      <c r="AQ227" s="86"/>
      <c r="AR227" s="86"/>
      <c r="AS227" s="86"/>
      <c r="AT227" s="86"/>
      <c r="AU227" s="86"/>
      <c r="AV227" s="86"/>
      <c r="AW227" s="86"/>
      <c r="AX227" s="86"/>
      <c r="AY227" s="86"/>
      <c r="AZ227" s="86"/>
      <c r="BA227" s="86"/>
      <c r="BB227" s="86"/>
      <c r="BC227" s="86"/>
      <c r="BD227" s="86"/>
      <c r="BE227" s="86"/>
      <c r="BF227" s="86"/>
      <c r="BG227" s="86"/>
      <c r="BH227" s="86"/>
      <c r="BI227" s="86"/>
      <c r="BJ227" s="86"/>
      <c r="BK227" s="86"/>
      <c r="BL227" s="86"/>
      <c r="BM227" s="86"/>
      <c r="BN227" s="86"/>
      <c r="BO227" s="86"/>
      <c r="BP227" s="86"/>
      <c r="BQ227" s="86"/>
      <c r="BR227" s="86"/>
      <c r="BS227" s="86"/>
      <c r="BT227" s="86"/>
      <c r="BU227" s="86"/>
      <c r="BV227" s="86"/>
      <c r="BW227" s="86"/>
      <c r="BX227" s="86"/>
      <c r="BY227" s="86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  <c r="CL227" s="86"/>
      <c r="CM227" s="86"/>
      <c r="CN227" s="86"/>
      <c r="CO227" s="86"/>
      <c r="CP227" s="86"/>
      <c r="CQ227" s="86"/>
      <c r="CR227" s="86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  <c r="DC227" s="86"/>
      <c r="DD227" s="86"/>
      <c r="DE227" s="86"/>
      <c r="DF227" s="86"/>
      <c r="DG227" s="86"/>
      <c r="DH227" s="86"/>
      <c r="DI227" s="86"/>
      <c r="DJ227" s="86"/>
      <c r="DK227" s="86"/>
      <c r="DL227" s="86"/>
      <c r="DM227" s="86"/>
      <c r="DN227" s="86"/>
      <c r="DO227" s="86"/>
      <c r="DP227" s="86"/>
      <c r="DQ227" s="86"/>
      <c r="DR227" s="86"/>
      <c r="DS227" s="86"/>
      <c r="DT227" s="86"/>
      <c r="DU227" s="86"/>
      <c r="DV227" s="86"/>
      <c r="DW227" s="86"/>
      <c r="DX227" s="86"/>
      <c r="DY227" s="86"/>
      <c r="DZ227" s="86"/>
      <c r="EA227" s="86"/>
      <c r="EB227" s="86"/>
      <c r="EC227" s="86"/>
      <c r="ED227" s="86"/>
      <c r="EE227" s="86"/>
      <c r="EF227" s="86"/>
      <c r="EG227" s="86"/>
      <c r="EH227" s="86"/>
      <c r="EI227" s="86"/>
      <c r="EJ227" s="86"/>
      <c r="EK227" s="86"/>
      <c r="EL227" s="86"/>
      <c r="EM227" s="86"/>
      <c r="EN227" s="86"/>
      <c r="EO227" s="86"/>
      <c r="EP227" s="86"/>
      <c r="EQ227" s="86"/>
      <c r="ER227" s="86"/>
      <c r="ES227" s="86"/>
      <c r="ET227" s="86"/>
      <c r="EU227" s="86"/>
      <c r="EV227" s="86"/>
      <c r="EW227" s="86"/>
      <c r="EX227" s="86"/>
      <c r="EY227" s="86"/>
      <c r="EZ227" s="86"/>
      <c r="FA227" s="86"/>
      <c r="FB227" s="86"/>
      <c r="FC227" s="86"/>
      <c r="FD227" s="86"/>
      <c r="FE227" s="86"/>
      <c r="FF227" s="86"/>
      <c r="FG227" s="86"/>
      <c r="FH227" s="86"/>
      <c r="FI227" s="86"/>
      <c r="FJ227" s="86"/>
      <c r="FK227" s="86"/>
      <c r="FL227" s="86"/>
      <c r="FM227" s="86"/>
      <c r="FN227" s="86"/>
      <c r="FO227" s="86"/>
      <c r="FP227" s="86"/>
      <c r="FQ227" s="86"/>
      <c r="FR227" s="86"/>
      <c r="FS227" s="86"/>
      <c r="FT227" s="86"/>
      <c r="FU227" s="86"/>
      <c r="FV227" s="86"/>
      <c r="FW227" s="86"/>
      <c r="FX227" s="86"/>
      <c r="FY227" s="86"/>
      <c r="FZ227" s="86"/>
      <c r="GA227" s="86"/>
      <c r="GB227" s="86"/>
      <c r="GC227" s="86"/>
      <c r="GD227" s="86"/>
      <c r="GE227" s="86"/>
      <c r="GF227" s="86"/>
      <c r="GG227" s="86"/>
      <c r="GH227" s="86"/>
      <c r="GI227" s="86"/>
      <c r="GJ227" s="86"/>
      <c r="GK227" s="87"/>
    </row>
    <row r="228" ht="12.75" customHeight="1">
      <c r="A228" s="17"/>
      <c r="B228" s="85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86"/>
      <c r="AT228" s="86"/>
      <c r="AU228" s="86"/>
      <c r="AV228" s="86"/>
      <c r="AW228" s="86"/>
      <c r="AX228" s="86"/>
      <c r="AY228" s="86"/>
      <c r="AZ228" s="86"/>
      <c r="BA228" s="86"/>
      <c r="BB228" s="86"/>
      <c r="BC228" s="86"/>
      <c r="BD228" s="86"/>
      <c r="BE228" s="86"/>
      <c r="BF228" s="86"/>
      <c r="BG228" s="86"/>
      <c r="BH228" s="86"/>
      <c r="BI228" s="86"/>
      <c r="BJ228" s="86"/>
      <c r="BK228" s="86"/>
      <c r="BL228" s="86"/>
      <c r="BM228" s="86"/>
      <c r="BN228" s="86"/>
      <c r="BO228" s="86"/>
      <c r="BP228" s="86"/>
      <c r="BQ228" s="86"/>
      <c r="BR228" s="86"/>
      <c r="BS228" s="86"/>
      <c r="BT228" s="86"/>
      <c r="BU228" s="86"/>
      <c r="BV228" s="86"/>
      <c r="BW228" s="86"/>
      <c r="BX228" s="86"/>
      <c r="BY228" s="86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  <c r="CL228" s="86"/>
      <c r="CM228" s="86"/>
      <c r="CN228" s="86"/>
      <c r="CO228" s="86"/>
      <c r="CP228" s="86"/>
      <c r="CQ228" s="86"/>
      <c r="CR228" s="86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  <c r="DC228" s="86"/>
      <c r="DD228" s="86"/>
      <c r="DE228" s="86"/>
      <c r="DF228" s="86"/>
      <c r="DG228" s="86"/>
      <c r="DH228" s="86"/>
      <c r="DI228" s="86"/>
      <c r="DJ228" s="86"/>
      <c r="DK228" s="86"/>
      <c r="DL228" s="86"/>
      <c r="DM228" s="86"/>
      <c r="DN228" s="86"/>
      <c r="DO228" s="86"/>
      <c r="DP228" s="86"/>
      <c r="DQ228" s="86"/>
      <c r="DR228" s="86"/>
      <c r="DS228" s="86"/>
      <c r="DT228" s="86"/>
      <c r="DU228" s="86"/>
      <c r="DV228" s="86"/>
      <c r="DW228" s="86"/>
      <c r="DX228" s="86"/>
      <c r="DY228" s="86"/>
      <c r="DZ228" s="86"/>
      <c r="EA228" s="86"/>
      <c r="EB228" s="86"/>
      <c r="EC228" s="86"/>
      <c r="ED228" s="86"/>
      <c r="EE228" s="86"/>
      <c r="EF228" s="86"/>
      <c r="EG228" s="86"/>
      <c r="EH228" s="86"/>
      <c r="EI228" s="86"/>
      <c r="EJ228" s="86"/>
      <c r="EK228" s="86"/>
      <c r="EL228" s="86"/>
      <c r="EM228" s="86"/>
      <c r="EN228" s="86"/>
      <c r="EO228" s="86"/>
      <c r="EP228" s="86"/>
      <c r="EQ228" s="86"/>
      <c r="ER228" s="86"/>
      <c r="ES228" s="86"/>
      <c r="ET228" s="86"/>
      <c r="EU228" s="86"/>
      <c r="EV228" s="86"/>
      <c r="EW228" s="86"/>
      <c r="EX228" s="86"/>
      <c r="EY228" s="86"/>
      <c r="EZ228" s="86"/>
      <c r="FA228" s="86"/>
      <c r="FB228" s="86"/>
      <c r="FC228" s="86"/>
      <c r="FD228" s="86"/>
      <c r="FE228" s="86"/>
      <c r="FF228" s="86"/>
      <c r="FG228" s="86"/>
      <c r="FH228" s="86"/>
      <c r="FI228" s="86"/>
      <c r="FJ228" s="86"/>
      <c r="FK228" s="86"/>
      <c r="FL228" s="86"/>
      <c r="FM228" s="86"/>
      <c r="FN228" s="86"/>
      <c r="FO228" s="86"/>
      <c r="FP228" s="86"/>
      <c r="FQ228" s="86"/>
      <c r="FR228" s="86"/>
      <c r="FS228" s="86"/>
      <c r="FT228" s="86"/>
      <c r="FU228" s="86"/>
      <c r="FV228" s="86"/>
      <c r="FW228" s="86"/>
      <c r="FX228" s="86"/>
      <c r="FY228" s="86"/>
      <c r="FZ228" s="86"/>
      <c r="GA228" s="86"/>
      <c r="GB228" s="86"/>
      <c r="GC228" s="86"/>
      <c r="GD228" s="86"/>
      <c r="GE228" s="86"/>
      <c r="GF228" s="86"/>
      <c r="GG228" s="86"/>
      <c r="GH228" s="86"/>
      <c r="GI228" s="86"/>
      <c r="GJ228" s="86"/>
      <c r="GK228" s="87"/>
    </row>
    <row r="229" ht="12.75" customHeight="1">
      <c r="A229" s="17"/>
      <c r="B229" s="85"/>
      <c r="C229" s="86"/>
      <c r="D229" s="86"/>
      <c r="E229" s="86"/>
      <c r="F229" s="86"/>
      <c r="G229" s="86"/>
      <c r="H229" s="86"/>
      <c r="I229" s="86"/>
      <c r="J229" s="86"/>
      <c r="K229" s="86"/>
      <c r="L229" s="86"/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  <c r="AG229" s="86"/>
      <c r="AH229" s="86"/>
      <c r="AI229" s="86"/>
      <c r="AJ229" s="86"/>
      <c r="AK229" s="86"/>
      <c r="AL229" s="86"/>
      <c r="AM229" s="86"/>
      <c r="AN229" s="86"/>
      <c r="AO229" s="86"/>
      <c r="AP229" s="86"/>
      <c r="AQ229" s="86"/>
      <c r="AR229" s="86"/>
      <c r="AS229" s="86"/>
      <c r="AT229" s="86"/>
      <c r="AU229" s="86"/>
      <c r="AV229" s="86"/>
      <c r="AW229" s="86"/>
      <c r="AX229" s="86"/>
      <c r="AY229" s="86"/>
      <c r="AZ229" s="86"/>
      <c r="BA229" s="86"/>
      <c r="BB229" s="86"/>
      <c r="BC229" s="86"/>
      <c r="BD229" s="86"/>
      <c r="BE229" s="86"/>
      <c r="BF229" s="86"/>
      <c r="BG229" s="86"/>
      <c r="BH229" s="86"/>
      <c r="BI229" s="86"/>
      <c r="BJ229" s="86"/>
      <c r="BK229" s="86"/>
      <c r="BL229" s="86"/>
      <c r="BM229" s="86"/>
      <c r="BN229" s="86"/>
      <c r="BO229" s="86"/>
      <c r="BP229" s="86"/>
      <c r="BQ229" s="86"/>
      <c r="BR229" s="86"/>
      <c r="BS229" s="86"/>
      <c r="BT229" s="86"/>
      <c r="BU229" s="86"/>
      <c r="BV229" s="86"/>
      <c r="BW229" s="86"/>
      <c r="BX229" s="86"/>
      <c r="BY229" s="86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  <c r="CL229" s="86"/>
      <c r="CM229" s="86"/>
      <c r="CN229" s="86"/>
      <c r="CO229" s="86"/>
      <c r="CP229" s="86"/>
      <c r="CQ229" s="86"/>
      <c r="CR229" s="86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  <c r="DC229" s="86"/>
      <c r="DD229" s="86"/>
      <c r="DE229" s="86"/>
      <c r="DF229" s="86"/>
      <c r="DG229" s="86"/>
      <c r="DH229" s="86"/>
      <c r="DI229" s="86"/>
      <c r="DJ229" s="86"/>
      <c r="DK229" s="86"/>
      <c r="DL229" s="86"/>
      <c r="DM229" s="86"/>
      <c r="DN229" s="86"/>
      <c r="DO229" s="86"/>
      <c r="DP229" s="86"/>
      <c r="DQ229" s="86"/>
      <c r="DR229" s="86"/>
      <c r="DS229" s="86"/>
      <c r="DT229" s="86"/>
      <c r="DU229" s="86"/>
      <c r="DV229" s="86"/>
      <c r="DW229" s="86"/>
      <c r="DX229" s="86"/>
      <c r="DY229" s="86"/>
      <c r="DZ229" s="86"/>
      <c r="EA229" s="86"/>
      <c r="EB229" s="86"/>
      <c r="EC229" s="86"/>
      <c r="ED229" s="86"/>
      <c r="EE229" s="86"/>
      <c r="EF229" s="86"/>
      <c r="EG229" s="86"/>
      <c r="EH229" s="86"/>
      <c r="EI229" s="86"/>
      <c r="EJ229" s="86"/>
      <c r="EK229" s="86"/>
      <c r="EL229" s="86"/>
      <c r="EM229" s="86"/>
      <c r="EN229" s="86"/>
      <c r="EO229" s="86"/>
      <c r="EP229" s="86"/>
      <c r="EQ229" s="86"/>
      <c r="ER229" s="86"/>
      <c r="ES229" s="86"/>
      <c r="ET229" s="86"/>
      <c r="EU229" s="86"/>
      <c r="EV229" s="86"/>
      <c r="EW229" s="86"/>
      <c r="EX229" s="86"/>
      <c r="EY229" s="86"/>
      <c r="EZ229" s="86"/>
      <c r="FA229" s="86"/>
      <c r="FB229" s="86"/>
      <c r="FC229" s="86"/>
      <c r="FD229" s="86"/>
      <c r="FE229" s="86"/>
      <c r="FF229" s="86"/>
      <c r="FG229" s="86"/>
      <c r="FH229" s="86"/>
      <c r="FI229" s="86"/>
      <c r="FJ229" s="86"/>
      <c r="FK229" s="86"/>
      <c r="FL229" s="86"/>
      <c r="FM229" s="86"/>
      <c r="FN229" s="86"/>
      <c r="FO229" s="86"/>
      <c r="FP229" s="86"/>
      <c r="FQ229" s="86"/>
      <c r="FR229" s="86"/>
      <c r="FS229" s="86"/>
      <c r="FT229" s="86"/>
      <c r="FU229" s="86"/>
      <c r="FV229" s="86"/>
      <c r="FW229" s="86"/>
      <c r="FX229" s="86"/>
      <c r="FY229" s="86"/>
      <c r="FZ229" s="86"/>
      <c r="GA229" s="86"/>
      <c r="GB229" s="86"/>
      <c r="GC229" s="86"/>
      <c r="GD229" s="86"/>
      <c r="GE229" s="86"/>
      <c r="GF229" s="86"/>
      <c r="GG229" s="86"/>
      <c r="GH229" s="86"/>
      <c r="GI229" s="86"/>
      <c r="GJ229" s="86"/>
      <c r="GK229" s="87"/>
    </row>
    <row r="230" ht="12.75" customHeight="1">
      <c r="A230" s="17"/>
      <c r="B230" s="85"/>
      <c r="C230" s="86"/>
      <c r="D230" s="86"/>
      <c r="E230" s="86"/>
      <c r="F230" s="86"/>
      <c r="G230" s="86"/>
      <c r="H230" s="86"/>
      <c r="I230" s="86"/>
      <c r="J230" s="86"/>
      <c r="K230" s="86"/>
      <c r="L230" s="86"/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86"/>
      <c r="AT230" s="86"/>
      <c r="AU230" s="86"/>
      <c r="AV230" s="86"/>
      <c r="AW230" s="86"/>
      <c r="AX230" s="86"/>
      <c r="AY230" s="86"/>
      <c r="AZ230" s="86"/>
      <c r="BA230" s="86"/>
      <c r="BB230" s="86"/>
      <c r="BC230" s="86"/>
      <c r="BD230" s="86"/>
      <c r="BE230" s="86"/>
      <c r="BF230" s="86"/>
      <c r="BG230" s="86"/>
      <c r="BH230" s="86"/>
      <c r="BI230" s="86"/>
      <c r="BJ230" s="86"/>
      <c r="BK230" s="86"/>
      <c r="BL230" s="86"/>
      <c r="BM230" s="86"/>
      <c r="BN230" s="86"/>
      <c r="BO230" s="86"/>
      <c r="BP230" s="86"/>
      <c r="BQ230" s="86"/>
      <c r="BR230" s="86"/>
      <c r="BS230" s="86"/>
      <c r="BT230" s="86"/>
      <c r="BU230" s="86"/>
      <c r="BV230" s="86"/>
      <c r="BW230" s="86"/>
      <c r="BX230" s="86"/>
      <c r="BY230" s="86"/>
      <c r="BZ230" s="86"/>
      <c r="CA230" s="86"/>
      <c r="CB230" s="86"/>
      <c r="CC230" s="86"/>
      <c r="CD230" s="86"/>
      <c r="CE230" s="86"/>
      <c r="CF230" s="86"/>
      <c r="CG230" s="86"/>
      <c r="CH230" s="86"/>
      <c r="CI230" s="86"/>
      <c r="CJ230" s="86"/>
      <c r="CK230" s="86"/>
      <c r="CL230" s="86"/>
      <c r="CM230" s="86"/>
      <c r="CN230" s="86"/>
      <c r="CO230" s="86"/>
      <c r="CP230" s="86"/>
      <c r="CQ230" s="86"/>
      <c r="CR230" s="86"/>
      <c r="CS230" s="86"/>
      <c r="CT230" s="86"/>
      <c r="CU230" s="86"/>
      <c r="CV230" s="86"/>
      <c r="CW230" s="86"/>
      <c r="CX230" s="86"/>
      <c r="CY230" s="86"/>
      <c r="CZ230" s="86"/>
      <c r="DA230" s="86"/>
      <c r="DB230" s="86"/>
      <c r="DC230" s="86"/>
      <c r="DD230" s="86"/>
      <c r="DE230" s="86"/>
      <c r="DF230" s="86"/>
      <c r="DG230" s="86"/>
      <c r="DH230" s="86"/>
      <c r="DI230" s="86"/>
      <c r="DJ230" s="86"/>
      <c r="DK230" s="86"/>
      <c r="DL230" s="86"/>
      <c r="DM230" s="86"/>
      <c r="DN230" s="86"/>
      <c r="DO230" s="86"/>
      <c r="DP230" s="86"/>
      <c r="DQ230" s="86"/>
      <c r="DR230" s="86"/>
      <c r="DS230" s="86"/>
      <c r="DT230" s="86"/>
      <c r="DU230" s="86"/>
      <c r="DV230" s="86"/>
      <c r="DW230" s="86"/>
      <c r="DX230" s="86"/>
      <c r="DY230" s="86"/>
      <c r="DZ230" s="86"/>
      <c r="EA230" s="86"/>
      <c r="EB230" s="86"/>
      <c r="EC230" s="86"/>
      <c r="ED230" s="86"/>
      <c r="EE230" s="86"/>
      <c r="EF230" s="86"/>
      <c r="EG230" s="86"/>
      <c r="EH230" s="86"/>
      <c r="EI230" s="86"/>
      <c r="EJ230" s="86"/>
      <c r="EK230" s="86"/>
      <c r="EL230" s="86"/>
      <c r="EM230" s="86"/>
      <c r="EN230" s="86"/>
      <c r="EO230" s="86"/>
      <c r="EP230" s="86"/>
      <c r="EQ230" s="86"/>
      <c r="ER230" s="86"/>
      <c r="ES230" s="86"/>
      <c r="ET230" s="86"/>
      <c r="EU230" s="86"/>
      <c r="EV230" s="86"/>
      <c r="EW230" s="86"/>
      <c r="EX230" s="86"/>
      <c r="EY230" s="86"/>
      <c r="EZ230" s="86"/>
      <c r="FA230" s="86"/>
      <c r="FB230" s="86"/>
      <c r="FC230" s="86"/>
      <c r="FD230" s="86"/>
      <c r="FE230" s="86"/>
      <c r="FF230" s="86"/>
      <c r="FG230" s="86"/>
      <c r="FH230" s="86"/>
      <c r="FI230" s="86"/>
      <c r="FJ230" s="86"/>
      <c r="FK230" s="86"/>
      <c r="FL230" s="86"/>
      <c r="FM230" s="86"/>
      <c r="FN230" s="86"/>
      <c r="FO230" s="86"/>
      <c r="FP230" s="86"/>
      <c r="FQ230" s="86"/>
      <c r="FR230" s="86"/>
      <c r="FS230" s="86"/>
      <c r="FT230" s="86"/>
      <c r="FU230" s="86"/>
      <c r="FV230" s="86"/>
      <c r="FW230" s="86"/>
      <c r="FX230" s="86"/>
      <c r="FY230" s="86"/>
      <c r="FZ230" s="86"/>
      <c r="GA230" s="86"/>
      <c r="GB230" s="86"/>
      <c r="GC230" s="86"/>
      <c r="GD230" s="86"/>
      <c r="GE230" s="86"/>
      <c r="GF230" s="86"/>
      <c r="GG230" s="86"/>
      <c r="GH230" s="86"/>
      <c r="GI230" s="86"/>
      <c r="GJ230" s="86"/>
      <c r="GK230" s="87"/>
    </row>
    <row r="231" ht="12.75" customHeight="1">
      <c r="A231" s="17"/>
      <c r="B231" s="85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  <c r="FI231" s="86"/>
      <c r="FJ231" s="86"/>
      <c r="FK231" s="86"/>
      <c r="FL231" s="86"/>
      <c r="FM231" s="86"/>
      <c r="FN231" s="86"/>
      <c r="FO231" s="86"/>
      <c r="FP231" s="86"/>
      <c r="FQ231" s="86"/>
      <c r="FR231" s="86"/>
      <c r="FS231" s="86"/>
      <c r="FT231" s="86"/>
      <c r="FU231" s="86"/>
      <c r="FV231" s="86"/>
      <c r="FW231" s="86"/>
      <c r="FX231" s="86"/>
      <c r="FY231" s="86"/>
      <c r="FZ231" s="86"/>
      <c r="GA231" s="86"/>
      <c r="GB231" s="86"/>
      <c r="GC231" s="86"/>
      <c r="GD231" s="86"/>
      <c r="GE231" s="86"/>
      <c r="GF231" s="86"/>
      <c r="GG231" s="86"/>
      <c r="GH231" s="86"/>
      <c r="GI231" s="86"/>
      <c r="GJ231" s="86"/>
      <c r="GK231" s="87"/>
    </row>
    <row r="232" ht="12.75" customHeight="1">
      <c r="A232" s="17"/>
      <c r="B232" s="85"/>
      <c r="C232" s="86"/>
      <c r="D232" s="86"/>
      <c r="E232" s="86"/>
      <c r="F232" s="86"/>
      <c r="G232" s="86"/>
      <c r="H232" s="86"/>
      <c r="I232" s="86"/>
      <c r="J232" s="86"/>
      <c r="K232" s="86"/>
      <c r="L232" s="86"/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86"/>
      <c r="AT232" s="86"/>
      <c r="AU232" s="86"/>
      <c r="AV232" s="86"/>
      <c r="AW232" s="86"/>
      <c r="AX232" s="86"/>
      <c r="AY232" s="86"/>
      <c r="AZ232" s="86"/>
      <c r="BA232" s="86"/>
      <c r="BB232" s="86"/>
      <c r="BC232" s="86"/>
      <c r="BD232" s="86"/>
      <c r="BE232" s="86"/>
      <c r="BF232" s="86"/>
      <c r="BG232" s="86"/>
      <c r="BH232" s="86"/>
      <c r="BI232" s="86"/>
      <c r="BJ232" s="86"/>
      <c r="BK232" s="86"/>
      <c r="BL232" s="86"/>
      <c r="BM232" s="86"/>
      <c r="BN232" s="86"/>
      <c r="BO232" s="86"/>
      <c r="BP232" s="86"/>
      <c r="BQ232" s="86"/>
      <c r="BR232" s="86"/>
      <c r="BS232" s="86"/>
      <c r="BT232" s="86"/>
      <c r="BU232" s="86"/>
      <c r="BV232" s="86"/>
      <c r="BW232" s="86"/>
      <c r="BX232" s="86"/>
      <c r="BY232" s="86"/>
      <c r="BZ232" s="86"/>
      <c r="CA232" s="86"/>
      <c r="CB232" s="86"/>
      <c r="CC232" s="86"/>
      <c r="CD232" s="86"/>
      <c r="CE232" s="86"/>
      <c r="CF232" s="86"/>
      <c r="CG232" s="86"/>
      <c r="CH232" s="86"/>
      <c r="CI232" s="86"/>
      <c r="CJ232" s="86"/>
      <c r="CK232" s="86"/>
      <c r="CL232" s="86"/>
      <c r="CM232" s="86"/>
      <c r="CN232" s="86"/>
      <c r="CO232" s="86"/>
      <c r="CP232" s="86"/>
      <c r="CQ232" s="86"/>
      <c r="CR232" s="86"/>
      <c r="CS232" s="86"/>
      <c r="CT232" s="86"/>
      <c r="CU232" s="86"/>
      <c r="CV232" s="86"/>
      <c r="CW232" s="86"/>
      <c r="CX232" s="86"/>
      <c r="CY232" s="86"/>
      <c r="CZ232" s="86"/>
      <c r="DA232" s="86"/>
      <c r="DB232" s="86"/>
      <c r="DC232" s="86"/>
      <c r="DD232" s="86"/>
      <c r="DE232" s="86"/>
      <c r="DF232" s="86"/>
      <c r="DG232" s="86"/>
      <c r="DH232" s="86"/>
      <c r="DI232" s="86"/>
      <c r="DJ232" s="86"/>
      <c r="DK232" s="86"/>
      <c r="DL232" s="86"/>
      <c r="DM232" s="86"/>
      <c r="DN232" s="86"/>
      <c r="DO232" s="86"/>
      <c r="DP232" s="86"/>
      <c r="DQ232" s="86"/>
      <c r="DR232" s="86"/>
      <c r="DS232" s="86"/>
      <c r="DT232" s="86"/>
      <c r="DU232" s="86"/>
      <c r="DV232" s="86"/>
      <c r="DW232" s="86"/>
      <c r="DX232" s="86"/>
      <c r="DY232" s="86"/>
      <c r="DZ232" s="86"/>
      <c r="EA232" s="86"/>
      <c r="EB232" s="86"/>
      <c r="EC232" s="86"/>
      <c r="ED232" s="86"/>
      <c r="EE232" s="86"/>
      <c r="EF232" s="86"/>
      <c r="EG232" s="86"/>
      <c r="EH232" s="86"/>
      <c r="EI232" s="86"/>
      <c r="EJ232" s="86"/>
      <c r="EK232" s="86"/>
      <c r="EL232" s="86"/>
      <c r="EM232" s="86"/>
      <c r="EN232" s="86"/>
      <c r="EO232" s="86"/>
      <c r="EP232" s="86"/>
      <c r="EQ232" s="86"/>
      <c r="ER232" s="86"/>
      <c r="ES232" s="86"/>
      <c r="ET232" s="86"/>
      <c r="EU232" s="86"/>
      <c r="EV232" s="86"/>
      <c r="EW232" s="86"/>
      <c r="EX232" s="86"/>
      <c r="EY232" s="86"/>
      <c r="EZ232" s="86"/>
      <c r="FA232" s="86"/>
      <c r="FB232" s="86"/>
      <c r="FC232" s="86"/>
      <c r="FD232" s="86"/>
      <c r="FE232" s="86"/>
      <c r="FF232" s="86"/>
      <c r="FG232" s="86"/>
      <c r="FH232" s="86"/>
      <c r="FI232" s="86"/>
      <c r="FJ232" s="86"/>
      <c r="FK232" s="86"/>
      <c r="FL232" s="86"/>
      <c r="FM232" s="86"/>
      <c r="FN232" s="86"/>
      <c r="FO232" s="86"/>
      <c r="FP232" s="86"/>
      <c r="FQ232" s="86"/>
      <c r="FR232" s="86"/>
      <c r="FS232" s="86"/>
      <c r="FT232" s="86"/>
      <c r="FU232" s="86"/>
      <c r="FV232" s="86"/>
      <c r="FW232" s="86"/>
      <c r="FX232" s="86"/>
      <c r="FY232" s="86"/>
      <c r="FZ232" s="86"/>
      <c r="GA232" s="86"/>
      <c r="GB232" s="86"/>
      <c r="GC232" s="86"/>
      <c r="GD232" s="86"/>
      <c r="GE232" s="86"/>
      <c r="GF232" s="86"/>
      <c r="GG232" s="86"/>
      <c r="GH232" s="86"/>
      <c r="GI232" s="86"/>
      <c r="GJ232" s="86"/>
      <c r="GK232" s="87"/>
    </row>
    <row r="233" ht="12.75" customHeight="1">
      <c r="A233" s="17"/>
      <c r="B233" s="85"/>
      <c r="C233" s="86"/>
      <c r="D233" s="86"/>
      <c r="E233" s="86"/>
      <c r="F233" s="86"/>
      <c r="G233" s="86"/>
      <c r="H233" s="86"/>
      <c r="I233" s="86"/>
      <c r="J233" s="86"/>
      <c r="K233" s="86"/>
      <c r="L233" s="86"/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  <c r="AG233" s="86"/>
      <c r="AH233" s="86"/>
      <c r="AI233" s="86"/>
      <c r="AJ233" s="86"/>
      <c r="AK233" s="86"/>
      <c r="AL233" s="86"/>
      <c r="AM233" s="86"/>
      <c r="AN233" s="86"/>
      <c r="AO233" s="86"/>
      <c r="AP233" s="86"/>
      <c r="AQ233" s="86"/>
      <c r="AR233" s="86"/>
      <c r="AS233" s="86"/>
      <c r="AT233" s="86"/>
      <c r="AU233" s="86"/>
      <c r="AV233" s="86"/>
      <c r="AW233" s="86"/>
      <c r="AX233" s="86"/>
      <c r="AY233" s="86"/>
      <c r="AZ233" s="86"/>
      <c r="BA233" s="86"/>
      <c r="BB233" s="86"/>
      <c r="BC233" s="86"/>
      <c r="BD233" s="86"/>
      <c r="BE233" s="86"/>
      <c r="BF233" s="86"/>
      <c r="BG233" s="86"/>
      <c r="BH233" s="86"/>
      <c r="BI233" s="86"/>
      <c r="BJ233" s="86"/>
      <c r="BK233" s="86"/>
      <c r="BL233" s="86"/>
      <c r="BM233" s="86"/>
      <c r="BN233" s="86"/>
      <c r="BO233" s="86"/>
      <c r="BP233" s="86"/>
      <c r="BQ233" s="86"/>
      <c r="BR233" s="86"/>
      <c r="BS233" s="86"/>
      <c r="BT233" s="86"/>
      <c r="BU233" s="86"/>
      <c r="BV233" s="86"/>
      <c r="BW233" s="86"/>
      <c r="BX233" s="86"/>
      <c r="BY233" s="86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  <c r="CL233" s="86"/>
      <c r="CM233" s="86"/>
      <c r="CN233" s="86"/>
      <c r="CO233" s="86"/>
      <c r="CP233" s="86"/>
      <c r="CQ233" s="86"/>
      <c r="CR233" s="86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  <c r="DC233" s="86"/>
      <c r="DD233" s="86"/>
      <c r="DE233" s="86"/>
      <c r="DF233" s="86"/>
      <c r="DG233" s="86"/>
      <c r="DH233" s="86"/>
      <c r="DI233" s="86"/>
      <c r="DJ233" s="86"/>
      <c r="DK233" s="86"/>
      <c r="DL233" s="86"/>
      <c r="DM233" s="86"/>
      <c r="DN233" s="86"/>
      <c r="DO233" s="86"/>
      <c r="DP233" s="86"/>
      <c r="DQ233" s="86"/>
      <c r="DR233" s="86"/>
      <c r="DS233" s="86"/>
      <c r="DT233" s="86"/>
      <c r="DU233" s="86"/>
      <c r="DV233" s="86"/>
      <c r="DW233" s="86"/>
      <c r="DX233" s="86"/>
      <c r="DY233" s="86"/>
      <c r="DZ233" s="86"/>
      <c r="EA233" s="86"/>
      <c r="EB233" s="86"/>
      <c r="EC233" s="86"/>
      <c r="ED233" s="86"/>
      <c r="EE233" s="86"/>
      <c r="EF233" s="86"/>
      <c r="EG233" s="86"/>
      <c r="EH233" s="86"/>
      <c r="EI233" s="86"/>
      <c r="EJ233" s="86"/>
      <c r="EK233" s="86"/>
      <c r="EL233" s="86"/>
      <c r="EM233" s="86"/>
      <c r="EN233" s="86"/>
      <c r="EO233" s="86"/>
      <c r="EP233" s="86"/>
      <c r="EQ233" s="86"/>
      <c r="ER233" s="86"/>
      <c r="ES233" s="86"/>
      <c r="ET233" s="86"/>
      <c r="EU233" s="86"/>
      <c r="EV233" s="86"/>
      <c r="EW233" s="86"/>
      <c r="EX233" s="86"/>
      <c r="EY233" s="86"/>
      <c r="EZ233" s="86"/>
      <c r="FA233" s="86"/>
      <c r="FB233" s="86"/>
      <c r="FC233" s="86"/>
      <c r="FD233" s="86"/>
      <c r="FE233" s="86"/>
      <c r="FF233" s="86"/>
      <c r="FG233" s="86"/>
      <c r="FH233" s="86"/>
      <c r="FI233" s="86"/>
      <c r="FJ233" s="86"/>
      <c r="FK233" s="86"/>
      <c r="FL233" s="86"/>
      <c r="FM233" s="86"/>
      <c r="FN233" s="86"/>
      <c r="FO233" s="86"/>
      <c r="FP233" s="86"/>
      <c r="FQ233" s="86"/>
      <c r="FR233" s="86"/>
      <c r="FS233" s="86"/>
      <c r="FT233" s="86"/>
      <c r="FU233" s="86"/>
      <c r="FV233" s="86"/>
      <c r="FW233" s="86"/>
      <c r="FX233" s="86"/>
      <c r="FY233" s="86"/>
      <c r="FZ233" s="86"/>
      <c r="GA233" s="86"/>
      <c r="GB233" s="86"/>
      <c r="GC233" s="86"/>
      <c r="GD233" s="86"/>
      <c r="GE233" s="86"/>
      <c r="GF233" s="86"/>
      <c r="GG233" s="86"/>
      <c r="GH233" s="86"/>
      <c r="GI233" s="86"/>
      <c r="GJ233" s="86"/>
      <c r="GK233" s="87"/>
    </row>
    <row r="234" ht="12.75" customHeight="1">
      <c r="A234" s="17"/>
      <c r="B234" s="85"/>
      <c r="C234" s="86"/>
      <c r="D234" s="86"/>
      <c r="E234" s="86"/>
      <c r="F234" s="86"/>
      <c r="G234" s="86"/>
      <c r="H234" s="86"/>
      <c r="I234" s="86"/>
      <c r="J234" s="86"/>
      <c r="K234" s="86"/>
      <c r="L234" s="86"/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86"/>
      <c r="AT234" s="86"/>
      <c r="AU234" s="86"/>
      <c r="AV234" s="86"/>
      <c r="AW234" s="86"/>
      <c r="AX234" s="86"/>
      <c r="AY234" s="86"/>
      <c r="AZ234" s="86"/>
      <c r="BA234" s="86"/>
      <c r="BB234" s="86"/>
      <c r="BC234" s="86"/>
      <c r="BD234" s="86"/>
      <c r="BE234" s="86"/>
      <c r="BF234" s="86"/>
      <c r="BG234" s="86"/>
      <c r="BH234" s="86"/>
      <c r="BI234" s="86"/>
      <c r="BJ234" s="86"/>
      <c r="BK234" s="86"/>
      <c r="BL234" s="86"/>
      <c r="BM234" s="86"/>
      <c r="BN234" s="86"/>
      <c r="BO234" s="86"/>
      <c r="BP234" s="86"/>
      <c r="BQ234" s="86"/>
      <c r="BR234" s="86"/>
      <c r="BS234" s="86"/>
      <c r="BT234" s="86"/>
      <c r="BU234" s="86"/>
      <c r="BV234" s="86"/>
      <c r="BW234" s="86"/>
      <c r="BX234" s="86"/>
      <c r="BY234" s="86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  <c r="CL234" s="86"/>
      <c r="CM234" s="86"/>
      <c r="CN234" s="86"/>
      <c r="CO234" s="86"/>
      <c r="CP234" s="86"/>
      <c r="CQ234" s="86"/>
      <c r="CR234" s="86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  <c r="DC234" s="86"/>
      <c r="DD234" s="86"/>
      <c r="DE234" s="86"/>
      <c r="DF234" s="86"/>
      <c r="DG234" s="86"/>
      <c r="DH234" s="86"/>
      <c r="DI234" s="86"/>
      <c r="DJ234" s="86"/>
      <c r="DK234" s="86"/>
      <c r="DL234" s="86"/>
      <c r="DM234" s="86"/>
      <c r="DN234" s="86"/>
      <c r="DO234" s="86"/>
      <c r="DP234" s="86"/>
      <c r="DQ234" s="86"/>
      <c r="DR234" s="86"/>
      <c r="DS234" s="86"/>
      <c r="DT234" s="86"/>
      <c r="DU234" s="86"/>
      <c r="DV234" s="86"/>
      <c r="DW234" s="86"/>
      <c r="DX234" s="86"/>
      <c r="DY234" s="86"/>
      <c r="DZ234" s="86"/>
      <c r="EA234" s="86"/>
      <c r="EB234" s="86"/>
      <c r="EC234" s="86"/>
      <c r="ED234" s="86"/>
      <c r="EE234" s="86"/>
      <c r="EF234" s="86"/>
      <c r="EG234" s="86"/>
      <c r="EH234" s="86"/>
      <c r="EI234" s="86"/>
      <c r="EJ234" s="86"/>
      <c r="EK234" s="86"/>
      <c r="EL234" s="86"/>
      <c r="EM234" s="86"/>
      <c r="EN234" s="86"/>
      <c r="EO234" s="86"/>
      <c r="EP234" s="86"/>
      <c r="EQ234" s="86"/>
      <c r="ER234" s="86"/>
      <c r="ES234" s="86"/>
      <c r="ET234" s="86"/>
      <c r="EU234" s="86"/>
      <c r="EV234" s="86"/>
      <c r="EW234" s="86"/>
      <c r="EX234" s="86"/>
      <c r="EY234" s="86"/>
      <c r="EZ234" s="86"/>
      <c r="FA234" s="86"/>
      <c r="FB234" s="86"/>
      <c r="FC234" s="86"/>
      <c r="FD234" s="86"/>
      <c r="FE234" s="86"/>
      <c r="FF234" s="86"/>
      <c r="FG234" s="86"/>
      <c r="FH234" s="86"/>
      <c r="FI234" s="86"/>
      <c r="FJ234" s="86"/>
      <c r="FK234" s="86"/>
      <c r="FL234" s="86"/>
      <c r="FM234" s="86"/>
      <c r="FN234" s="86"/>
      <c r="FO234" s="86"/>
      <c r="FP234" s="86"/>
      <c r="FQ234" s="86"/>
      <c r="FR234" s="86"/>
      <c r="FS234" s="86"/>
      <c r="FT234" s="86"/>
      <c r="FU234" s="86"/>
      <c r="FV234" s="86"/>
      <c r="FW234" s="86"/>
      <c r="FX234" s="86"/>
      <c r="FY234" s="86"/>
      <c r="FZ234" s="86"/>
      <c r="GA234" s="86"/>
      <c r="GB234" s="86"/>
      <c r="GC234" s="86"/>
      <c r="GD234" s="86"/>
      <c r="GE234" s="86"/>
      <c r="GF234" s="86"/>
      <c r="GG234" s="86"/>
      <c r="GH234" s="86"/>
      <c r="GI234" s="86"/>
      <c r="GJ234" s="86"/>
      <c r="GK234" s="87"/>
    </row>
    <row r="235" ht="12.75" customHeight="1">
      <c r="A235" s="17"/>
      <c r="B235" s="85"/>
      <c r="C235" s="86"/>
      <c r="D235" s="86"/>
      <c r="E235" s="86"/>
      <c r="F235" s="86"/>
      <c r="G235" s="86"/>
      <c r="H235" s="86"/>
      <c r="I235" s="86"/>
      <c r="J235" s="86"/>
      <c r="K235" s="86"/>
      <c r="L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  <c r="AG235" s="86"/>
      <c r="AH235" s="86"/>
      <c r="AI235" s="86"/>
      <c r="AJ235" s="86"/>
      <c r="AK235" s="86"/>
      <c r="AL235" s="86"/>
      <c r="AM235" s="86"/>
      <c r="AN235" s="86"/>
      <c r="AO235" s="86"/>
      <c r="AP235" s="86"/>
      <c r="AQ235" s="86"/>
      <c r="AR235" s="86"/>
      <c r="AS235" s="86"/>
      <c r="AT235" s="86"/>
      <c r="AU235" s="86"/>
      <c r="AV235" s="86"/>
      <c r="AW235" s="86"/>
      <c r="AX235" s="86"/>
      <c r="AY235" s="86"/>
      <c r="AZ235" s="86"/>
      <c r="BA235" s="86"/>
      <c r="BB235" s="86"/>
      <c r="BC235" s="86"/>
      <c r="BD235" s="86"/>
      <c r="BE235" s="86"/>
      <c r="BF235" s="86"/>
      <c r="BG235" s="86"/>
      <c r="BH235" s="86"/>
      <c r="BI235" s="86"/>
      <c r="BJ235" s="86"/>
      <c r="BK235" s="86"/>
      <c r="BL235" s="86"/>
      <c r="BM235" s="86"/>
      <c r="BN235" s="86"/>
      <c r="BO235" s="86"/>
      <c r="BP235" s="86"/>
      <c r="BQ235" s="86"/>
      <c r="BR235" s="86"/>
      <c r="BS235" s="86"/>
      <c r="BT235" s="86"/>
      <c r="BU235" s="86"/>
      <c r="BV235" s="86"/>
      <c r="BW235" s="86"/>
      <c r="BX235" s="86"/>
      <c r="BY235" s="86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  <c r="CL235" s="86"/>
      <c r="CM235" s="86"/>
      <c r="CN235" s="86"/>
      <c r="CO235" s="86"/>
      <c r="CP235" s="86"/>
      <c r="CQ235" s="86"/>
      <c r="CR235" s="86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  <c r="DC235" s="86"/>
      <c r="DD235" s="86"/>
      <c r="DE235" s="86"/>
      <c r="DF235" s="86"/>
      <c r="DG235" s="86"/>
      <c r="DH235" s="86"/>
      <c r="DI235" s="86"/>
      <c r="DJ235" s="86"/>
      <c r="DK235" s="86"/>
      <c r="DL235" s="86"/>
      <c r="DM235" s="86"/>
      <c r="DN235" s="86"/>
      <c r="DO235" s="86"/>
      <c r="DP235" s="86"/>
      <c r="DQ235" s="86"/>
      <c r="DR235" s="86"/>
      <c r="DS235" s="86"/>
      <c r="DT235" s="86"/>
      <c r="DU235" s="86"/>
      <c r="DV235" s="86"/>
      <c r="DW235" s="86"/>
      <c r="DX235" s="86"/>
      <c r="DY235" s="86"/>
      <c r="DZ235" s="86"/>
      <c r="EA235" s="86"/>
      <c r="EB235" s="86"/>
      <c r="EC235" s="86"/>
      <c r="ED235" s="86"/>
      <c r="EE235" s="86"/>
      <c r="EF235" s="86"/>
      <c r="EG235" s="86"/>
      <c r="EH235" s="86"/>
      <c r="EI235" s="86"/>
      <c r="EJ235" s="86"/>
      <c r="EK235" s="86"/>
      <c r="EL235" s="86"/>
      <c r="EM235" s="86"/>
      <c r="EN235" s="86"/>
      <c r="EO235" s="86"/>
      <c r="EP235" s="86"/>
      <c r="EQ235" s="86"/>
      <c r="ER235" s="86"/>
      <c r="ES235" s="86"/>
      <c r="ET235" s="86"/>
      <c r="EU235" s="86"/>
      <c r="EV235" s="86"/>
      <c r="EW235" s="86"/>
      <c r="EX235" s="86"/>
      <c r="EY235" s="86"/>
      <c r="EZ235" s="86"/>
      <c r="FA235" s="86"/>
      <c r="FB235" s="86"/>
      <c r="FC235" s="86"/>
      <c r="FD235" s="86"/>
      <c r="FE235" s="86"/>
      <c r="FF235" s="86"/>
      <c r="FG235" s="86"/>
      <c r="FH235" s="86"/>
      <c r="FI235" s="86"/>
      <c r="FJ235" s="86"/>
      <c r="FK235" s="86"/>
      <c r="FL235" s="86"/>
      <c r="FM235" s="86"/>
      <c r="FN235" s="86"/>
      <c r="FO235" s="86"/>
      <c r="FP235" s="86"/>
      <c r="FQ235" s="86"/>
      <c r="FR235" s="86"/>
      <c r="FS235" s="86"/>
      <c r="FT235" s="86"/>
      <c r="FU235" s="86"/>
      <c r="FV235" s="86"/>
      <c r="FW235" s="86"/>
      <c r="FX235" s="86"/>
      <c r="FY235" s="86"/>
      <c r="FZ235" s="86"/>
      <c r="GA235" s="86"/>
      <c r="GB235" s="86"/>
      <c r="GC235" s="86"/>
      <c r="GD235" s="86"/>
      <c r="GE235" s="86"/>
      <c r="GF235" s="86"/>
      <c r="GG235" s="86"/>
      <c r="GH235" s="86"/>
      <c r="GI235" s="86"/>
      <c r="GJ235" s="86"/>
      <c r="GK235" s="87"/>
    </row>
    <row r="236" ht="12.75" customHeight="1">
      <c r="A236" s="17"/>
      <c r="B236" s="85"/>
      <c r="C236" s="86"/>
      <c r="D236" s="86"/>
      <c r="E236" s="86"/>
      <c r="F236" s="86"/>
      <c r="G236" s="86"/>
      <c r="H236" s="86"/>
      <c r="I236" s="86"/>
      <c r="J236" s="86"/>
      <c r="K236" s="86"/>
      <c r="L236" s="86"/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86"/>
      <c r="AT236" s="86"/>
      <c r="AU236" s="86"/>
      <c r="AV236" s="86"/>
      <c r="AW236" s="86"/>
      <c r="AX236" s="86"/>
      <c r="AY236" s="86"/>
      <c r="AZ236" s="86"/>
      <c r="BA236" s="86"/>
      <c r="BB236" s="86"/>
      <c r="BC236" s="86"/>
      <c r="BD236" s="86"/>
      <c r="BE236" s="86"/>
      <c r="BF236" s="86"/>
      <c r="BG236" s="86"/>
      <c r="BH236" s="86"/>
      <c r="BI236" s="86"/>
      <c r="BJ236" s="86"/>
      <c r="BK236" s="86"/>
      <c r="BL236" s="86"/>
      <c r="BM236" s="86"/>
      <c r="BN236" s="86"/>
      <c r="BO236" s="86"/>
      <c r="BP236" s="86"/>
      <c r="BQ236" s="86"/>
      <c r="BR236" s="86"/>
      <c r="BS236" s="86"/>
      <c r="BT236" s="86"/>
      <c r="BU236" s="86"/>
      <c r="BV236" s="86"/>
      <c r="BW236" s="86"/>
      <c r="BX236" s="86"/>
      <c r="BY236" s="86"/>
      <c r="BZ236" s="86"/>
      <c r="CA236" s="86"/>
      <c r="CB236" s="86"/>
      <c r="CC236" s="86"/>
      <c r="CD236" s="86"/>
      <c r="CE236" s="86"/>
      <c r="CF236" s="86"/>
      <c r="CG236" s="86"/>
      <c r="CH236" s="86"/>
      <c r="CI236" s="86"/>
      <c r="CJ236" s="86"/>
      <c r="CK236" s="86"/>
      <c r="CL236" s="86"/>
      <c r="CM236" s="86"/>
      <c r="CN236" s="86"/>
      <c r="CO236" s="86"/>
      <c r="CP236" s="86"/>
      <c r="CQ236" s="86"/>
      <c r="CR236" s="86"/>
      <c r="CS236" s="86"/>
      <c r="CT236" s="86"/>
      <c r="CU236" s="86"/>
      <c r="CV236" s="86"/>
      <c r="CW236" s="86"/>
      <c r="CX236" s="86"/>
      <c r="CY236" s="86"/>
      <c r="CZ236" s="86"/>
      <c r="DA236" s="86"/>
      <c r="DB236" s="86"/>
      <c r="DC236" s="86"/>
      <c r="DD236" s="86"/>
      <c r="DE236" s="86"/>
      <c r="DF236" s="86"/>
      <c r="DG236" s="86"/>
      <c r="DH236" s="86"/>
      <c r="DI236" s="86"/>
      <c r="DJ236" s="86"/>
      <c r="DK236" s="86"/>
      <c r="DL236" s="86"/>
      <c r="DM236" s="86"/>
      <c r="DN236" s="86"/>
      <c r="DO236" s="86"/>
      <c r="DP236" s="86"/>
      <c r="DQ236" s="86"/>
      <c r="DR236" s="86"/>
      <c r="DS236" s="86"/>
      <c r="DT236" s="86"/>
      <c r="DU236" s="86"/>
      <c r="DV236" s="86"/>
      <c r="DW236" s="86"/>
      <c r="DX236" s="86"/>
      <c r="DY236" s="86"/>
      <c r="DZ236" s="86"/>
      <c r="EA236" s="86"/>
      <c r="EB236" s="86"/>
      <c r="EC236" s="86"/>
      <c r="ED236" s="86"/>
      <c r="EE236" s="86"/>
      <c r="EF236" s="86"/>
      <c r="EG236" s="86"/>
      <c r="EH236" s="86"/>
      <c r="EI236" s="86"/>
      <c r="EJ236" s="86"/>
      <c r="EK236" s="86"/>
      <c r="EL236" s="86"/>
      <c r="EM236" s="86"/>
      <c r="EN236" s="86"/>
      <c r="EO236" s="86"/>
      <c r="EP236" s="86"/>
      <c r="EQ236" s="86"/>
      <c r="ER236" s="86"/>
      <c r="ES236" s="86"/>
      <c r="ET236" s="86"/>
      <c r="EU236" s="86"/>
      <c r="EV236" s="86"/>
      <c r="EW236" s="86"/>
      <c r="EX236" s="86"/>
      <c r="EY236" s="86"/>
      <c r="EZ236" s="86"/>
      <c r="FA236" s="86"/>
      <c r="FB236" s="86"/>
      <c r="FC236" s="86"/>
      <c r="FD236" s="86"/>
      <c r="FE236" s="86"/>
      <c r="FF236" s="86"/>
      <c r="FG236" s="86"/>
      <c r="FH236" s="86"/>
      <c r="FI236" s="86"/>
      <c r="FJ236" s="86"/>
      <c r="FK236" s="86"/>
      <c r="FL236" s="86"/>
      <c r="FM236" s="86"/>
      <c r="FN236" s="86"/>
      <c r="FO236" s="86"/>
      <c r="FP236" s="86"/>
      <c r="FQ236" s="86"/>
      <c r="FR236" s="86"/>
      <c r="FS236" s="86"/>
      <c r="FT236" s="86"/>
      <c r="FU236" s="86"/>
      <c r="FV236" s="86"/>
      <c r="FW236" s="86"/>
      <c r="FX236" s="86"/>
      <c r="FY236" s="86"/>
      <c r="FZ236" s="86"/>
      <c r="GA236" s="86"/>
      <c r="GB236" s="86"/>
      <c r="GC236" s="86"/>
      <c r="GD236" s="86"/>
      <c r="GE236" s="86"/>
      <c r="GF236" s="86"/>
      <c r="GG236" s="86"/>
      <c r="GH236" s="86"/>
      <c r="GI236" s="86"/>
      <c r="GJ236" s="86"/>
      <c r="GK236" s="87"/>
    </row>
    <row r="237" ht="12.75" customHeight="1">
      <c r="A237" s="17"/>
      <c r="B237" s="85"/>
      <c r="C237" s="86"/>
      <c r="D237" s="86"/>
      <c r="E237" s="86"/>
      <c r="F237" s="86"/>
      <c r="G237" s="86"/>
      <c r="H237" s="86"/>
      <c r="I237" s="86"/>
      <c r="J237" s="86"/>
      <c r="K237" s="86"/>
      <c r="L237" s="86"/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  <c r="AG237" s="86"/>
      <c r="AH237" s="86"/>
      <c r="AI237" s="86"/>
      <c r="AJ237" s="86"/>
      <c r="AK237" s="86"/>
      <c r="AL237" s="86"/>
      <c r="AM237" s="86"/>
      <c r="AN237" s="86"/>
      <c r="AO237" s="86"/>
      <c r="AP237" s="86"/>
      <c r="AQ237" s="86"/>
      <c r="AR237" s="86"/>
      <c r="AS237" s="86"/>
      <c r="AT237" s="86"/>
      <c r="AU237" s="86"/>
      <c r="AV237" s="86"/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86"/>
      <c r="BI237" s="86"/>
      <c r="BJ237" s="86"/>
      <c r="BK237" s="86"/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  <c r="BW237" s="86"/>
      <c r="BX237" s="86"/>
      <c r="BY237" s="86"/>
      <c r="BZ237" s="86"/>
      <c r="CA237" s="86"/>
      <c r="CB237" s="86"/>
      <c r="CC237" s="86"/>
      <c r="CD237" s="86"/>
      <c r="CE237" s="86"/>
      <c r="CF237" s="86"/>
      <c r="CG237" s="86"/>
      <c r="CH237" s="86"/>
      <c r="CI237" s="86"/>
      <c r="CJ237" s="86"/>
      <c r="CK237" s="86"/>
      <c r="CL237" s="86"/>
      <c r="CM237" s="86"/>
      <c r="CN237" s="86"/>
      <c r="CO237" s="86"/>
      <c r="CP237" s="86"/>
      <c r="CQ237" s="86"/>
      <c r="CR237" s="86"/>
      <c r="CS237" s="86"/>
      <c r="CT237" s="86"/>
      <c r="CU237" s="86"/>
      <c r="CV237" s="86"/>
      <c r="CW237" s="86"/>
      <c r="CX237" s="86"/>
      <c r="CY237" s="86"/>
      <c r="CZ237" s="86"/>
      <c r="DA237" s="86"/>
      <c r="DB237" s="86"/>
      <c r="DC237" s="86"/>
      <c r="DD237" s="86"/>
      <c r="DE237" s="86"/>
      <c r="DF237" s="86"/>
      <c r="DG237" s="86"/>
      <c r="DH237" s="86"/>
      <c r="DI237" s="86"/>
      <c r="DJ237" s="86"/>
      <c r="DK237" s="86"/>
      <c r="DL237" s="86"/>
      <c r="DM237" s="86"/>
      <c r="DN237" s="86"/>
      <c r="DO237" s="86"/>
      <c r="DP237" s="86"/>
      <c r="DQ237" s="86"/>
      <c r="DR237" s="86"/>
      <c r="DS237" s="86"/>
      <c r="DT237" s="86"/>
      <c r="DU237" s="86"/>
      <c r="DV237" s="86"/>
      <c r="DW237" s="86"/>
      <c r="DX237" s="86"/>
      <c r="DY237" s="86"/>
      <c r="DZ237" s="86"/>
      <c r="EA237" s="86"/>
      <c r="EB237" s="86"/>
      <c r="EC237" s="86"/>
      <c r="ED237" s="86"/>
      <c r="EE237" s="86"/>
      <c r="EF237" s="86"/>
      <c r="EG237" s="86"/>
      <c r="EH237" s="86"/>
      <c r="EI237" s="86"/>
      <c r="EJ237" s="86"/>
      <c r="EK237" s="86"/>
      <c r="EL237" s="86"/>
      <c r="EM237" s="86"/>
      <c r="EN237" s="86"/>
      <c r="EO237" s="86"/>
      <c r="EP237" s="86"/>
      <c r="EQ237" s="86"/>
      <c r="ER237" s="86"/>
      <c r="ES237" s="86"/>
      <c r="ET237" s="86"/>
      <c r="EU237" s="86"/>
      <c r="EV237" s="86"/>
      <c r="EW237" s="86"/>
      <c r="EX237" s="86"/>
      <c r="EY237" s="86"/>
      <c r="EZ237" s="86"/>
      <c r="FA237" s="86"/>
      <c r="FB237" s="86"/>
      <c r="FC237" s="86"/>
      <c r="FD237" s="86"/>
      <c r="FE237" s="86"/>
      <c r="FF237" s="86"/>
      <c r="FG237" s="86"/>
      <c r="FH237" s="86"/>
      <c r="FI237" s="86"/>
      <c r="FJ237" s="86"/>
      <c r="FK237" s="86"/>
      <c r="FL237" s="86"/>
      <c r="FM237" s="86"/>
      <c r="FN237" s="86"/>
      <c r="FO237" s="86"/>
      <c r="FP237" s="86"/>
      <c r="FQ237" s="86"/>
      <c r="FR237" s="86"/>
      <c r="FS237" s="86"/>
      <c r="FT237" s="86"/>
      <c r="FU237" s="86"/>
      <c r="FV237" s="86"/>
      <c r="FW237" s="86"/>
      <c r="FX237" s="86"/>
      <c r="FY237" s="86"/>
      <c r="FZ237" s="86"/>
      <c r="GA237" s="86"/>
      <c r="GB237" s="86"/>
      <c r="GC237" s="86"/>
      <c r="GD237" s="86"/>
      <c r="GE237" s="86"/>
      <c r="GF237" s="86"/>
      <c r="GG237" s="86"/>
      <c r="GH237" s="86"/>
      <c r="GI237" s="86"/>
      <c r="GJ237" s="86"/>
      <c r="GK237" s="87"/>
    </row>
    <row r="238" ht="12.75" customHeight="1">
      <c r="A238" s="17"/>
      <c r="B238" s="85"/>
      <c r="C238" s="86"/>
      <c r="D238" s="86"/>
      <c r="E238" s="86"/>
      <c r="F238" s="86"/>
      <c r="G238" s="86"/>
      <c r="H238" s="86"/>
      <c r="I238" s="86"/>
      <c r="J238" s="86"/>
      <c r="K238" s="86"/>
      <c r="L238" s="86"/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86"/>
      <c r="AT238" s="86"/>
      <c r="AU238" s="86"/>
      <c r="AV238" s="86"/>
      <c r="AW238" s="86"/>
      <c r="AX238" s="86"/>
      <c r="AY238" s="86"/>
      <c r="AZ238" s="86"/>
      <c r="BA238" s="86"/>
      <c r="BB238" s="86"/>
      <c r="BC238" s="86"/>
      <c r="BD238" s="86"/>
      <c r="BE238" s="86"/>
      <c r="BF238" s="86"/>
      <c r="BG238" s="86"/>
      <c r="BH238" s="86"/>
      <c r="BI238" s="86"/>
      <c r="BJ238" s="86"/>
      <c r="BK238" s="86"/>
      <c r="BL238" s="86"/>
      <c r="BM238" s="86"/>
      <c r="BN238" s="86"/>
      <c r="BO238" s="86"/>
      <c r="BP238" s="86"/>
      <c r="BQ238" s="86"/>
      <c r="BR238" s="86"/>
      <c r="BS238" s="86"/>
      <c r="BT238" s="86"/>
      <c r="BU238" s="86"/>
      <c r="BV238" s="86"/>
      <c r="BW238" s="86"/>
      <c r="BX238" s="86"/>
      <c r="BY238" s="86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  <c r="CL238" s="86"/>
      <c r="CM238" s="86"/>
      <c r="CN238" s="86"/>
      <c r="CO238" s="86"/>
      <c r="CP238" s="86"/>
      <c r="CQ238" s="86"/>
      <c r="CR238" s="86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  <c r="DC238" s="86"/>
      <c r="DD238" s="86"/>
      <c r="DE238" s="86"/>
      <c r="DF238" s="86"/>
      <c r="DG238" s="86"/>
      <c r="DH238" s="86"/>
      <c r="DI238" s="86"/>
      <c r="DJ238" s="86"/>
      <c r="DK238" s="86"/>
      <c r="DL238" s="86"/>
      <c r="DM238" s="86"/>
      <c r="DN238" s="86"/>
      <c r="DO238" s="86"/>
      <c r="DP238" s="86"/>
      <c r="DQ238" s="86"/>
      <c r="DR238" s="86"/>
      <c r="DS238" s="86"/>
      <c r="DT238" s="86"/>
      <c r="DU238" s="86"/>
      <c r="DV238" s="86"/>
      <c r="DW238" s="86"/>
      <c r="DX238" s="86"/>
      <c r="DY238" s="86"/>
      <c r="DZ238" s="86"/>
      <c r="EA238" s="86"/>
      <c r="EB238" s="86"/>
      <c r="EC238" s="86"/>
      <c r="ED238" s="86"/>
      <c r="EE238" s="86"/>
      <c r="EF238" s="86"/>
      <c r="EG238" s="86"/>
      <c r="EH238" s="86"/>
      <c r="EI238" s="86"/>
      <c r="EJ238" s="86"/>
      <c r="EK238" s="86"/>
      <c r="EL238" s="86"/>
      <c r="EM238" s="86"/>
      <c r="EN238" s="86"/>
      <c r="EO238" s="86"/>
      <c r="EP238" s="86"/>
      <c r="EQ238" s="86"/>
      <c r="ER238" s="86"/>
      <c r="ES238" s="86"/>
      <c r="ET238" s="86"/>
      <c r="EU238" s="86"/>
      <c r="EV238" s="86"/>
      <c r="EW238" s="86"/>
      <c r="EX238" s="86"/>
      <c r="EY238" s="86"/>
      <c r="EZ238" s="86"/>
      <c r="FA238" s="86"/>
      <c r="FB238" s="86"/>
      <c r="FC238" s="86"/>
      <c r="FD238" s="86"/>
      <c r="FE238" s="86"/>
      <c r="FF238" s="86"/>
      <c r="FG238" s="86"/>
      <c r="FH238" s="86"/>
      <c r="FI238" s="86"/>
      <c r="FJ238" s="86"/>
      <c r="FK238" s="86"/>
      <c r="FL238" s="86"/>
      <c r="FM238" s="86"/>
      <c r="FN238" s="86"/>
      <c r="FO238" s="86"/>
      <c r="FP238" s="86"/>
      <c r="FQ238" s="86"/>
      <c r="FR238" s="86"/>
      <c r="FS238" s="86"/>
      <c r="FT238" s="86"/>
      <c r="FU238" s="86"/>
      <c r="FV238" s="86"/>
      <c r="FW238" s="86"/>
      <c r="FX238" s="86"/>
      <c r="FY238" s="86"/>
      <c r="FZ238" s="86"/>
      <c r="GA238" s="86"/>
      <c r="GB238" s="86"/>
      <c r="GC238" s="86"/>
      <c r="GD238" s="86"/>
      <c r="GE238" s="86"/>
      <c r="GF238" s="86"/>
      <c r="GG238" s="86"/>
      <c r="GH238" s="86"/>
      <c r="GI238" s="86"/>
      <c r="GJ238" s="86"/>
      <c r="GK238" s="87"/>
    </row>
    <row r="239" ht="12.75" customHeight="1">
      <c r="A239" s="17"/>
      <c r="B239" s="85"/>
      <c r="C239" s="86"/>
      <c r="D239" s="86"/>
      <c r="E239" s="86"/>
      <c r="F239" s="86"/>
      <c r="G239" s="86"/>
      <c r="H239" s="86"/>
      <c r="I239" s="86"/>
      <c r="J239" s="86"/>
      <c r="K239" s="86"/>
      <c r="L239" s="86"/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  <c r="AG239" s="86"/>
      <c r="AH239" s="86"/>
      <c r="AI239" s="86"/>
      <c r="AJ239" s="86"/>
      <c r="AK239" s="86"/>
      <c r="AL239" s="86"/>
      <c r="AM239" s="86"/>
      <c r="AN239" s="86"/>
      <c r="AO239" s="86"/>
      <c r="AP239" s="86"/>
      <c r="AQ239" s="86"/>
      <c r="AR239" s="86"/>
      <c r="AS239" s="86"/>
      <c r="AT239" s="86"/>
      <c r="AU239" s="86"/>
      <c r="AV239" s="86"/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86"/>
      <c r="BI239" s="86"/>
      <c r="BJ239" s="86"/>
      <c r="BK239" s="86"/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  <c r="BW239" s="86"/>
      <c r="BX239" s="86"/>
      <c r="BY239" s="86"/>
      <c r="BZ239" s="86"/>
      <c r="CA239" s="86"/>
      <c r="CB239" s="86"/>
      <c r="CC239" s="86"/>
      <c r="CD239" s="86"/>
      <c r="CE239" s="86"/>
      <c r="CF239" s="86"/>
      <c r="CG239" s="86"/>
      <c r="CH239" s="86"/>
      <c r="CI239" s="86"/>
      <c r="CJ239" s="86"/>
      <c r="CK239" s="86"/>
      <c r="CL239" s="86"/>
      <c r="CM239" s="86"/>
      <c r="CN239" s="86"/>
      <c r="CO239" s="86"/>
      <c r="CP239" s="86"/>
      <c r="CQ239" s="86"/>
      <c r="CR239" s="86"/>
      <c r="CS239" s="86"/>
      <c r="CT239" s="86"/>
      <c r="CU239" s="86"/>
      <c r="CV239" s="86"/>
      <c r="CW239" s="86"/>
      <c r="CX239" s="86"/>
      <c r="CY239" s="86"/>
      <c r="CZ239" s="86"/>
      <c r="DA239" s="86"/>
      <c r="DB239" s="86"/>
      <c r="DC239" s="86"/>
      <c r="DD239" s="86"/>
      <c r="DE239" s="86"/>
      <c r="DF239" s="86"/>
      <c r="DG239" s="86"/>
      <c r="DH239" s="86"/>
      <c r="DI239" s="86"/>
      <c r="DJ239" s="86"/>
      <c r="DK239" s="86"/>
      <c r="DL239" s="86"/>
      <c r="DM239" s="86"/>
      <c r="DN239" s="86"/>
      <c r="DO239" s="86"/>
      <c r="DP239" s="86"/>
      <c r="DQ239" s="86"/>
      <c r="DR239" s="86"/>
      <c r="DS239" s="86"/>
      <c r="DT239" s="86"/>
      <c r="DU239" s="86"/>
      <c r="DV239" s="86"/>
      <c r="DW239" s="86"/>
      <c r="DX239" s="86"/>
      <c r="DY239" s="86"/>
      <c r="DZ239" s="86"/>
      <c r="EA239" s="86"/>
      <c r="EB239" s="86"/>
      <c r="EC239" s="86"/>
      <c r="ED239" s="86"/>
      <c r="EE239" s="86"/>
      <c r="EF239" s="86"/>
      <c r="EG239" s="86"/>
      <c r="EH239" s="86"/>
      <c r="EI239" s="86"/>
      <c r="EJ239" s="86"/>
      <c r="EK239" s="86"/>
      <c r="EL239" s="86"/>
      <c r="EM239" s="86"/>
      <c r="EN239" s="86"/>
      <c r="EO239" s="86"/>
      <c r="EP239" s="86"/>
      <c r="EQ239" s="86"/>
      <c r="ER239" s="86"/>
      <c r="ES239" s="86"/>
      <c r="ET239" s="86"/>
      <c r="EU239" s="86"/>
      <c r="EV239" s="86"/>
      <c r="EW239" s="86"/>
      <c r="EX239" s="86"/>
      <c r="EY239" s="86"/>
      <c r="EZ239" s="86"/>
      <c r="FA239" s="86"/>
      <c r="FB239" s="86"/>
      <c r="FC239" s="86"/>
      <c r="FD239" s="86"/>
      <c r="FE239" s="86"/>
      <c r="FF239" s="86"/>
      <c r="FG239" s="86"/>
      <c r="FH239" s="86"/>
      <c r="FI239" s="86"/>
      <c r="FJ239" s="86"/>
      <c r="FK239" s="86"/>
      <c r="FL239" s="86"/>
      <c r="FM239" s="86"/>
      <c r="FN239" s="86"/>
      <c r="FO239" s="86"/>
      <c r="FP239" s="86"/>
      <c r="FQ239" s="86"/>
      <c r="FR239" s="86"/>
      <c r="FS239" s="86"/>
      <c r="FT239" s="86"/>
      <c r="FU239" s="86"/>
      <c r="FV239" s="86"/>
      <c r="FW239" s="86"/>
      <c r="FX239" s="86"/>
      <c r="FY239" s="86"/>
      <c r="FZ239" s="86"/>
      <c r="GA239" s="86"/>
      <c r="GB239" s="86"/>
      <c r="GC239" s="86"/>
      <c r="GD239" s="86"/>
      <c r="GE239" s="86"/>
      <c r="GF239" s="86"/>
      <c r="GG239" s="86"/>
      <c r="GH239" s="86"/>
      <c r="GI239" s="86"/>
      <c r="GJ239" s="86"/>
      <c r="GK239" s="87"/>
    </row>
    <row r="240" ht="12.75" customHeight="1">
      <c r="A240" s="17"/>
      <c r="B240" s="85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86"/>
      <c r="AT240" s="86"/>
      <c r="AU240" s="86"/>
      <c r="AV240" s="86"/>
      <c r="AW240" s="86"/>
      <c r="AX240" s="86"/>
      <c r="AY240" s="86"/>
      <c r="AZ240" s="86"/>
      <c r="BA240" s="86"/>
      <c r="BB240" s="86"/>
      <c r="BC240" s="86"/>
      <c r="BD240" s="86"/>
      <c r="BE240" s="86"/>
      <c r="BF240" s="86"/>
      <c r="BG240" s="86"/>
      <c r="BH240" s="86"/>
      <c r="BI240" s="86"/>
      <c r="BJ240" s="86"/>
      <c r="BK240" s="86"/>
      <c r="BL240" s="86"/>
      <c r="BM240" s="86"/>
      <c r="BN240" s="86"/>
      <c r="BO240" s="86"/>
      <c r="BP240" s="86"/>
      <c r="BQ240" s="86"/>
      <c r="BR240" s="86"/>
      <c r="BS240" s="86"/>
      <c r="BT240" s="86"/>
      <c r="BU240" s="86"/>
      <c r="BV240" s="86"/>
      <c r="BW240" s="86"/>
      <c r="BX240" s="86"/>
      <c r="BY240" s="86"/>
      <c r="BZ240" s="86"/>
      <c r="CA240" s="86"/>
      <c r="CB240" s="86"/>
      <c r="CC240" s="86"/>
      <c r="CD240" s="86"/>
      <c r="CE240" s="86"/>
      <c r="CF240" s="86"/>
      <c r="CG240" s="86"/>
      <c r="CH240" s="86"/>
      <c r="CI240" s="86"/>
      <c r="CJ240" s="86"/>
      <c r="CK240" s="86"/>
      <c r="CL240" s="86"/>
      <c r="CM240" s="86"/>
      <c r="CN240" s="86"/>
      <c r="CO240" s="86"/>
      <c r="CP240" s="86"/>
      <c r="CQ240" s="86"/>
      <c r="CR240" s="86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  <c r="DC240" s="86"/>
      <c r="DD240" s="86"/>
      <c r="DE240" s="86"/>
      <c r="DF240" s="86"/>
      <c r="DG240" s="86"/>
      <c r="DH240" s="86"/>
      <c r="DI240" s="86"/>
      <c r="DJ240" s="86"/>
      <c r="DK240" s="86"/>
      <c r="DL240" s="86"/>
      <c r="DM240" s="86"/>
      <c r="DN240" s="86"/>
      <c r="DO240" s="86"/>
      <c r="DP240" s="86"/>
      <c r="DQ240" s="86"/>
      <c r="DR240" s="86"/>
      <c r="DS240" s="86"/>
      <c r="DT240" s="86"/>
      <c r="DU240" s="86"/>
      <c r="DV240" s="86"/>
      <c r="DW240" s="86"/>
      <c r="DX240" s="86"/>
      <c r="DY240" s="86"/>
      <c r="DZ240" s="86"/>
      <c r="EA240" s="86"/>
      <c r="EB240" s="86"/>
      <c r="EC240" s="86"/>
      <c r="ED240" s="86"/>
      <c r="EE240" s="86"/>
      <c r="EF240" s="86"/>
      <c r="EG240" s="86"/>
      <c r="EH240" s="86"/>
      <c r="EI240" s="86"/>
      <c r="EJ240" s="86"/>
      <c r="EK240" s="86"/>
      <c r="EL240" s="86"/>
      <c r="EM240" s="86"/>
      <c r="EN240" s="86"/>
      <c r="EO240" s="86"/>
      <c r="EP240" s="86"/>
      <c r="EQ240" s="86"/>
      <c r="ER240" s="86"/>
      <c r="ES240" s="86"/>
      <c r="ET240" s="86"/>
      <c r="EU240" s="86"/>
      <c r="EV240" s="86"/>
      <c r="EW240" s="86"/>
      <c r="EX240" s="86"/>
      <c r="EY240" s="86"/>
      <c r="EZ240" s="86"/>
      <c r="FA240" s="86"/>
      <c r="FB240" s="86"/>
      <c r="FC240" s="86"/>
      <c r="FD240" s="86"/>
      <c r="FE240" s="86"/>
      <c r="FF240" s="86"/>
      <c r="FG240" s="86"/>
      <c r="FH240" s="86"/>
      <c r="FI240" s="86"/>
      <c r="FJ240" s="86"/>
      <c r="FK240" s="86"/>
      <c r="FL240" s="86"/>
      <c r="FM240" s="86"/>
      <c r="FN240" s="86"/>
      <c r="FO240" s="86"/>
      <c r="FP240" s="86"/>
      <c r="FQ240" s="86"/>
      <c r="FR240" s="86"/>
      <c r="FS240" s="86"/>
      <c r="FT240" s="86"/>
      <c r="FU240" s="86"/>
      <c r="FV240" s="86"/>
      <c r="FW240" s="86"/>
      <c r="FX240" s="86"/>
      <c r="FY240" s="86"/>
      <c r="FZ240" s="86"/>
      <c r="GA240" s="86"/>
      <c r="GB240" s="86"/>
      <c r="GC240" s="86"/>
      <c r="GD240" s="86"/>
      <c r="GE240" s="86"/>
      <c r="GF240" s="86"/>
      <c r="GG240" s="86"/>
      <c r="GH240" s="86"/>
      <c r="GI240" s="86"/>
      <c r="GJ240" s="86"/>
      <c r="GK240" s="87"/>
    </row>
    <row r="241" ht="12.75" customHeight="1">
      <c r="A241" s="17"/>
      <c r="B241" s="85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  <c r="BK241" s="86"/>
      <c r="BL241" s="86"/>
      <c r="BM241" s="86"/>
      <c r="BN241" s="86"/>
      <c r="BO241" s="86"/>
      <c r="BP241" s="86"/>
      <c r="BQ241" s="86"/>
      <c r="BR241" s="86"/>
      <c r="BS241" s="86"/>
      <c r="BT241" s="86"/>
      <c r="BU241" s="86"/>
      <c r="BV241" s="86"/>
      <c r="BW241" s="86"/>
      <c r="BX241" s="86"/>
      <c r="BY241" s="86"/>
      <c r="BZ241" s="86"/>
      <c r="CA241" s="86"/>
      <c r="CB241" s="86"/>
      <c r="CC241" s="86"/>
      <c r="CD241" s="86"/>
      <c r="CE241" s="86"/>
      <c r="CF241" s="86"/>
      <c r="CG241" s="86"/>
      <c r="CH241" s="86"/>
      <c r="CI241" s="86"/>
      <c r="CJ241" s="86"/>
      <c r="CK241" s="86"/>
      <c r="CL241" s="86"/>
      <c r="CM241" s="86"/>
      <c r="CN241" s="86"/>
      <c r="CO241" s="86"/>
      <c r="CP241" s="86"/>
      <c r="CQ241" s="86"/>
      <c r="CR241" s="86"/>
      <c r="CS241" s="86"/>
      <c r="CT241" s="86"/>
      <c r="CU241" s="86"/>
      <c r="CV241" s="86"/>
      <c r="CW241" s="86"/>
      <c r="CX241" s="86"/>
      <c r="CY241" s="86"/>
      <c r="CZ241" s="86"/>
      <c r="DA241" s="86"/>
      <c r="DB241" s="86"/>
      <c r="DC241" s="86"/>
      <c r="DD241" s="86"/>
      <c r="DE241" s="86"/>
      <c r="DF241" s="86"/>
      <c r="DG241" s="86"/>
      <c r="DH241" s="86"/>
      <c r="DI241" s="86"/>
      <c r="DJ241" s="86"/>
      <c r="DK241" s="86"/>
      <c r="DL241" s="86"/>
      <c r="DM241" s="86"/>
      <c r="DN241" s="86"/>
      <c r="DO241" s="86"/>
      <c r="DP241" s="86"/>
      <c r="DQ241" s="86"/>
      <c r="DR241" s="86"/>
      <c r="DS241" s="86"/>
      <c r="DT241" s="86"/>
      <c r="DU241" s="86"/>
      <c r="DV241" s="86"/>
      <c r="DW241" s="86"/>
      <c r="DX241" s="86"/>
      <c r="DY241" s="86"/>
      <c r="DZ241" s="86"/>
      <c r="EA241" s="86"/>
      <c r="EB241" s="86"/>
      <c r="EC241" s="86"/>
      <c r="ED241" s="86"/>
      <c r="EE241" s="86"/>
      <c r="EF241" s="86"/>
      <c r="EG241" s="86"/>
      <c r="EH241" s="86"/>
      <c r="EI241" s="86"/>
      <c r="EJ241" s="86"/>
      <c r="EK241" s="86"/>
      <c r="EL241" s="86"/>
      <c r="EM241" s="86"/>
      <c r="EN241" s="86"/>
      <c r="EO241" s="86"/>
      <c r="EP241" s="86"/>
      <c r="EQ241" s="86"/>
      <c r="ER241" s="86"/>
      <c r="ES241" s="86"/>
      <c r="ET241" s="86"/>
      <c r="EU241" s="86"/>
      <c r="EV241" s="86"/>
      <c r="EW241" s="86"/>
      <c r="EX241" s="86"/>
      <c r="EY241" s="86"/>
      <c r="EZ241" s="86"/>
      <c r="FA241" s="86"/>
      <c r="FB241" s="86"/>
      <c r="FC241" s="86"/>
      <c r="FD241" s="86"/>
      <c r="FE241" s="86"/>
      <c r="FF241" s="86"/>
      <c r="FG241" s="86"/>
      <c r="FH241" s="86"/>
      <c r="FI241" s="86"/>
      <c r="FJ241" s="86"/>
      <c r="FK241" s="86"/>
      <c r="FL241" s="86"/>
      <c r="FM241" s="86"/>
      <c r="FN241" s="86"/>
      <c r="FO241" s="86"/>
      <c r="FP241" s="86"/>
      <c r="FQ241" s="86"/>
      <c r="FR241" s="86"/>
      <c r="FS241" s="86"/>
      <c r="FT241" s="86"/>
      <c r="FU241" s="86"/>
      <c r="FV241" s="86"/>
      <c r="FW241" s="86"/>
      <c r="FX241" s="86"/>
      <c r="FY241" s="86"/>
      <c r="FZ241" s="86"/>
      <c r="GA241" s="86"/>
      <c r="GB241" s="86"/>
      <c r="GC241" s="86"/>
      <c r="GD241" s="86"/>
      <c r="GE241" s="86"/>
      <c r="GF241" s="86"/>
      <c r="GG241" s="86"/>
      <c r="GH241" s="86"/>
      <c r="GI241" s="86"/>
      <c r="GJ241" s="86"/>
      <c r="GK241" s="87"/>
    </row>
    <row r="242" ht="12.75" customHeight="1">
      <c r="A242" s="17"/>
      <c r="B242" s="85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86"/>
      <c r="AT242" s="86"/>
      <c r="AU242" s="86"/>
      <c r="AV242" s="86"/>
      <c r="AW242" s="86"/>
      <c r="AX242" s="86"/>
      <c r="AY242" s="86"/>
      <c r="AZ242" s="86"/>
      <c r="BA242" s="86"/>
      <c r="BB242" s="86"/>
      <c r="BC242" s="86"/>
      <c r="BD242" s="86"/>
      <c r="BE242" s="86"/>
      <c r="BF242" s="86"/>
      <c r="BG242" s="86"/>
      <c r="BH242" s="86"/>
      <c r="BI242" s="86"/>
      <c r="BJ242" s="86"/>
      <c r="BK242" s="86"/>
      <c r="BL242" s="86"/>
      <c r="BM242" s="86"/>
      <c r="BN242" s="86"/>
      <c r="BO242" s="86"/>
      <c r="BP242" s="86"/>
      <c r="BQ242" s="86"/>
      <c r="BR242" s="86"/>
      <c r="BS242" s="86"/>
      <c r="BT242" s="86"/>
      <c r="BU242" s="86"/>
      <c r="BV242" s="86"/>
      <c r="BW242" s="86"/>
      <c r="BX242" s="86"/>
      <c r="BY242" s="86"/>
      <c r="BZ242" s="86"/>
      <c r="CA242" s="86"/>
      <c r="CB242" s="86"/>
      <c r="CC242" s="86"/>
      <c r="CD242" s="86"/>
      <c r="CE242" s="86"/>
      <c r="CF242" s="86"/>
      <c r="CG242" s="86"/>
      <c r="CH242" s="86"/>
      <c r="CI242" s="86"/>
      <c r="CJ242" s="86"/>
      <c r="CK242" s="86"/>
      <c r="CL242" s="86"/>
      <c r="CM242" s="86"/>
      <c r="CN242" s="86"/>
      <c r="CO242" s="86"/>
      <c r="CP242" s="86"/>
      <c r="CQ242" s="86"/>
      <c r="CR242" s="86"/>
      <c r="CS242" s="86"/>
      <c r="CT242" s="86"/>
      <c r="CU242" s="86"/>
      <c r="CV242" s="86"/>
      <c r="CW242" s="86"/>
      <c r="CX242" s="86"/>
      <c r="CY242" s="86"/>
      <c r="CZ242" s="86"/>
      <c r="DA242" s="86"/>
      <c r="DB242" s="86"/>
      <c r="DC242" s="86"/>
      <c r="DD242" s="86"/>
      <c r="DE242" s="86"/>
      <c r="DF242" s="86"/>
      <c r="DG242" s="86"/>
      <c r="DH242" s="86"/>
      <c r="DI242" s="86"/>
      <c r="DJ242" s="86"/>
      <c r="DK242" s="86"/>
      <c r="DL242" s="86"/>
      <c r="DM242" s="86"/>
      <c r="DN242" s="86"/>
      <c r="DO242" s="86"/>
      <c r="DP242" s="86"/>
      <c r="DQ242" s="86"/>
      <c r="DR242" s="86"/>
      <c r="DS242" s="86"/>
      <c r="DT242" s="86"/>
      <c r="DU242" s="86"/>
      <c r="DV242" s="86"/>
      <c r="DW242" s="86"/>
      <c r="DX242" s="86"/>
      <c r="DY242" s="86"/>
      <c r="DZ242" s="86"/>
      <c r="EA242" s="86"/>
      <c r="EB242" s="86"/>
      <c r="EC242" s="86"/>
      <c r="ED242" s="86"/>
      <c r="EE242" s="86"/>
      <c r="EF242" s="86"/>
      <c r="EG242" s="86"/>
      <c r="EH242" s="86"/>
      <c r="EI242" s="86"/>
      <c r="EJ242" s="86"/>
      <c r="EK242" s="86"/>
      <c r="EL242" s="86"/>
      <c r="EM242" s="86"/>
      <c r="EN242" s="86"/>
      <c r="EO242" s="86"/>
      <c r="EP242" s="86"/>
      <c r="EQ242" s="86"/>
      <c r="ER242" s="86"/>
      <c r="ES242" s="86"/>
      <c r="ET242" s="86"/>
      <c r="EU242" s="86"/>
      <c r="EV242" s="86"/>
      <c r="EW242" s="86"/>
      <c r="EX242" s="86"/>
      <c r="EY242" s="86"/>
      <c r="EZ242" s="86"/>
      <c r="FA242" s="86"/>
      <c r="FB242" s="86"/>
      <c r="FC242" s="86"/>
      <c r="FD242" s="86"/>
      <c r="FE242" s="86"/>
      <c r="FF242" s="86"/>
      <c r="FG242" s="86"/>
      <c r="FH242" s="86"/>
      <c r="FI242" s="86"/>
      <c r="FJ242" s="86"/>
      <c r="FK242" s="86"/>
      <c r="FL242" s="86"/>
      <c r="FM242" s="86"/>
      <c r="FN242" s="86"/>
      <c r="FO242" s="86"/>
      <c r="FP242" s="86"/>
      <c r="FQ242" s="86"/>
      <c r="FR242" s="86"/>
      <c r="FS242" s="86"/>
      <c r="FT242" s="86"/>
      <c r="FU242" s="86"/>
      <c r="FV242" s="86"/>
      <c r="FW242" s="86"/>
      <c r="FX242" s="86"/>
      <c r="FY242" s="86"/>
      <c r="FZ242" s="86"/>
      <c r="GA242" s="86"/>
      <c r="GB242" s="86"/>
      <c r="GC242" s="86"/>
      <c r="GD242" s="86"/>
      <c r="GE242" s="86"/>
      <c r="GF242" s="86"/>
      <c r="GG242" s="86"/>
      <c r="GH242" s="86"/>
      <c r="GI242" s="86"/>
      <c r="GJ242" s="86"/>
      <c r="GK242" s="87"/>
    </row>
    <row r="243" ht="12.75" customHeight="1">
      <c r="A243" s="17"/>
      <c r="B243" s="85"/>
      <c r="C243" s="86"/>
      <c r="D243" s="86"/>
      <c r="E243" s="86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  <c r="AG243" s="86"/>
      <c r="AH243" s="86"/>
      <c r="AI243" s="86"/>
      <c r="AJ243" s="86"/>
      <c r="AK243" s="86"/>
      <c r="AL243" s="86"/>
      <c r="AM243" s="86"/>
      <c r="AN243" s="86"/>
      <c r="AO243" s="86"/>
      <c r="AP243" s="86"/>
      <c r="AQ243" s="86"/>
      <c r="AR243" s="86"/>
      <c r="AS243" s="86"/>
      <c r="AT243" s="86"/>
      <c r="AU243" s="86"/>
      <c r="AV243" s="86"/>
      <c r="AW243" s="86"/>
      <c r="AX243" s="86"/>
      <c r="AY243" s="86"/>
      <c r="AZ243" s="86"/>
      <c r="BA243" s="86"/>
      <c r="BB243" s="86"/>
      <c r="BC243" s="86"/>
      <c r="BD243" s="86"/>
      <c r="BE243" s="86"/>
      <c r="BF243" s="86"/>
      <c r="BG243" s="86"/>
      <c r="BH243" s="86"/>
      <c r="BI243" s="86"/>
      <c r="BJ243" s="86"/>
      <c r="BK243" s="86"/>
      <c r="BL243" s="86"/>
      <c r="BM243" s="86"/>
      <c r="BN243" s="86"/>
      <c r="BO243" s="86"/>
      <c r="BP243" s="86"/>
      <c r="BQ243" s="86"/>
      <c r="BR243" s="86"/>
      <c r="BS243" s="86"/>
      <c r="BT243" s="86"/>
      <c r="BU243" s="86"/>
      <c r="BV243" s="86"/>
      <c r="BW243" s="86"/>
      <c r="BX243" s="86"/>
      <c r="BY243" s="86"/>
      <c r="BZ243" s="86"/>
      <c r="CA243" s="86"/>
      <c r="CB243" s="86"/>
      <c r="CC243" s="86"/>
      <c r="CD243" s="86"/>
      <c r="CE243" s="86"/>
      <c r="CF243" s="86"/>
      <c r="CG243" s="86"/>
      <c r="CH243" s="86"/>
      <c r="CI243" s="86"/>
      <c r="CJ243" s="86"/>
      <c r="CK243" s="86"/>
      <c r="CL243" s="86"/>
      <c r="CM243" s="86"/>
      <c r="CN243" s="86"/>
      <c r="CO243" s="86"/>
      <c r="CP243" s="86"/>
      <c r="CQ243" s="86"/>
      <c r="CR243" s="86"/>
      <c r="CS243" s="86"/>
      <c r="CT243" s="86"/>
      <c r="CU243" s="86"/>
      <c r="CV243" s="86"/>
      <c r="CW243" s="86"/>
      <c r="CX243" s="86"/>
      <c r="CY243" s="86"/>
      <c r="CZ243" s="86"/>
      <c r="DA243" s="86"/>
      <c r="DB243" s="86"/>
      <c r="DC243" s="86"/>
      <c r="DD243" s="86"/>
      <c r="DE243" s="86"/>
      <c r="DF243" s="86"/>
      <c r="DG243" s="86"/>
      <c r="DH243" s="86"/>
      <c r="DI243" s="86"/>
      <c r="DJ243" s="86"/>
      <c r="DK243" s="86"/>
      <c r="DL243" s="86"/>
      <c r="DM243" s="86"/>
      <c r="DN243" s="86"/>
      <c r="DO243" s="86"/>
      <c r="DP243" s="86"/>
      <c r="DQ243" s="86"/>
      <c r="DR243" s="86"/>
      <c r="DS243" s="86"/>
      <c r="DT243" s="86"/>
      <c r="DU243" s="86"/>
      <c r="DV243" s="86"/>
      <c r="DW243" s="86"/>
      <c r="DX243" s="86"/>
      <c r="DY243" s="86"/>
      <c r="DZ243" s="86"/>
      <c r="EA243" s="86"/>
      <c r="EB243" s="86"/>
      <c r="EC243" s="86"/>
      <c r="ED243" s="86"/>
      <c r="EE243" s="86"/>
      <c r="EF243" s="86"/>
      <c r="EG243" s="86"/>
      <c r="EH243" s="86"/>
      <c r="EI243" s="86"/>
      <c r="EJ243" s="86"/>
      <c r="EK243" s="86"/>
      <c r="EL243" s="86"/>
      <c r="EM243" s="86"/>
      <c r="EN243" s="86"/>
      <c r="EO243" s="86"/>
      <c r="EP243" s="86"/>
      <c r="EQ243" s="86"/>
      <c r="ER243" s="86"/>
      <c r="ES243" s="86"/>
      <c r="ET243" s="86"/>
      <c r="EU243" s="86"/>
      <c r="EV243" s="86"/>
      <c r="EW243" s="86"/>
      <c r="EX243" s="86"/>
      <c r="EY243" s="86"/>
      <c r="EZ243" s="86"/>
      <c r="FA243" s="86"/>
      <c r="FB243" s="86"/>
      <c r="FC243" s="86"/>
      <c r="FD243" s="86"/>
      <c r="FE243" s="86"/>
      <c r="FF243" s="86"/>
      <c r="FG243" s="86"/>
      <c r="FH243" s="86"/>
      <c r="FI243" s="86"/>
      <c r="FJ243" s="86"/>
      <c r="FK243" s="86"/>
      <c r="FL243" s="86"/>
      <c r="FM243" s="86"/>
      <c r="FN243" s="86"/>
      <c r="FO243" s="86"/>
      <c r="FP243" s="86"/>
      <c r="FQ243" s="86"/>
      <c r="FR243" s="86"/>
      <c r="FS243" s="86"/>
      <c r="FT243" s="86"/>
      <c r="FU243" s="86"/>
      <c r="FV243" s="86"/>
      <c r="FW243" s="86"/>
      <c r="FX243" s="86"/>
      <c r="FY243" s="86"/>
      <c r="FZ243" s="86"/>
      <c r="GA243" s="86"/>
      <c r="GB243" s="86"/>
      <c r="GC243" s="86"/>
      <c r="GD243" s="86"/>
      <c r="GE243" s="86"/>
      <c r="GF243" s="86"/>
      <c r="GG243" s="86"/>
      <c r="GH243" s="86"/>
      <c r="GI243" s="86"/>
      <c r="GJ243" s="86"/>
      <c r="GK243" s="87"/>
    </row>
    <row r="244" ht="12.75" customHeight="1">
      <c r="A244" s="17"/>
      <c r="B244" s="85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86"/>
      <c r="AT244" s="86"/>
      <c r="AU244" s="86"/>
      <c r="AV244" s="86"/>
      <c r="AW244" s="86"/>
      <c r="AX244" s="86"/>
      <c r="AY244" s="86"/>
      <c r="AZ244" s="86"/>
      <c r="BA244" s="86"/>
      <c r="BB244" s="86"/>
      <c r="BC244" s="86"/>
      <c r="BD244" s="86"/>
      <c r="BE244" s="86"/>
      <c r="BF244" s="86"/>
      <c r="BG244" s="86"/>
      <c r="BH244" s="86"/>
      <c r="BI244" s="86"/>
      <c r="BJ244" s="86"/>
      <c r="BK244" s="86"/>
      <c r="BL244" s="86"/>
      <c r="BM244" s="86"/>
      <c r="BN244" s="86"/>
      <c r="BO244" s="86"/>
      <c r="BP244" s="86"/>
      <c r="BQ244" s="86"/>
      <c r="BR244" s="86"/>
      <c r="BS244" s="86"/>
      <c r="BT244" s="86"/>
      <c r="BU244" s="86"/>
      <c r="BV244" s="86"/>
      <c r="BW244" s="86"/>
      <c r="BX244" s="86"/>
      <c r="BY244" s="86"/>
      <c r="BZ244" s="86"/>
      <c r="CA244" s="86"/>
      <c r="CB244" s="86"/>
      <c r="CC244" s="86"/>
      <c r="CD244" s="86"/>
      <c r="CE244" s="86"/>
      <c r="CF244" s="86"/>
      <c r="CG244" s="86"/>
      <c r="CH244" s="86"/>
      <c r="CI244" s="86"/>
      <c r="CJ244" s="86"/>
      <c r="CK244" s="86"/>
      <c r="CL244" s="86"/>
      <c r="CM244" s="86"/>
      <c r="CN244" s="86"/>
      <c r="CO244" s="86"/>
      <c r="CP244" s="86"/>
      <c r="CQ244" s="86"/>
      <c r="CR244" s="86"/>
      <c r="CS244" s="86"/>
      <c r="CT244" s="86"/>
      <c r="CU244" s="86"/>
      <c r="CV244" s="86"/>
      <c r="CW244" s="86"/>
      <c r="CX244" s="86"/>
      <c r="CY244" s="86"/>
      <c r="CZ244" s="86"/>
      <c r="DA244" s="86"/>
      <c r="DB244" s="86"/>
      <c r="DC244" s="86"/>
      <c r="DD244" s="86"/>
      <c r="DE244" s="86"/>
      <c r="DF244" s="86"/>
      <c r="DG244" s="86"/>
      <c r="DH244" s="86"/>
      <c r="DI244" s="86"/>
      <c r="DJ244" s="86"/>
      <c r="DK244" s="86"/>
      <c r="DL244" s="86"/>
      <c r="DM244" s="86"/>
      <c r="DN244" s="86"/>
      <c r="DO244" s="86"/>
      <c r="DP244" s="86"/>
      <c r="DQ244" s="86"/>
      <c r="DR244" s="86"/>
      <c r="DS244" s="86"/>
      <c r="DT244" s="86"/>
      <c r="DU244" s="86"/>
      <c r="DV244" s="86"/>
      <c r="DW244" s="86"/>
      <c r="DX244" s="86"/>
      <c r="DY244" s="86"/>
      <c r="DZ244" s="86"/>
      <c r="EA244" s="86"/>
      <c r="EB244" s="86"/>
      <c r="EC244" s="86"/>
      <c r="ED244" s="86"/>
      <c r="EE244" s="86"/>
      <c r="EF244" s="86"/>
      <c r="EG244" s="86"/>
      <c r="EH244" s="86"/>
      <c r="EI244" s="86"/>
      <c r="EJ244" s="86"/>
      <c r="EK244" s="86"/>
      <c r="EL244" s="86"/>
      <c r="EM244" s="86"/>
      <c r="EN244" s="86"/>
      <c r="EO244" s="86"/>
      <c r="EP244" s="86"/>
      <c r="EQ244" s="86"/>
      <c r="ER244" s="86"/>
      <c r="ES244" s="86"/>
      <c r="ET244" s="86"/>
      <c r="EU244" s="86"/>
      <c r="EV244" s="86"/>
      <c r="EW244" s="86"/>
      <c r="EX244" s="86"/>
      <c r="EY244" s="86"/>
      <c r="EZ244" s="86"/>
      <c r="FA244" s="86"/>
      <c r="FB244" s="86"/>
      <c r="FC244" s="86"/>
      <c r="FD244" s="86"/>
      <c r="FE244" s="86"/>
      <c r="FF244" s="86"/>
      <c r="FG244" s="86"/>
      <c r="FH244" s="86"/>
      <c r="FI244" s="86"/>
      <c r="FJ244" s="86"/>
      <c r="FK244" s="86"/>
      <c r="FL244" s="86"/>
      <c r="FM244" s="86"/>
      <c r="FN244" s="86"/>
      <c r="FO244" s="86"/>
      <c r="FP244" s="86"/>
      <c r="FQ244" s="86"/>
      <c r="FR244" s="86"/>
      <c r="FS244" s="86"/>
      <c r="FT244" s="86"/>
      <c r="FU244" s="86"/>
      <c r="FV244" s="86"/>
      <c r="FW244" s="86"/>
      <c r="FX244" s="86"/>
      <c r="FY244" s="86"/>
      <c r="FZ244" s="86"/>
      <c r="GA244" s="86"/>
      <c r="GB244" s="86"/>
      <c r="GC244" s="86"/>
      <c r="GD244" s="86"/>
      <c r="GE244" s="86"/>
      <c r="GF244" s="86"/>
      <c r="GG244" s="86"/>
      <c r="GH244" s="86"/>
      <c r="GI244" s="86"/>
      <c r="GJ244" s="86"/>
      <c r="GK244" s="87"/>
    </row>
    <row r="245" ht="12.75" customHeight="1">
      <c r="A245" s="17"/>
      <c r="B245" s="85"/>
      <c r="C245" s="86"/>
      <c r="D245" s="86"/>
      <c r="E245" s="86"/>
      <c r="F245" s="86"/>
      <c r="G245" s="86"/>
      <c r="H245" s="86"/>
      <c r="I245" s="86"/>
      <c r="J245" s="86"/>
      <c r="K245" s="86"/>
      <c r="L245" s="86"/>
      <c r="M245" s="86"/>
      <c r="N245" s="86"/>
      <c r="O245" s="86"/>
      <c r="P245" s="86"/>
      <c r="Q245" s="86"/>
      <c r="R245" s="86"/>
      <c r="S245" s="86"/>
      <c r="T245" s="86"/>
      <c r="U245" s="86"/>
      <c r="V245" s="86"/>
      <c r="W245" s="86"/>
      <c r="X245" s="86"/>
      <c r="Y245" s="86"/>
      <c r="Z245" s="86"/>
      <c r="AA245" s="86"/>
      <c r="AB245" s="86"/>
      <c r="AC245" s="86"/>
      <c r="AD245" s="86"/>
      <c r="AE245" s="86"/>
      <c r="AF245" s="86"/>
      <c r="AG245" s="86"/>
      <c r="AH245" s="86"/>
      <c r="AI245" s="86"/>
      <c r="AJ245" s="86"/>
      <c r="AK245" s="86"/>
      <c r="AL245" s="86"/>
      <c r="AM245" s="86"/>
      <c r="AN245" s="86"/>
      <c r="AO245" s="86"/>
      <c r="AP245" s="86"/>
      <c r="AQ245" s="86"/>
      <c r="AR245" s="86"/>
      <c r="AS245" s="86"/>
      <c r="AT245" s="86"/>
      <c r="AU245" s="86"/>
      <c r="AV245" s="86"/>
      <c r="AW245" s="86"/>
      <c r="AX245" s="86"/>
      <c r="AY245" s="86"/>
      <c r="AZ245" s="86"/>
      <c r="BA245" s="86"/>
      <c r="BB245" s="86"/>
      <c r="BC245" s="86"/>
      <c r="BD245" s="86"/>
      <c r="BE245" s="86"/>
      <c r="BF245" s="86"/>
      <c r="BG245" s="86"/>
      <c r="BH245" s="86"/>
      <c r="BI245" s="86"/>
      <c r="BJ245" s="86"/>
      <c r="BK245" s="86"/>
      <c r="BL245" s="86"/>
      <c r="BM245" s="86"/>
      <c r="BN245" s="86"/>
      <c r="BO245" s="86"/>
      <c r="BP245" s="86"/>
      <c r="BQ245" s="86"/>
      <c r="BR245" s="86"/>
      <c r="BS245" s="86"/>
      <c r="BT245" s="86"/>
      <c r="BU245" s="86"/>
      <c r="BV245" s="86"/>
      <c r="BW245" s="86"/>
      <c r="BX245" s="86"/>
      <c r="BY245" s="86"/>
      <c r="BZ245" s="86"/>
      <c r="CA245" s="86"/>
      <c r="CB245" s="86"/>
      <c r="CC245" s="86"/>
      <c r="CD245" s="86"/>
      <c r="CE245" s="86"/>
      <c r="CF245" s="86"/>
      <c r="CG245" s="86"/>
      <c r="CH245" s="86"/>
      <c r="CI245" s="86"/>
      <c r="CJ245" s="86"/>
      <c r="CK245" s="86"/>
      <c r="CL245" s="86"/>
      <c r="CM245" s="86"/>
      <c r="CN245" s="86"/>
      <c r="CO245" s="86"/>
      <c r="CP245" s="86"/>
      <c r="CQ245" s="86"/>
      <c r="CR245" s="86"/>
      <c r="CS245" s="86"/>
      <c r="CT245" s="86"/>
      <c r="CU245" s="86"/>
      <c r="CV245" s="86"/>
      <c r="CW245" s="86"/>
      <c r="CX245" s="86"/>
      <c r="CY245" s="86"/>
      <c r="CZ245" s="86"/>
      <c r="DA245" s="86"/>
      <c r="DB245" s="86"/>
      <c r="DC245" s="86"/>
      <c r="DD245" s="86"/>
      <c r="DE245" s="86"/>
      <c r="DF245" s="86"/>
      <c r="DG245" s="86"/>
      <c r="DH245" s="86"/>
      <c r="DI245" s="86"/>
      <c r="DJ245" s="86"/>
      <c r="DK245" s="86"/>
      <c r="DL245" s="86"/>
      <c r="DM245" s="86"/>
      <c r="DN245" s="86"/>
      <c r="DO245" s="86"/>
      <c r="DP245" s="86"/>
      <c r="DQ245" s="86"/>
      <c r="DR245" s="86"/>
      <c r="DS245" s="86"/>
      <c r="DT245" s="86"/>
      <c r="DU245" s="86"/>
      <c r="DV245" s="86"/>
      <c r="DW245" s="86"/>
      <c r="DX245" s="86"/>
      <c r="DY245" s="86"/>
      <c r="DZ245" s="86"/>
      <c r="EA245" s="86"/>
      <c r="EB245" s="86"/>
      <c r="EC245" s="86"/>
      <c r="ED245" s="86"/>
      <c r="EE245" s="86"/>
      <c r="EF245" s="86"/>
      <c r="EG245" s="86"/>
      <c r="EH245" s="86"/>
      <c r="EI245" s="86"/>
      <c r="EJ245" s="86"/>
      <c r="EK245" s="86"/>
      <c r="EL245" s="86"/>
      <c r="EM245" s="86"/>
      <c r="EN245" s="86"/>
      <c r="EO245" s="86"/>
      <c r="EP245" s="86"/>
      <c r="EQ245" s="86"/>
      <c r="ER245" s="86"/>
      <c r="ES245" s="86"/>
      <c r="ET245" s="86"/>
      <c r="EU245" s="86"/>
      <c r="EV245" s="86"/>
      <c r="EW245" s="86"/>
      <c r="EX245" s="86"/>
      <c r="EY245" s="86"/>
      <c r="EZ245" s="86"/>
      <c r="FA245" s="86"/>
      <c r="FB245" s="86"/>
      <c r="FC245" s="86"/>
      <c r="FD245" s="86"/>
      <c r="FE245" s="86"/>
      <c r="FF245" s="86"/>
      <c r="FG245" s="86"/>
      <c r="FH245" s="86"/>
      <c r="FI245" s="86"/>
      <c r="FJ245" s="86"/>
      <c r="FK245" s="86"/>
      <c r="FL245" s="86"/>
      <c r="FM245" s="86"/>
      <c r="FN245" s="86"/>
      <c r="FO245" s="86"/>
      <c r="FP245" s="86"/>
      <c r="FQ245" s="86"/>
      <c r="FR245" s="86"/>
      <c r="FS245" s="86"/>
      <c r="FT245" s="86"/>
      <c r="FU245" s="86"/>
      <c r="FV245" s="86"/>
      <c r="FW245" s="86"/>
      <c r="FX245" s="86"/>
      <c r="FY245" s="86"/>
      <c r="FZ245" s="86"/>
      <c r="GA245" s="86"/>
      <c r="GB245" s="86"/>
      <c r="GC245" s="86"/>
      <c r="GD245" s="86"/>
      <c r="GE245" s="86"/>
      <c r="GF245" s="86"/>
      <c r="GG245" s="86"/>
      <c r="GH245" s="86"/>
      <c r="GI245" s="86"/>
      <c r="GJ245" s="86"/>
      <c r="GK245" s="87"/>
    </row>
    <row r="246" ht="12.75" customHeight="1">
      <c r="A246" s="17"/>
      <c r="B246" s="85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86"/>
      <c r="AT246" s="86"/>
      <c r="AU246" s="86"/>
      <c r="AV246" s="86"/>
      <c r="AW246" s="86"/>
      <c r="AX246" s="86"/>
      <c r="AY246" s="86"/>
      <c r="AZ246" s="86"/>
      <c r="BA246" s="86"/>
      <c r="BB246" s="86"/>
      <c r="BC246" s="86"/>
      <c r="BD246" s="86"/>
      <c r="BE246" s="86"/>
      <c r="BF246" s="86"/>
      <c r="BG246" s="86"/>
      <c r="BH246" s="86"/>
      <c r="BI246" s="86"/>
      <c r="BJ246" s="86"/>
      <c r="BK246" s="86"/>
      <c r="BL246" s="86"/>
      <c r="BM246" s="86"/>
      <c r="BN246" s="86"/>
      <c r="BO246" s="86"/>
      <c r="BP246" s="86"/>
      <c r="BQ246" s="86"/>
      <c r="BR246" s="86"/>
      <c r="BS246" s="86"/>
      <c r="BT246" s="86"/>
      <c r="BU246" s="86"/>
      <c r="BV246" s="86"/>
      <c r="BW246" s="86"/>
      <c r="BX246" s="86"/>
      <c r="BY246" s="86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  <c r="CL246" s="86"/>
      <c r="CM246" s="86"/>
      <c r="CN246" s="86"/>
      <c r="CO246" s="86"/>
      <c r="CP246" s="86"/>
      <c r="CQ246" s="86"/>
      <c r="CR246" s="86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  <c r="DC246" s="86"/>
      <c r="DD246" s="86"/>
      <c r="DE246" s="86"/>
      <c r="DF246" s="86"/>
      <c r="DG246" s="86"/>
      <c r="DH246" s="86"/>
      <c r="DI246" s="86"/>
      <c r="DJ246" s="86"/>
      <c r="DK246" s="86"/>
      <c r="DL246" s="86"/>
      <c r="DM246" s="86"/>
      <c r="DN246" s="86"/>
      <c r="DO246" s="86"/>
      <c r="DP246" s="86"/>
      <c r="DQ246" s="86"/>
      <c r="DR246" s="86"/>
      <c r="DS246" s="86"/>
      <c r="DT246" s="86"/>
      <c r="DU246" s="86"/>
      <c r="DV246" s="86"/>
      <c r="DW246" s="86"/>
      <c r="DX246" s="86"/>
      <c r="DY246" s="86"/>
      <c r="DZ246" s="86"/>
      <c r="EA246" s="86"/>
      <c r="EB246" s="86"/>
      <c r="EC246" s="86"/>
      <c r="ED246" s="86"/>
      <c r="EE246" s="86"/>
      <c r="EF246" s="86"/>
      <c r="EG246" s="86"/>
      <c r="EH246" s="86"/>
      <c r="EI246" s="86"/>
      <c r="EJ246" s="86"/>
      <c r="EK246" s="86"/>
      <c r="EL246" s="86"/>
      <c r="EM246" s="86"/>
      <c r="EN246" s="86"/>
      <c r="EO246" s="86"/>
      <c r="EP246" s="86"/>
      <c r="EQ246" s="86"/>
      <c r="ER246" s="86"/>
      <c r="ES246" s="86"/>
      <c r="ET246" s="86"/>
      <c r="EU246" s="86"/>
      <c r="EV246" s="86"/>
      <c r="EW246" s="86"/>
      <c r="EX246" s="86"/>
      <c r="EY246" s="86"/>
      <c r="EZ246" s="86"/>
      <c r="FA246" s="86"/>
      <c r="FB246" s="86"/>
      <c r="FC246" s="86"/>
      <c r="FD246" s="86"/>
      <c r="FE246" s="86"/>
      <c r="FF246" s="86"/>
      <c r="FG246" s="86"/>
      <c r="FH246" s="86"/>
      <c r="FI246" s="86"/>
      <c r="FJ246" s="86"/>
      <c r="FK246" s="86"/>
      <c r="FL246" s="86"/>
      <c r="FM246" s="86"/>
      <c r="FN246" s="86"/>
      <c r="FO246" s="86"/>
      <c r="FP246" s="86"/>
      <c r="FQ246" s="86"/>
      <c r="FR246" s="86"/>
      <c r="FS246" s="86"/>
      <c r="FT246" s="86"/>
      <c r="FU246" s="86"/>
      <c r="FV246" s="86"/>
      <c r="FW246" s="86"/>
      <c r="FX246" s="86"/>
      <c r="FY246" s="86"/>
      <c r="FZ246" s="86"/>
      <c r="GA246" s="86"/>
      <c r="GB246" s="86"/>
      <c r="GC246" s="86"/>
      <c r="GD246" s="86"/>
      <c r="GE246" s="86"/>
      <c r="GF246" s="86"/>
      <c r="GG246" s="86"/>
      <c r="GH246" s="86"/>
      <c r="GI246" s="86"/>
      <c r="GJ246" s="86"/>
      <c r="GK246" s="87"/>
    </row>
    <row r="247" ht="12.75" customHeight="1">
      <c r="A247" s="17"/>
      <c r="B247" s="85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  <c r="AG247" s="86"/>
      <c r="AH247" s="86"/>
      <c r="AI247" s="86"/>
      <c r="AJ247" s="86"/>
      <c r="AK247" s="86"/>
      <c r="AL247" s="86"/>
      <c r="AM247" s="86"/>
      <c r="AN247" s="86"/>
      <c r="AO247" s="86"/>
      <c r="AP247" s="86"/>
      <c r="AQ247" s="86"/>
      <c r="AR247" s="86"/>
      <c r="AS247" s="86"/>
      <c r="AT247" s="86"/>
      <c r="AU247" s="86"/>
      <c r="AV247" s="86"/>
      <c r="AW247" s="86"/>
      <c r="AX247" s="86"/>
      <c r="AY247" s="86"/>
      <c r="AZ247" s="86"/>
      <c r="BA247" s="86"/>
      <c r="BB247" s="86"/>
      <c r="BC247" s="86"/>
      <c r="BD247" s="86"/>
      <c r="BE247" s="86"/>
      <c r="BF247" s="86"/>
      <c r="BG247" s="86"/>
      <c r="BH247" s="86"/>
      <c r="BI247" s="86"/>
      <c r="BJ247" s="86"/>
      <c r="BK247" s="86"/>
      <c r="BL247" s="86"/>
      <c r="BM247" s="86"/>
      <c r="BN247" s="86"/>
      <c r="BO247" s="86"/>
      <c r="BP247" s="86"/>
      <c r="BQ247" s="86"/>
      <c r="BR247" s="86"/>
      <c r="BS247" s="86"/>
      <c r="BT247" s="86"/>
      <c r="BU247" s="86"/>
      <c r="BV247" s="86"/>
      <c r="BW247" s="86"/>
      <c r="BX247" s="86"/>
      <c r="BY247" s="86"/>
      <c r="BZ247" s="86"/>
      <c r="CA247" s="86"/>
      <c r="CB247" s="86"/>
      <c r="CC247" s="86"/>
      <c r="CD247" s="86"/>
      <c r="CE247" s="86"/>
      <c r="CF247" s="86"/>
      <c r="CG247" s="86"/>
      <c r="CH247" s="86"/>
      <c r="CI247" s="86"/>
      <c r="CJ247" s="86"/>
      <c r="CK247" s="86"/>
      <c r="CL247" s="86"/>
      <c r="CM247" s="86"/>
      <c r="CN247" s="86"/>
      <c r="CO247" s="86"/>
      <c r="CP247" s="86"/>
      <c r="CQ247" s="86"/>
      <c r="CR247" s="86"/>
      <c r="CS247" s="86"/>
      <c r="CT247" s="86"/>
      <c r="CU247" s="86"/>
      <c r="CV247" s="86"/>
      <c r="CW247" s="86"/>
      <c r="CX247" s="86"/>
      <c r="CY247" s="86"/>
      <c r="CZ247" s="86"/>
      <c r="DA247" s="86"/>
      <c r="DB247" s="86"/>
      <c r="DC247" s="86"/>
      <c r="DD247" s="86"/>
      <c r="DE247" s="86"/>
      <c r="DF247" s="86"/>
      <c r="DG247" s="86"/>
      <c r="DH247" s="86"/>
      <c r="DI247" s="86"/>
      <c r="DJ247" s="86"/>
      <c r="DK247" s="86"/>
      <c r="DL247" s="86"/>
      <c r="DM247" s="86"/>
      <c r="DN247" s="86"/>
      <c r="DO247" s="86"/>
      <c r="DP247" s="86"/>
      <c r="DQ247" s="86"/>
      <c r="DR247" s="86"/>
      <c r="DS247" s="86"/>
      <c r="DT247" s="86"/>
      <c r="DU247" s="86"/>
      <c r="DV247" s="86"/>
      <c r="DW247" s="86"/>
      <c r="DX247" s="86"/>
      <c r="DY247" s="86"/>
      <c r="DZ247" s="86"/>
      <c r="EA247" s="86"/>
      <c r="EB247" s="86"/>
      <c r="EC247" s="86"/>
      <c r="ED247" s="86"/>
      <c r="EE247" s="86"/>
      <c r="EF247" s="86"/>
      <c r="EG247" s="86"/>
      <c r="EH247" s="86"/>
      <c r="EI247" s="86"/>
      <c r="EJ247" s="86"/>
      <c r="EK247" s="86"/>
      <c r="EL247" s="86"/>
      <c r="EM247" s="86"/>
      <c r="EN247" s="86"/>
      <c r="EO247" s="86"/>
      <c r="EP247" s="86"/>
      <c r="EQ247" s="86"/>
      <c r="ER247" s="86"/>
      <c r="ES247" s="86"/>
      <c r="ET247" s="86"/>
      <c r="EU247" s="86"/>
      <c r="EV247" s="86"/>
      <c r="EW247" s="86"/>
      <c r="EX247" s="86"/>
      <c r="EY247" s="86"/>
      <c r="EZ247" s="86"/>
      <c r="FA247" s="86"/>
      <c r="FB247" s="86"/>
      <c r="FC247" s="86"/>
      <c r="FD247" s="86"/>
      <c r="FE247" s="86"/>
      <c r="FF247" s="86"/>
      <c r="FG247" s="86"/>
      <c r="FH247" s="86"/>
      <c r="FI247" s="86"/>
      <c r="FJ247" s="86"/>
      <c r="FK247" s="86"/>
      <c r="FL247" s="86"/>
      <c r="FM247" s="86"/>
      <c r="FN247" s="86"/>
      <c r="FO247" s="86"/>
      <c r="FP247" s="86"/>
      <c r="FQ247" s="86"/>
      <c r="FR247" s="86"/>
      <c r="FS247" s="86"/>
      <c r="FT247" s="86"/>
      <c r="FU247" s="86"/>
      <c r="FV247" s="86"/>
      <c r="FW247" s="86"/>
      <c r="FX247" s="86"/>
      <c r="FY247" s="86"/>
      <c r="FZ247" s="86"/>
      <c r="GA247" s="86"/>
      <c r="GB247" s="86"/>
      <c r="GC247" s="86"/>
      <c r="GD247" s="86"/>
      <c r="GE247" s="86"/>
      <c r="GF247" s="86"/>
      <c r="GG247" s="86"/>
      <c r="GH247" s="86"/>
      <c r="GI247" s="86"/>
      <c r="GJ247" s="86"/>
      <c r="GK247" s="87"/>
    </row>
    <row r="248" ht="12.75" customHeight="1">
      <c r="A248" s="17"/>
      <c r="B248" s="85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86"/>
      <c r="AT248" s="86"/>
      <c r="AU248" s="86"/>
      <c r="AV248" s="86"/>
      <c r="AW248" s="86"/>
      <c r="AX248" s="86"/>
      <c r="AY248" s="86"/>
      <c r="AZ248" s="86"/>
      <c r="BA248" s="86"/>
      <c r="BB248" s="86"/>
      <c r="BC248" s="86"/>
      <c r="BD248" s="86"/>
      <c r="BE248" s="86"/>
      <c r="BF248" s="86"/>
      <c r="BG248" s="86"/>
      <c r="BH248" s="86"/>
      <c r="BI248" s="86"/>
      <c r="BJ248" s="86"/>
      <c r="BK248" s="86"/>
      <c r="BL248" s="86"/>
      <c r="BM248" s="86"/>
      <c r="BN248" s="86"/>
      <c r="BO248" s="86"/>
      <c r="BP248" s="86"/>
      <c r="BQ248" s="86"/>
      <c r="BR248" s="86"/>
      <c r="BS248" s="86"/>
      <c r="BT248" s="86"/>
      <c r="BU248" s="86"/>
      <c r="BV248" s="86"/>
      <c r="BW248" s="86"/>
      <c r="BX248" s="86"/>
      <c r="BY248" s="86"/>
      <c r="BZ248" s="86"/>
      <c r="CA248" s="86"/>
      <c r="CB248" s="86"/>
      <c r="CC248" s="86"/>
      <c r="CD248" s="86"/>
      <c r="CE248" s="86"/>
      <c r="CF248" s="86"/>
      <c r="CG248" s="86"/>
      <c r="CH248" s="86"/>
      <c r="CI248" s="86"/>
      <c r="CJ248" s="86"/>
      <c r="CK248" s="86"/>
      <c r="CL248" s="86"/>
      <c r="CM248" s="86"/>
      <c r="CN248" s="86"/>
      <c r="CO248" s="86"/>
      <c r="CP248" s="86"/>
      <c r="CQ248" s="86"/>
      <c r="CR248" s="86"/>
      <c r="CS248" s="86"/>
      <c r="CT248" s="86"/>
      <c r="CU248" s="86"/>
      <c r="CV248" s="86"/>
      <c r="CW248" s="86"/>
      <c r="CX248" s="86"/>
      <c r="CY248" s="86"/>
      <c r="CZ248" s="86"/>
      <c r="DA248" s="86"/>
      <c r="DB248" s="86"/>
      <c r="DC248" s="86"/>
      <c r="DD248" s="86"/>
      <c r="DE248" s="86"/>
      <c r="DF248" s="86"/>
      <c r="DG248" s="86"/>
      <c r="DH248" s="86"/>
      <c r="DI248" s="86"/>
      <c r="DJ248" s="86"/>
      <c r="DK248" s="86"/>
      <c r="DL248" s="86"/>
      <c r="DM248" s="86"/>
      <c r="DN248" s="86"/>
      <c r="DO248" s="86"/>
      <c r="DP248" s="86"/>
      <c r="DQ248" s="86"/>
      <c r="DR248" s="86"/>
      <c r="DS248" s="86"/>
      <c r="DT248" s="86"/>
      <c r="DU248" s="86"/>
      <c r="DV248" s="86"/>
      <c r="DW248" s="86"/>
      <c r="DX248" s="86"/>
      <c r="DY248" s="86"/>
      <c r="DZ248" s="86"/>
      <c r="EA248" s="86"/>
      <c r="EB248" s="86"/>
      <c r="EC248" s="86"/>
      <c r="ED248" s="86"/>
      <c r="EE248" s="86"/>
      <c r="EF248" s="86"/>
      <c r="EG248" s="86"/>
      <c r="EH248" s="86"/>
      <c r="EI248" s="86"/>
      <c r="EJ248" s="86"/>
      <c r="EK248" s="86"/>
      <c r="EL248" s="86"/>
      <c r="EM248" s="86"/>
      <c r="EN248" s="86"/>
      <c r="EO248" s="86"/>
      <c r="EP248" s="86"/>
      <c r="EQ248" s="86"/>
      <c r="ER248" s="86"/>
      <c r="ES248" s="86"/>
      <c r="ET248" s="86"/>
      <c r="EU248" s="86"/>
      <c r="EV248" s="86"/>
      <c r="EW248" s="86"/>
      <c r="EX248" s="86"/>
      <c r="EY248" s="86"/>
      <c r="EZ248" s="86"/>
      <c r="FA248" s="86"/>
      <c r="FB248" s="86"/>
      <c r="FC248" s="86"/>
      <c r="FD248" s="86"/>
      <c r="FE248" s="86"/>
      <c r="FF248" s="86"/>
      <c r="FG248" s="86"/>
      <c r="FH248" s="86"/>
      <c r="FI248" s="86"/>
      <c r="FJ248" s="86"/>
      <c r="FK248" s="86"/>
      <c r="FL248" s="86"/>
      <c r="FM248" s="86"/>
      <c r="FN248" s="86"/>
      <c r="FO248" s="86"/>
      <c r="FP248" s="86"/>
      <c r="FQ248" s="86"/>
      <c r="FR248" s="86"/>
      <c r="FS248" s="86"/>
      <c r="FT248" s="86"/>
      <c r="FU248" s="86"/>
      <c r="FV248" s="86"/>
      <c r="FW248" s="86"/>
      <c r="FX248" s="86"/>
      <c r="FY248" s="86"/>
      <c r="FZ248" s="86"/>
      <c r="GA248" s="86"/>
      <c r="GB248" s="86"/>
      <c r="GC248" s="86"/>
      <c r="GD248" s="86"/>
      <c r="GE248" s="86"/>
      <c r="GF248" s="86"/>
      <c r="GG248" s="86"/>
      <c r="GH248" s="86"/>
      <c r="GI248" s="86"/>
      <c r="GJ248" s="86"/>
      <c r="GK248" s="87"/>
    </row>
    <row r="249" ht="12.75" customHeight="1">
      <c r="A249" s="17"/>
      <c r="B249" s="85"/>
      <c r="C249" s="86"/>
      <c r="D249" s="86"/>
      <c r="E249" s="86"/>
      <c r="F249" s="86"/>
      <c r="G249" s="86"/>
      <c r="H249" s="86"/>
      <c r="I249" s="86"/>
      <c r="J249" s="86"/>
      <c r="K249" s="86"/>
      <c r="L249" s="86"/>
      <c r="M249" s="86"/>
      <c r="N249" s="86"/>
      <c r="O249" s="86"/>
      <c r="P249" s="86"/>
      <c r="Q249" s="86"/>
      <c r="R249" s="86"/>
      <c r="S249" s="86"/>
      <c r="T249" s="86"/>
      <c r="U249" s="86"/>
      <c r="V249" s="86"/>
      <c r="W249" s="86"/>
      <c r="X249" s="86"/>
      <c r="Y249" s="86"/>
      <c r="Z249" s="86"/>
      <c r="AA249" s="86"/>
      <c r="AB249" s="86"/>
      <c r="AC249" s="86"/>
      <c r="AD249" s="86"/>
      <c r="AE249" s="86"/>
      <c r="AF249" s="86"/>
      <c r="AG249" s="86"/>
      <c r="AH249" s="86"/>
      <c r="AI249" s="86"/>
      <c r="AJ249" s="86"/>
      <c r="AK249" s="86"/>
      <c r="AL249" s="86"/>
      <c r="AM249" s="86"/>
      <c r="AN249" s="86"/>
      <c r="AO249" s="86"/>
      <c r="AP249" s="86"/>
      <c r="AQ249" s="86"/>
      <c r="AR249" s="86"/>
      <c r="AS249" s="86"/>
      <c r="AT249" s="86"/>
      <c r="AU249" s="86"/>
      <c r="AV249" s="86"/>
      <c r="AW249" s="86"/>
      <c r="AX249" s="86"/>
      <c r="AY249" s="86"/>
      <c r="AZ249" s="86"/>
      <c r="BA249" s="86"/>
      <c r="BB249" s="86"/>
      <c r="BC249" s="86"/>
      <c r="BD249" s="86"/>
      <c r="BE249" s="86"/>
      <c r="BF249" s="86"/>
      <c r="BG249" s="86"/>
      <c r="BH249" s="86"/>
      <c r="BI249" s="86"/>
      <c r="BJ249" s="86"/>
      <c r="BK249" s="86"/>
      <c r="BL249" s="86"/>
      <c r="BM249" s="86"/>
      <c r="BN249" s="86"/>
      <c r="BO249" s="86"/>
      <c r="BP249" s="86"/>
      <c r="BQ249" s="86"/>
      <c r="BR249" s="86"/>
      <c r="BS249" s="86"/>
      <c r="BT249" s="86"/>
      <c r="BU249" s="86"/>
      <c r="BV249" s="86"/>
      <c r="BW249" s="86"/>
      <c r="BX249" s="86"/>
      <c r="BY249" s="86"/>
      <c r="BZ249" s="86"/>
      <c r="CA249" s="86"/>
      <c r="CB249" s="86"/>
      <c r="CC249" s="86"/>
      <c r="CD249" s="86"/>
      <c r="CE249" s="86"/>
      <c r="CF249" s="86"/>
      <c r="CG249" s="86"/>
      <c r="CH249" s="86"/>
      <c r="CI249" s="86"/>
      <c r="CJ249" s="86"/>
      <c r="CK249" s="86"/>
      <c r="CL249" s="86"/>
      <c r="CM249" s="86"/>
      <c r="CN249" s="86"/>
      <c r="CO249" s="86"/>
      <c r="CP249" s="86"/>
      <c r="CQ249" s="86"/>
      <c r="CR249" s="86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  <c r="DC249" s="86"/>
      <c r="DD249" s="86"/>
      <c r="DE249" s="86"/>
      <c r="DF249" s="86"/>
      <c r="DG249" s="86"/>
      <c r="DH249" s="86"/>
      <c r="DI249" s="86"/>
      <c r="DJ249" s="86"/>
      <c r="DK249" s="86"/>
      <c r="DL249" s="86"/>
      <c r="DM249" s="86"/>
      <c r="DN249" s="86"/>
      <c r="DO249" s="86"/>
      <c r="DP249" s="86"/>
      <c r="DQ249" s="86"/>
      <c r="DR249" s="86"/>
      <c r="DS249" s="86"/>
      <c r="DT249" s="86"/>
      <c r="DU249" s="86"/>
      <c r="DV249" s="86"/>
      <c r="DW249" s="86"/>
      <c r="DX249" s="86"/>
      <c r="DY249" s="86"/>
      <c r="DZ249" s="86"/>
      <c r="EA249" s="86"/>
      <c r="EB249" s="86"/>
      <c r="EC249" s="86"/>
      <c r="ED249" s="86"/>
      <c r="EE249" s="86"/>
      <c r="EF249" s="86"/>
      <c r="EG249" s="86"/>
      <c r="EH249" s="86"/>
      <c r="EI249" s="86"/>
      <c r="EJ249" s="86"/>
      <c r="EK249" s="86"/>
      <c r="EL249" s="86"/>
      <c r="EM249" s="86"/>
      <c r="EN249" s="86"/>
      <c r="EO249" s="86"/>
      <c r="EP249" s="86"/>
      <c r="EQ249" s="86"/>
      <c r="ER249" s="86"/>
      <c r="ES249" s="86"/>
      <c r="ET249" s="86"/>
      <c r="EU249" s="86"/>
      <c r="EV249" s="86"/>
      <c r="EW249" s="86"/>
      <c r="EX249" s="86"/>
      <c r="EY249" s="86"/>
      <c r="EZ249" s="86"/>
      <c r="FA249" s="86"/>
      <c r="FB249" s="86"/>
      <c r="FC249" s="86"/>
      <c r="FD249" s="86"/>
      <c r="FE249" s="86"/>
      <c r="FF249" s="86"/>
      <c r="FG249" s="86"/>
      <c r="FH249" s="86"/>
      <c r="FI249" s="86"/>
      <c r="FJ249" s="86"/>
      <c r="FK249" s="86"/>
      <c r="FL249" s="86"/>
      <c r="FM249" s="86"/>
      <c r="FN249" s="86"/>
      <c r="FO249" s="86"/>
      <c r="FP249" s="86"/>
      <c r="FQ249" s="86"/>
      <c r="FR249" s="86"/>
      <c r="FS249" s="86"/>
      <c r="FT249" s="86"/>
      <c r="FU249" s="86"/>
      <c r="FV249" s="86"/>
      <c r="FW249" s="86"/>
      <c r="FX249" s="86"/>
      <c r="FY249" s="86"/>
      <c r="FZ249" s="86"/>
      <c r="GA249" s="86"/>
      <c r="GB249" s="86"/>
      <c r="GC249" s="86"/>
      <c r="GD249" s="86"/>
      <c r="GE249" s="86"/>
      <c r="GF249" s="86"/>
      <c r="GG249" s="86"/>
      <c r="GH249" s="86"/>
      <c r="GI249" s="86"/>
      <c r="GJ249" s="86"/>
      <c r="GK249" s="87"/>
    </row>
    <row r="250" ht="12.75" customHeight="1">
      <c r="A250" s="17"/>
      <c r="B250" s="85"/>
      <c r="C250" s="86"/>
      <c r="D250" s="86"/>
      <c r="E250" s="86"/>
      <c r="F250" s="86"/>
      <c r="G250" s="86"/>
      <c r="H250" s="86"/>
      <c r="I250" s="86"/>
      <c r="J250" s="86"/>
      <c r="K250" s="86"/>
      <c r="L250" s="86"/>
      <c r="M250" s="86"/>
      <c r="N250" s="86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86"/>
      <c r="AT250" s="86"/>
      <c r="AU250" s="86"/>
      <c r="AV250" s="86"/>
      <c r="AW250" s="86"/>
      <c r="AX250" s="86"/>
      <c r="AY250" s="86"/>
      <c r="AZ250" s="86"/>
      <c r="BA250" s="86"/>
      <c r="BB250" s="86"/>
      <c r="BC250" s="86"/>
      <c r="BD250" s="86"/>
      <c r="BE250" s="86"/>
      <c r="BF250" s="86"/>
      <c r="BG250" s="86"/>
      <c r="BH250" s="86"/>
      <c r="BI250" s="86"/>
      <c r="BJ250" s="86"/>
      <c r="BK250" s="86"/>
      <c r="BL250" s="86"/>
      <c r="BM250" s="86"/>
      <c r="BN250" s="86"/>
      <c r="BO250" s="86"/>
      <c r="BP250" s="86"/>
      <c r="BQ250" s="86"/>
      <c r="BR250" s="86"/>
      <c r="BS250" s="86"/>
      <c r="BT250" s="86"/>
      <c r="BU250" s="86"/>
      <c r="BV250" s="86"/>
      <c r="BW250" s="86"/>
      <c r="BX250" s="86"/>
      <c r="BY250" s="86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  <c r="CL250" s="86"/>
      <c r="CM250" s="86"/>
      <c r="CN250" s="86"/>
      <c r="CO250" s="86"/>
      <c r="CP250" s="86"/>
      <c r="CQ250" s="86"/>
      <c r="CR250" s="86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  <c r="DC250" s="86"/>
      <c r="DD250" s="86"/>
      <c r="DE250" s="86"/>
      <c r="DF250" s="86"/>
      <c r="DG250" s="86"/>
      <c r="DH250" s="86"/>
      <c r="DI250" s="86"/>
      <c r="DJ250" s="86"/>
      <c r="DK250" s="86"/>
      <c r="DL250" s="86"/>
      <c r="DM250" s="86"/>
      <c r="DN250" s="86"/>
      <c r="DO250" s="86"/>
      <c r="DP250" s="86"/>
      <c r="DQ250" s="86"/>
      <c r="DR250" s="86"/>
      <c r="DS250" s="86"/>
      <c r="DT250" s="86"/>
      <c r="DU250" s="86"/>
      <c r="DV250" s="86"/>
      <c r="DW250" s="86"/>
      <c r="DX250" s="86"/>
      <c r="DY250" s="86"/>
      <c r="DZ250" s="86"/>
      <c r="EA250" s="86"/>
      <c r="EB250" s="86"/>
      <c r="EC250" s="86"/>
      <c r="ED250" s="86"/>
      <c r="EE250" s="86"/>
      <c r="EF250" s="86"/>
      <c r="EG250" s="86"/>
      <c r="EH250" s="86"/>
      <c r="EI250" s="86"/>
      <c r="EJ250" s="86"/>
      <c r="EK250" s="86"/>
      <c r="EL250" s="86"/>
      <c r="EM250" s="86"/>
      <c r="EN250" s="86"/>
      <c r="EO250" s="86"/>
      <c r="EP250" s="86"/>
      <c r="EQ250" s="86"/>
      <c r="ER250" s="86"/>
      <c r="ES250" s="86"/>
      <c r="ET250" s="86"/>
      <c r="EU250" s="86"/>
      <c r="EV250" s="86"/>
      <c r="EW250" s="86"/>
      <c r="EX250" s="86"/>
      <c r="EY250" s="86"/>
      <c r="EZ250" s="86"/>
      <c r="FA250" s="86"/>
      <c r="FB250" s="86"/>
      <c r="FC250" s="86"/>
      <c r="FD250" s="86"/>
      <c r="FE250" s="86"/>
      <c r="FF250" s="86"/>
      <c r="FG250" s="86"/>
      <c r="FH250" s="86"/>
      <c r="FI250" s="86"/>
      <c r="FJ250" s="86"/>
      <c r="FK250" s="86"/>
      <c r="FL250" s="86"/>
      <c r="FM250" s="86"/>
      <c r="FN250" s="86"/>
      <c r="FO250" s="86"/>
      <c r="FP250" s="86"/>
      <c r="FQ250" s="86"/>
      <c r="FR250" s="86"/>
      <c r="FS250" s="86"/>
      <c r="FT250" s="86"/>
      <c r="FU250" s="86"/>
      <c r="FV250" s="86"/>
      <c r="FW250" s="86"/>
      <c r="FX250" s="86"/>
      <c r="FY250" s="86"/>
      <c r="FZ250" s="86"/>
      <c r="GA250" s="86"/>
      <c r="GB250" s="86"/>
      <c r="GC250" s="86"/>
      <c r="GD250" s="86"/>
      <c r="GE250" s="86"/>
      <c r="GF250" s="86"/>
      <c r="GG250" s="86"/>
      <c r="GH250" s="86"/>
      <c r="GI250" s="86"/>
      <c r="GJ250" s="86"/>
      <c r="GK250" s="87"/>
    </row>
  </sheetData>
  <mergeCells count="1">
    <mergeCell ref="B2:B3"/>
  </mergeCells>
  <conditionalFormatting sqref="C6">
    <cfRule type="expression" dxfId="0" priority="1">
      <formula>#REF!&gt;=TODAY()</formula>
    </cfRule>
  </conditionalFormatting>
  <conditionalFormatting sqref="C6">
    <cfRule type="expression" dxfId="0" priority="2">
      <formula>#REF!&gt;=TODAY()</formula>
    </cfRule>
  </conditionalFormatting>
  <conditionalFormatting sqref="C36 C40 C45 C48">
    <cfRule type="expression" dxfId="0" priority="3">
      <formula>#REF!&gt;=TODAY()</formula>
    </cfRule>
  </conditionalFormatting>
  <conditionalFormatting sqref="C36 C40 C45 C48">
    <cfRule type="expression" dxfId="0" priority="4">
      <formula>#REF!&gt;=TODAY()</formula>
    </cfRule>
  </conditionalFormatting>
  <conditionalFormatting sqref="C36 C40 C45 C48">
    <cfRule type="expression" dxfId="0" priority="5">
      <formula>#REF!&gt;=TODAY()</formula>
    </cfRule>
  </conditionalFormatting>
  <conditionalFormatting sqref="C36 C40 C45 C48">
    <cfRule type="expression" dxfId="0" priority="6">
      <formula>#REF!&gt;=TODAY()</formula>
    </cfRule>
  </conditionalFormatting>
  <conditionalFormatting sqref="C40 C45 C48">
    <cfRule type="expression" dxfId="0" priority="7">
      <formula>#REF!&gt;=TODAY()</formula>
    </cfRule>
  </conditionalFormatting>
  <conditionalFormatting sqref="C40 C45 C48">
    <cfRule type="expression" dxfId="0" priority="8">
      <formula>#REF!&gt;=TODAY()</formula>
    </cfRule>
  </conditionalFormatting>
  <conditionalFormatting sqref="C40 C45 C48">
    <cfRule type="expression" dxfId="0" priority="9">
      <formula>#REF!&gt;=TODAY()</formula>
    </cfRule>
  </conditionalFormatting>
  <conditionalFormatting sqref="C40 C45 C48">
    <cfRule type="expression" dxfId="0" priority="10">
      <formula>#REF!&gt;=TODAY()</formula>
    </cfRule>
  </conditionalFormatting>
  <conditionalFormatting sqref="C40 C45 C48">
    <cfRule type="expression" dxfId="0" priority="11">
      <formula>#REF!&gt;=TODAY()</formula>
    </cfRule>
  </conditionalFormatting>
  <conditionalFormatting sqref="C40 C45 C48">
    <cfRule type="expression" dxfId="0" priority="12">
      <formula>#REF!&gt;=TODAY()</formula>
    </cfRule>
  </conditionalFormatting>
  <conditionalFormatting sqref="C40 C45 C48">
    <cfRule type="expression" dxfId="0" priority="13">
      <formula>#REF!&gt;=TODAY()</formula>
    </cfRule>
  </conditionalFormatting>
  <conditionalFormatting sqref="C40 C45 C48">
    <cfRule type="expression" dxfId="0" priority="14">
      <formula>#REF!&gt;=TODAY()</formula>
    </cfRule>
  </conditionalFormatting>
  <conditionalFormatting sqref="C40 C45 C48">
    <cfRule type="expression" dxfId="0" priority="15">
      <formula>#REF!&gt;=TODAY()</formula>
    </cfRule>
  </conditionalFormatting>
  <conditionalFormatting sqref="C40 C45 C48">
    <cfRule type="expression" dxfId="0" priority="16">
      <formula>#REF!&gt;=TODAY()</formula>
    </cfRule>
  </conditionalFormatting>
  <conditionalFormatting sqref="C40 C45 C48">
    <cfRule type="expression" dxfId="0" priority="17">
      <formula>#REF!&gt;=TODAY()</formula>
    </cfRule>
  </conditionalFormatting>
  <conditionalFormatting sqref="C40 C45 C48">
    <cfRule type="expression" dxfId="0" priority="18">
      <formula>#REF!&gt;=TODAY()</formula>
    </cfRule>
  </conditionalFormatting>
  <conditionalFormatting sqref="C45 C48">
    <cfRule type="expression" dxfId="0" priority="19">
      <formula>#REF!&gt;=TODAY()</formula>
    </cfRule>
  </conditionalFormatting>
  <conditionalFormatting sqref="C45 C48">
    <cfRule type="expression" dxfId="0" priority="20">
      <formula>#REF!&gt;=TODAY()</formula>
    </cfRule>
  </conditionalFormatting>
  <conditionalFormatting sqref="C45 C48">
    <cfRule type="expression" dxfId="0" priority="21">
      <formula>#REF!&gt;=TODAY()</formula>
    </cfRule>
  </conditionalFormatting>
  <conditionalFormatting sqref="C45 C48">
    <cfRule type="expression" dxfId="0" priority="22">
      <formula>#REF!&gt;=TODAY()</formula>
    </cfRule>
  </conditionalFormatting>
  <conditionalFormatting sqref="C45 C48">
    <cfRule type="expression" dxfId="0" priority="23">
      <formula>#REF!&gt;=TODAY()</formula>
    </cfRule>
  </conditionalFormatting>
  <conditionalFormatting sqref="C45 C48">
    <cfRule type="expression" dxfId="0" priority="24">
      <formula>#REF!&gt;=TODAY()</formula>
    </cfRule>
  </conditionalFormatting>
  <conditionalFormatting sqref="C45 C48">
    <cfRule type="expression" dxfId="0" priority="25">
      <formula>#REF!&gt;=TODAY()</formula>
    </cfRule>
  </conditionalFormatting>
  <conditionalFormatting sqref="C45 C48">
    <cfRule type="expression" dxfId="0" priority="26">
      <formula>#REF!&gt;=TODAY()</formula>
    </cfRule>
  </conditionalFormatting>
  <conditionalFormatting sqref="C45 C48">
    <cfRule type="expression" dxfId="0" priority="27">
      <formula>#REF!&gt;=TODAY()</formula>
    </cfRule>
  </conditionalFormatting>
  <conditionalFormatting sqref="C45 C48">
    <cfRule type="expression" dxfId="0" priority="28">
      <formula>#REF!&gt;=TODAY()</formula>
    </cfRule>
  </conditionalFormatting>
  <conditionalFormatting sqref="C45 C48">
    <cfRule type="expression" dxfId="0" priority="29">
      <formula>#REF!&gt;=TODAY()</formula>
    </cfRule>
  </conditionalFormatting>
  <conditionalFormatting sqref="C45 C48">
    <cfRule type="expression" dxfId="0" priority="30">
      <formula>#REF!&gt;=TODAY()</formula>
    </cfRule>
  </conditionalFormatting>
  <conditionalFormatting sqref="C45 C48">
    <cfRule type="expression" dxfId="0" priority="31">
      <formula>#REF!&gt;=TODAY()</formula>
    </cfRule>
  </conditionalFormatting>
  <conditionalFormatting sqref="C45 C48">
    <cfRule type="expression" dxfId="0" priority="32">
      <formula>#REF!&gt;=TODAY()</formula>
    </cfRule>
  </conditionalFormatting>
  <conditionalFormatting sqref="C45 C48">
    <cfRule type="expression" dxfId="0" priority="33">
      <formula>#REF!&gt;=TODAY()</formula>
    </cfRule>
  </conditionalFormatting>
  <conditionalFormatting sqref="C45 C48">
    <cfRule type="expression" dxfId="0" priority="34">
      <formula>#REF!&gt;=TODAY()</formula>
    </cfRule>
  </conditionalFormatting>
  <conditionalFormatting sqref="C45 C48">
    <cfRule type="expression" dxfId="0" priority="35">
      <formula>#REF!&gt;=TODAY()</formula>
    </cfRule>
  </conditionalFormatting>
  <conditionalFormatting sqref="C45 C48">
    <cfRule type="expression" dxfId="0" priority="36">
      <formula>#REF!&gt;=TODAY()</formula>
    </cfRule>
  </conditionalFormatting>
  <conditionalFormatting sqref="C45 C48">
    <cfRule type="expression" dxfId="0" priority="37">
      <formula>#REF!&gt;=TODAY()</formula>
    </cfRule>
  </conditionalFormatting>
  <conditionalFormatting sqref="C45 C48">
    <cfRule type="expression" dxfId="0" priority="38">
      <formula>#REF!&gt;=TODAY()</formula>
    </cfRule>
  </conditionalFormatting>
  <conditionalFormatting sqref="C45 C48">
    <cfRule type="expression" dxfId="0" priority="39">
      <formula>#REF!&gt;=TODAY()</formula>
    </cfRule>
  </conditionalFormatting>
  <conditionalFormatting sqref="C45 C48">
    <cfRule type="expression" dxfId="0" priority="40">
      <formula>#REF!&gt;=TODAY()</formula>
    </cfRule>
  </conditionalFormatting>
  <conditionalFormatting sqref="C45 C48">
    <cfRule type="expression" dxfId="0" priority="41">
      <formula>#REF!&gt;=TODAY()</formula>
    </cfRule>
  </conditionalFormatting>
  <conditionalFormatting sqref="C45 C48">
    <cfRule type="expression" dxfId="0" priority="42">
      <formula>#REF!&gt;=TODAY()</formula>
    </cfRule>
  </conditionalFormatting>
  <conditionalFormatting sqref="C45 C48">
    <cfRule type="expression" dxfId="0" priority="43">
      <formula>#REF!&gt;=TODAY()</formula>
    </cfRule>
  </conditionalFormatting>
  <conditionalFormatting sqref="C45 C48">
    <cfRule type="expression" dxfId="0" priority="44">
      <formula>#REF!&gt;=TODAY()</formula>
    </cfRule>
  </conditionalFormatting>
  <conditionalFormatting sqref="C45 C48">
    <cfRule type="expression" dxfId="0" priority="45">
      <formula>#REF!&gt;=TODAY()</formula>
    </cfRule>
  </conditionalFormatting>
  <conditionalFormatting sqref="C45 C48">
    <cfRule type="expression" dxfId="0" priority="46">
      <formula>#REF!&gt;=TODAY()</formula>
    </cfRule>
  </conditionalFormatting>
  <conditionalFormatting sqref="C45 C48">
    <cfRule type="expression" dxfId="0" priority="47">
      <formula>#REF!&gt;=TODAY()</formula>
    </cfRule>
  </conditionalFormatting>
  <conditionalFormatting sqref="C45 C48">
    <cfRule type="expression" dxfId="0" priority="48">
      <formula>#REF!&gt;=TODAY()</formula>
    </cfRule>
  </conditionalFormatting>
  <conditionalFormatting sqref="C45 C48">
    <cfRule type="expression" dxfId="0" priority="49">
      <formula>#REF!&gt;=TODAY()</formula>
    </cfRule>
  </conditionalFormatting>
  <conditionalFormatting sqref="C45 C48">
    <cfRule type="expression" dxfId="0" priority="50">
      <formula>#REF!&gt;=TODAY()</formula>
    </cfRule>
  </conditionalFormatting>
  <conditionalFormatting sqref="C45 C48">
    <cfRule type="expression" dxfId="0" priority="51">
      <formula>#REF!&gt;=TODAY()</formula>
    </cfRule>
  </conditionalFormatting>
  <conditionalFormatting sqref="C45 C48">
    <cfRule type="expression" dxfId="0" priority="52">
      <formula>#REF!&gt;=TODAY()</formula>
    </cfRule>
  </conditionalFormatting>
  <conditionalFormatting sqref="C45 C48">
    <cfRule type="expression" dxfId="0" priority="53">
      <formula>#REF!&gt;=TODAY()</formula>
    </cfRule>
  </conditionalFormatting>
  <conditionalFormatting sqref="C45 C48">
    <cfRule type="expression" dxfId="0" priority="54">
      <formula>#REF!&gt;=TODAY()</formula>
    </cfRule>
  </conditionalFormatting>
  <conditionalFormatting sqref="C45 C48">
    <cfRule type="expression" dxfId="0" priority="55">
      <formula>#REF!&gt;=TODAY()</formula>
    </cfRule>
  </conditionalFormatting>
  <conditionalFormatting sqref="C45 C48">
    <cfRule type="expression" dxfId="0" priority="56">
      <formula>#REF!&gt;=TODAY()</formula>
    </cfRule>
  </conditionalFormatting>
  <conditionalFormatting sqref="C45 C48">
    <cfRule type="expression" dxfId="0" priority="57">
      <formula>#REF!&gt;=TODAY()</formula>
    </cfRule>
  </conditionalFormatting>
  <conditionalFormatting sqref="C45 C48">
    <cfRule type="expression" dxfId="0" priority="58">
      <formula>#REF!&gt;=TODAY()</formula>
    </cfRule>
  </conditionalFormatting>
  <conditionalFormatting sqref="C45 C48">
    <cfRule type="expression" dxfId="0" priority="59">
      <formula>#REF!&gt;=TODAY()</formula>
    </cfRule>
  </conditionalFormatting>
  <conditionalFormatting sqref="C45 C48">
    <cfRule type="expression" dxfId="0" priority="60">
      <formula>#REF!&gt;=TODAY()</formula>
    </cfRule>
  </conditionalFormatting>
  <conditionalFormatting sqref="C5 C36 C40 C45 C48">
    <cfRule type="expression" dxfId="0" priority="61">
      <formula>#REF!&gt;=TODAY()</formula>
    </cfRule>
  </conditionalFormatting>
  <conditionalFormatting sqref="C5 C36 C40 C45 C48">
    <cfRule type="expression" dxfId="0" priority="62">
      <formula>#REF!&gt;=TODAY()</formula>
    </cfRule>
  </conditionalFormatting>
  <conditionalFormatting sqref="C5 C36 C40 C45 C48">
    <cfRule type="expression" dxfId="0" priority="63">
      <formula>#REF!&gt;=TODAY()</formula>
    </cfRule>
  </conditionalFormatting>
  <conditionalFormatting sqref="C5 C36 C40 C45 C48">
    <cfRule type="expression" dxfId="0" priority="64">
      <formula>#REF!&gt;=TODAY()</formula>
    </cfRule>
  </conditionalFormatting>
  <conditionalFormatting sqref="C5 C36 C40 C45 C48">
    <cfRule type="expression" dxfId="0" priority="65">
      <formula>#REF!&gt;=TODAY()</formula>
    </cfRule>
  </conditionalFormatting>
  <conditionalFormatting sqref="C5 C36 C40 C45 C48">
    <cfRule type="expression" dxfId="0" priority="66">
      <formula>#REF!&gt;=TODAY()</formula>
    </cfRule>
  </conditionalFormatting>
  <conditionalFormatting sqref="C5 C36 C40 C45 C48">
    <cfRule type="expression" dxfId="0" priority="67">
      <formula>#REF!&gt;=TODAY()</formula>
    </cfRule>
  </conditionalFormatting>
  <conditionalFormatting sqref="C5 C36 C40 C45 C48">
    <cfRule type="expression" dxfId="0" priority="68">
      <formula>#REF!&gt;=TODAY()</formula>
    </cfRule>
  </conditionalFormatting>
  <conditionalFormatting sqref="C5 C36 C40 C45 C48">
    <cfRule type="expression" dxfId="0" priority="69">
      <formula>#REF!&gt;=TODAY()</formula>
    </cfRule>
  </conditionalFormatting>
  <conditionalFormatting sqref="C5 C36 C40 C45 C48">
    <cfRule type="expression" dxfId="0" priority="70">
      <formula>#REF!&gt;=TODAY()</formula>
    </cfRule>
  </conditionalFormatting>
  <conditionalFormatting sqref="C5 C36 C40 C45 C48">
    <cfRule type="expression" dxfId="0" priority="71">
      <formula>#REF!&gt;=TODAY()</formula>
    </cfRule>
  </conditionalFormatting>
  <conditionalFormatting sqref="C5 C36 C40 C45 C48">
    <cfRule type="expression" dxfId="0" priority="72">
      <formula>#REF!&gt;=TODAY()</formula>
    </cfRule>
  </conditionalFormatting>
  <conditionalFormatting sqref="C5 C36 C40 C45 C48">
    <cfRule type="expression" dxfId="0" priority="73">
      <formula>#REF!&gt;=TODAY()</formula>
    </cfRule>
  </conditionalFormatting>
  <conditionalFormatting sqref="C5 C36 C40 C45 C48">
    <cfRule type="expression" dxfId="0" priority="74">
      <formula>#REF!&gt;=TODAY()</formula>
    </cfRule>
  </conditionalFormatting>
  <conditionalFormatting sqref="C5 C36 C40 C45 C48">
    <cfRule type="expression" dxfId="0" priority="75">
      <formula>#REF!&gt;=TODAY()</formula>
    </cfRule>
  </conditionalFormatting>
  <conditionalFormatting sqref="C5 C36 C40 C45 C48">
    <cfRule type="expression" dxfId="0" priority="76">
      <formula>#REF!&gt;=TODAY()</formula>
    </cfRule>
  </conditionalFormatting>
  <conditionalFormatting sqref="C5 C36 C40 C45 C48">
    <cfRule type="expression" dxfId="0" priority="77">
      <formula>#REF!&gt;=TODAY()</formula>
    </cfRule>
  </conditionalFormatting>
  <conditionalFormatting sqref="C5 C36 C40 C45 C48">
    <cfRule type="expression" dxfId="0" priority="78">
      <formula>#REF!&gt;=TODAY()</formula>
    </cfRule>
  </conditionalFormatting>
  <conditionalFormatting sqref="C5 C36 C40 C45 C48">
    <cfRule type="expression" dxfId="0" priority="79">
      <formula>#REF!&gt;=TODAY()</formula>
    </cfRule>
  </conditionalFormatting>
  <conditionalFormatting sqref="C5 C36 C40 C45 C48">
    <cfRule type="expression" dxfId="0" priority="80">
      <formula>#REF!&gt;=TODAY()</formula>
    </cfRule>
  </conditionalFormatting>
  <conditionalFormatting sqref="C5 C36 C40 C45 C48">
    <cfRule type="expression" dxfId="0" priority="81">
      <formula>#REF!&gt;=TODAY()</formula>
    </cfRule>
  </conditionalFormatting>
  <conditionalFormatting sqref="C5 C36 C40 C45 C48">
    <cfRule type="expression" dxfId="0" priority="82">
      <formula>#REF!&gt;=TODAY()</formula>
    </cfRule>
  </conditionalFormatting>
  <conditionalFormatting sqref="C5 C36 C40 C45 C48">
    <cfRule type="expression" dxfId="0" priority="83">
      <formula>#REF!&gt;=TODAY()</formula>
    </cfRule>
  </conditionalFormatting>
  <conditionalFormatting sqref="C5 C36 C40 C45 C48">
    <cfRule type="expression" dxfId="0" priority="84">
      <formula>#REF!&gt;=TODAY()</formula>
    </cfRule>
  </conditionalFormatting>
  <conditionalFormatting sqref="C6">
    <cfRule type="expression" dxfId="0" priority="85">
      <formula>#REF!&gt;=TODAY()</formula>
    </cfRule>
  </conditionalFormatting>
  <conditionalFormatting sqref="C6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6">
    <cfRule type="expression" dxfId="0" priority="89">
      <formula>#REF!&gt;=TODAY()</formula>
    </cfRule>
  </conditionalFormatting>
  <conditionalFormatting sqref="C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">
    <cfRule type="expression" dxfId="0" priority="97">
      <formula>#REF!&gt;=TODAY()</formula>
    </cfRule>
  </conditionalFormatting>
  <conditionalFormatting sqref="C6">
    <cfRule type="expression" dxfId="0" priority="98">
      <formula>#REF!&gt;=TODAY()</formula>
    </cfRule>
  </conditionalFormatting>
  <conditionalFormatting sqref="C6">
    <cfRule type="expression" dxfId="0" priority="99">
      <formula>#REF!&gt;=TODAY()</formula>
    </cfRule>
  </conditionalFormatting>
  <conditionalFormatting sqref="C6">
    <cfRule type="expression" dxfId="0" priority="100">
      <formula>#REF!&gt;=TODAY()</formula>
    </cfRule>
  </conditionalFormatting>
  <conditionalFormatting sqref="C36 C40 C45 C48">
    <cfRule type="expression" dxfId="0" priority="101">
      <formula>#REF!&gt;=TODAY()</formula>
    </cfRule>
  </conditionalFormatting>
  <conditionalFormatting sqref="C36 C40 C45 C48">
    <cfRule type="expression" dxfId="0" priority="102">
      <formula>#REF!&gt;=TODAY()</formula>
    </cfRule>
  </conditionalFormatting>
  <conditionalFormatting sqref="C36 C40 C45 C48">
    <cfRule type="expression" dxfId="0" priority="103">
      <formula>#REF!&gt;=TODAY()</formula>
    </cfRule>
  </conditionalFormatting>
  <conditionalFormatting sqref="C36 C40 C45 C48">
    <cfRule type="expression" dxfId="0" priority="104">
      <formula>#REF!&gt;=TODAY()</formula>
    </cfRule>
  </conditionalFormatting>
  <conditionalFormatting sqref="C36 C40 C45 C48">
    <cfRule type="expression" dxfId="0" priority="105">
      <formula>#REF!&gt;=TODAY()</formula>
    </cfRule>
  </conditionalFormatting>
  <conditionalFormatting sqref="C36 C40 C45 C48">
    <cfRule type="expression" dxfId="0" priority="106">
      <formula>#REF!&gt;=TODAY()</formula>
    </cfRule>
  </conditionalFormatting>
  <conditionalFormatting sqref="C36 C40 C45 C48">
    <cfRule type="expression" dxfId="0" priority="107">
      <formula>#REF!&gt;=TODAY()</formula>
    </cfRule>
  </conditionalFormatting>
  <conditionalFormatting sqref="C36 C40 C45 C48">
    <cfRule type="expression" dxfId="0" priority="108">
      <formula>#REF!&gt;=TODAY()</formula>
    </cfRule>
  </conditionalFormatting>
  <conditionalFormatting sqref="C36 C40 C45 C48">
    <cfRule type="expression" dxfId="0" priority="109">
      <formula>#REF!&gt;=TODAY()</formula>
    </cfRule>
  </conditionalFormatting>
  <conditionalFormatting sqref="C36 C40 C45 C48">
    <cfRule type="expression" dxfId="0" priority="110">
      <formula>#REF!&gt;=TODAY()</formula>
    </cfRule>
  </conditionalFormatting>
  <conditionalFormatting sqref="C36 C40 C45 C48">
    <cfRule type="expression" dxfId="0" priority="111">
      <formula>#REF!&gt;=TODAY()</formula>
    </cfRule>
  </conditionalFormatting>
  <conditionalFormatting sqref="C36 C40 C45 C48">
    <cfRule type="expression" dxfId="0" priority="112">
      <formula>#REF!&gt;=TODAY()</formula>
    </cfRule>
  </conditionalFormatting>
  <conditionalFormatting sqref="C36 C40 C45 C48">
    <cfRule type="expression" dxfId="0" priority="113">
      <formula>#REF!&gt;=TODAY()</formula>
    </cfRule>
  </conditionalFormatting>
  <conditionalFormatting sqref="C36 C40 C45 C48">
    <cfRule type="expression" dxfId="0" priority="114">
      <formula>#REF!&gt;=TODAY()</formula>
    </cfRule>
  </conditionalFormatting>
  <conditionalFormatting sqref="C36 C40 C45 C48">
    <cfRule type="expression" dxfId="0" priority="115">
      <formula>#REF!&gt;=TODAY()</formula>
    </cfRule>
  </conditionalFormatting>
  <conditionalFormatting sqref="C36 C40 C45 C48">
    <cfRule type="expression" dxfId="0" priority="116">
      <formula>#REF!&gt;=TODAY()</formula>
    </cfRule>
  </conditionalFormatting>
  <conditionalFormatting sqref="C36 C40 C45 C48">
    <cfRule type="expression" dxfId="0" priority="117">
      <formula>#REF!&gt;=TODAY()</formula>
    </cfRule>
  </conditionalFormatting>
  <conditionalFormatting sqref="C36 C40 C45 C48">
    <cfRule type="expression" dxfId="0" priority="118">
      <formula>#REF!&gt;=TODAY()</formula>
    </cfRule>
  </conditionalFormatting>
  <conditionalFormatting sqref="C36 C40 C45 C48">
    <cfRule type="expression" dxfId="0" priority="119">
      <formula>#REF!&gt;=TODAY()</formula>
    </cfRule>
  </conditionalFormatting>
  <conditionalFormatting sqref="C36 C40 C45 C48">
    <cfRule type="expression" dxfId="0" priority="120">
      <formula>#REF!&gt;=TODAY()</formula>
    </cfRule>
  </conditionalFormatting>
  <conditionalFormatting sqref="C36 C40 C45 C48">
    <cfRule type="expression" dxfId="0" priority="121">
      <formula>#REF!&gt;=TODAY()</formula>
    </cfRule>
  </conditionalFormatting>
  <conditionalFormatting sqref="C36 C40 C45 C48">
    <cfRule type="expression" dxfId="0" priority="122">
      <formula>#REF!&gt;=TODAY()</formula>
    </cfRule>
  </conditionalFormatting>
  <conditionalFormatting sqref="C36 C40 C45 C48">
    <cfRule type="expression" dxfId="0" priority="123">
      <formula>#REF!&gt;=TODAY()</formula>
    </cfRule>
  </conditionalFormatting>
  <conditionalFormatting sqref="C36 C40 C45 C48">
    <cfRule type="expression" dxfId="0" priority="124">
      <formula>#REF!&gt;=TODAY()</formula>
    </cfRule>
  </conditionalFormatting>
  <conditionalFormatting sqref="C36 C40 C45 C48">
    <cfRule type="expression" dxfId="0" priority="125">
      <formula>#REF!&gt;=TODAY()</formula>
    </cfRule>
  </conditionalFormatting>
  <conditionalFormatting sqref="C36 C40 C45 C48">
    <cfRule type="expression" dxfId="0" priority="126">
      <formula>#REF!&gt;=TODAY()</formula>
    </cfRule>
  </conditionalFormatting>
  <conditionalFormatting sqref="C36 C40 C45 C48">
    <cfRule type="expression" dxfId="0" priority="127">
      <formula>#REF!&gt;=TODAY()</formula>
    </cfRule>
  </conditionalFormatting>
  <conditionalFormatting sqref="C36 C40 C45 C48">
    <cfRule type="expression" dxfId="0" priority="128">
      <formula>#REF!&gt;=TODAY()</formula>
    </cfRule>
  </conditionalFormatting>
  <conditionalFormatting sqref="C36 C40 C45 C48">
    <cfRule type="expression" dxfId="0" priority="129">
      <formula>#REF!&gt;=TODAY()</formula>
    </cfRule>
  </conditionalFormatting>
  <conditionalFormatting sqref="C36 C40 C45 C48">
    <cfRule type="expression" dxfId="0" priority="130">
      <formula>#REF!&gt;=TODAY()</formula>
    </cfRule>
  </conditionalFormatting>
  <conditionalFormatting sqref="C36 C40 C45 C48">
    <cfRule type="expression" dxfId="0" priority="131">
      <formula>#REF!&gt;=TODAY()</formula>
    </cfRule>
  </conditionalFormatting>
  <conditionalFormatting sqref="C36 C40 C45 C48">
    <cfRule type="expression" dxfId="0" priority="132">
      <formula>#REF!&gt;=TODAY()</formula>
    </cfRule>
  </conditionalFormatting>
  <conditionalFormatting sqref="C36 C40 C45 C48">
    <cfRule type="expression" dxfId="0" priority="133">
      <formula>#REF!&gt;=TODAY()</formula>
    </cfRule>
  </conditionalFormatting>
  <conditionalFormatting sqref="C36 C40 C45 C48">
    <cfRule type="expression" dxfId="0" priority="134">
      <formula>#REF!&gt;=TODAY()</formula>
    </cfRule>
  </conditionalFormatting>
  <conditionalFormatting sqref="C36 C40 C45 C48">
    <cfRule type="expression" dxfId="0" priority="135">
      <formula>#REF!&gt;=TODAY()</formula>
    </cfRule>
  </conditionalFormatting>
  <conditionalFormatting sqref="C36 C40 C45 C48">
    <cfRule type="expression" dxfId="0" priority="136">
      <formula>#REF!&gt;=TODAY()</formula>
    </cfRule>
  </conditionalFormatting>
  <conditionalFormatting sqref="C36 C40 C45 C48">
    <cfRule type="expression" dxfId="0" priority="137">
      <formula>#REF!&gt;=TODAY()</formula>
    </cfRule>
  </conditionalFormatting>
  <conditionalFormatting sqref="C36 C40 C45 C48">
    <cfRule type="expression" dxfId="0" priority="138">
      <formula>#REF!&gt;=TODAY()</formula>
    </cfRule>
  </conditionalFormatting>
  <conditionalFormatting sqref="C40 C45 C48">
    <cfRule type="expression" dxfId="0" priority="139">
      <formula>#REF!&gt;=TODAY()</formula>
    </cfRule>
  </conditionalFormatting>
  <conditionalFormatting sqref="C40 C45 C48">
    <cfRule type="expression" dxfId="0" priority="140">
      <formula>#REF!&gt;=TODAY()</formula>
    </cfRule>
  </conditionalFormatting>
  <conditionalFormatting sqref="C40 C45 C48">
    <cfRule type="expression" dxfId="0" priority="141">
      <formula>#REF!&gt;=TODAY()</formula>
    </cfRule>
  </conditionalFormatting>
  <conditionalFormatting sqref="C40 C45 C48">
    <cfRule type="expression" dxfId="0" priority="142">
      <formula>#REF!&gt;=TODAY()</formula>
    </cfRule>
  </conditionalFormatting>
  <conditionalFormatting sqref="C40 C45 C48">
    <cfRule type="expression" dxfId="0" priority="143">
      <formula>#REF!&gt;=TODAY()</formula>
    </cfRule>
  </conditionalFormatting>
  <conditionalFormatting sqref="C40 C45 C48">
    <cfRule type="expression" dxfId="0" priority="144">
      <formula>#REF!&gt;=TODAY()</formula>
    </cfRule>
  </conditionalFormatting>
  <conditionalFormatting sqref="C40 C45 C48">
    <cfRule type="expression" dxfId="0" priority="145">
      <formula>#REF!&gt;=TODAY()</formula>
    </cfRule>
  </conditionalFormatting>
  <conditionalFormatting sqref="C40 C45 C48">
    <cfRule type="expression" dxfId="0" priority="146">
      <formula>#REF!&gt;=TODAY()</formula>
    </cfRule>
  </conditionalFormatting>
  <conditionalFormatting sqref="C40 C45 C48">
    <cfRule type="expression" dxfId="0" priority="147">
      <formula>#REF!&gt;=TODAY()</formula>
    </cfRule>
  </conditionalFormatting>
  <conditionalFormatting sqref="C40 C45 C48">
    <cfRule type="expression" dxfId="0" priority="148">
      <formula>#REF!&gt;=TODAY()</formula>
    </cfRule>
  </conditionalFormatting>
  <conditionalFormatting sqref="C40 C45 C48">
    <cfRule type="expression" dxfId="0" priority="149">
      <formula>#REF!&gt;=TODAY()</formula>
    </cfRule>
  </conditionalFormatting>
  <conditionalFormatting sqref="C40 C45 C48">
    <cfRule type="expression" dxfId="0" priority="150">
      <formula>#REF!&gt;=TODAY()</formula>
    </cfRule>
  </conditionalFormatting>
  <conditionalFormatting sqref="C40 C45 C48">
    <cfRule type="expression" dxfId="0" priority="151">
      <formula>#REF!&gt;=TODAY()</formula>
    </cfRule>
  </conditionalFormatting>
  <conditionalFormatting sqref="C40 C45 C48">
    <cfRule type="expression" dxfId="0" priority="152">
      <formula>#REF!&gt;=TODAY()</formula>
    </cfRule>
  </conditionalFormatting>
  <conditionalFormatting sqref="C40 C45 C48">
    <cfRule type="expression" dxfId="0" priority="153">
      <formula>#REF!&gt;=TODAY()</formula>
    </cfRule>
  </conditionalFormatting>
  <conditionalFormatting sqref="C40 C45 C48">
    <cfRule type="expression" dxfId="0" priority="154">
      <formula>#REF!&gt;=TODAY()</formula>
    </cfRule>
  </conditionalFormatting>
  <conditionalFormatting sqref="C40 C45 C48">
    <cfRule type="expression" dxfId="0" priority="155">
      <formula>#REF!&gt;=TODAY()</formula>
    </cfRule>
  </conditionalFormatting>
  <conditionalFormatting sqref="C40 C45 C48">
    <cfRule type="expression" dxfId="0" priority="156">
      <formula>#REF!&gt;=TODAY()</formula>
    </cfRule>
  </conditionalFormatting>
  <conditionalFormatting sqref="C40 C45 C48">
    <cfRule type="expression" dxfId="0" priority="157">
      <formula>#REF!&gt;=TODAY()</formula>
    </cfRule>
  </conditionalFormatting>
  <conditionalFormatting sqref="C40 C45 C48">
    <cfRule type="expression" dxfId="0" priority="158">
      <formula>#REF!&gt;=TODAY()</formula>
    </cfRule>
  </conditionalFormatting>
  <conditionalFormatting sqref="C40 C45 C48">
    <cfRule type="expression" dxfId="0" priority="159">
      <formula>#REF!&gt;=TODAY()</formula>
    </cfRule>
  </conditionalFormatting>
  <conditionalFormatting sqref="C40 C45 C48">
    <cfRule type="expression" dxfId="0" priority="160">
      <formula>#REF!&gt;=TODAY()</formula>
    </cfRule>
  </conditionalFormatting>
  <conditionalFormatting sqref="C40 C45 C48">
    <cfRule type="expression" dxfId="0" priority="161">
      <formula>#REF!&gt;=TODAY()</formula>
    </cfRule>
  </conditionalFormatting>
  <conditionalFormatting sqref="C40 C45 C48">
    <cfRule type="expression" dxfId="0" priority="162">
      <formula>#REF!&gt;=TODAY()</formula>
    </cfRule>
  </conditionalFormatting>
  <conditionalFormatting sqref="C40 C45 C48">
    <cfRule type="expression" dxfId="0" priority="163">
      <formula>#REF!&gt;=TODAY()</formula>
    </cfRule>
  </conditionalFormatting>
  <conditionalFormatting sqref="C40 C45 C48">
    <cfRule type="expression" dxfId="0" priority="164">
      <formula>#REF!&gt;=TODAY()</formula>
    </cfRule>
  </conditionalFormatting>
  <conditionalFormatting sqref="C40 C45 C48">
    <cfRule type="expression" dxfId="0" priority="165">
      <formula>#REF!&gt;=TODAY()</formula>
    </cfRule>
  </conditionalFormatting>
  <conditionalFormatting sqref="C40 C45 C48">
    <cfRule type="expression" dxfId="0" priority="166">
      <formula>#REF!&gt;=TODAY()</formula>
    </cfRule>
  </conditionalFormatting>
  <conditionalFormatting sqref="C40 C45 C48">
    <cfRule type="expression" dxfId="0" priority="167">
      <formula>#REF!&gt;=TODAY()</formula>
    </cfRule>
  </conditionalFormatting>
  <conditionalFormatting sqref="C40 C45 C48">
    <cfRule type="expression" dxfId="0" priority="168">
      <formula>#REF!&gt;=TODAY()</formula>
    </cfRule>
  </conditionalFormatting>
  <conditionalFormatting sqref="D5:FM5 D36:FM36 D40:FM40 D45:FM45 D48:FM48">
    <cfRule type="expression" dxfId="0" priority="169">
      <formula>#REF!&gt;=TODAY()</formula>
    </cfRule>
  </conditionalFormatting>
  <conditionalFormatting sqref="D5:FM5 D36:FM36 D40:FM40 D45:FM45 D48:FM48">
    <cfRule type="expression" dxfId="0" priority="170">
      <formula>#REF!&gt;=TODAY()</formula>
    </cfRule>
  </conditionalFormatting>
  <conditionalFormatting sqref="D5:FM5 D36:FM36 D40:FM40 D45:FM45 D48:FM48">
    <cfRule type="expression" dxfId="0" priority="171">
      <formula>#REF!&gt;=TODAY()</formula>
    </cfRule>
  </conditionalFormatting>
  <conditionalFormatting sqref="D5:FM5 D36:FM36 D40:FM40 D45:FM45 D48:FM48">
    <cfRule type="expression" dxfId="0" priority="172">
      <formula>#REF!&gt;=TODAY()</formula>
    </cfRule>
  </conditionalFormatting>
  <conditionalFormatting sqref="D5:FM5 D36:FM36 D40:FM40 D45:FM45 D48:FM48">
    <cfRule type="expression" dxfId="0" priority="173">
      <formula>#REF!&gt;=TODAY()</formula>
    </cfRule>
  </conditionalFormatting>
  <conditionalFormatting sqref="D5:FM5 D36:FM36 D40:FM40 D45:FM45 D48:FM48">
    <cfRule type="expression" dxfId="0" priority="174">
      <formula>#REF!&gt;=TODAY()</formula>
    </cfRule>
  </conditionalFormatting>
  <conditionalFormatting sqref="D5:FM5 D36:FM36 D40:FM40 D45:FM45 D48:FM48">
    <cfRule type="expression" dxfId="0" priority="175">
      <formula>#REF!&gt;=TODAY()</formula>
    </cfRule>
  </conditionalFormatting>
  <conditionalFormatting sqref="D5:FM5 D36:FM36 D40:FM40 D45:FM45 D48:FM48">
    <cfRule type="expression" dxfId="0" priority="176">
      <formula>#REF!&gt;=TODAY()</formula>
    </cfRule>
  </conditionalFormatting>
  <conditionalFormatting sqref="D5:FM5 D36:FM36 D40:FM40 D45:FM45 D48:FM48">
    <cfRule type="expression" dxfId="0" priority="177">
      <formula>#REF!&gt;=TODAY()</formula>
    </cfRule>
  </conditionalFormatting>
  <conditionalFormatting sqref="D5:FM5 D36:FM36 D40:FM40 D45:FM45 D48:FM48">
    <cfRule type="expression" dxfId="0" priority="178">
      <formula>#REF!&gt;=TODAY()</formula>
    </cfRule>
  </conditionalFormatting>
  <conditionalFormatting sqref="D5:FM5 D36:FM36 D40:FM40 D45:FM45 D48:FM48">
    <cfRule type="expression" dxfId="0" priority="179">
      <formula>#REF!&gt;=TODAY()</formula>
    </cfRule>
  </conditionalFormatting>
  <conditionalFormatting sqref="D5:FM5 D36:FM36 D40:FM40 D45:FM45 D48:FM48">
    <cfRule type="expression" dxfId="0" priority="180">
      <formula>#REF!&gt;=TODAY()</formula>
    </cfRule>
  </conditionalFormatting>
  <conditionalFormatting sqref="D5:FM5 D36:FM36 D40:FM40 D45:FM45 D48:FM48">
    <cfRule type="expression" dxfId="0" priority="181">
      <formula>#REF!&gt;=TODAY()</formula>
    </cfRule>
  </conditionalFormatting>
  <conditionalFormatting sqref="D5:FM5 D36:FM36 D40:FM40 D45:FM45 D48:FM48">
    <cfRule type="expression" dxfId="0" priority="182">
      <formula>#REF!&gt;=TODAY()</formula>
    </cfRule>
  </conditionalFormatting>
  <conditionalFormatting sqref="D5:FM5 D36:FM36 D40:FM40 D45:FM45 D48:FM48">
    <cfRule type="expression" dxfId="0" priority="183">
      <formula>#REF!&gt;=TODAY()</formula>
    </cfRule>
  </conditionalFormatting>
  <conditionalFormatting sqref="D5:FM5 D36:FM36 D40:FM40 D45:FM45 D48:FM48">
    <cfRule type="expression" dxfId="0" priority="184">
      <formula>#REF!&gt;=TODAY()</formula>
    </cfRule>
  </conditionalFormatting>
  <conditionalFormatting sqref="D5:FM5 D36:FM36 D40:FM40 D45:FM45 D48:FM48">
    <cfRule type="expression" dxfId="0" priority="185">
      <formula>#REF!&gt;=TODAY()</formula>
    </cfRule>
  </conditionalFormatting>
  <conditionalFormatting sqref="D5:FM5 D36:FM36 D40:FM40 D45:FM45 D48:FM48">
    <cfRule type="expression" dxfId="0" priority="186">
      <formula>#REF!&gt;=TODAY()</formula>
    </cfRule>
  </conditionalFormatting>
  <conditionalFormatting sqref="D5:FM5 D36:FM36 D40:FM40 D45:FM45 D48:FM48">
    <cfRule type="expression" dxfId="0" priority="187">
      <formula>#REF!&gt;=TODAY()</formula>
    </cfRule>
  </conditionalFormatting>
  <conditionalFormatting sqref="D5:FM5 D36:FM36 D40:FM40 D45:FM45 D48:FM48">
    <cfRule type="expression" dxfId="0" priority="188">
      <formula>#REF!&gt;=TODAY()</formula>
    </cfRule>
  </conditionalFormatting>
  <conditionalFormatting sqref="D5:FM5 D36:FM36 D40:FM40 D45:FM45 D48:FM48">
    <cfRule type="expression" dxfId="0" priority="189">
      <formula>#REF!&gt;=TODAY()</formula>
    </cfRule>
  </conditionalFormatting>
  <conditionalFormatting sqref="D5:FM5 D36:FM36 D40:FM40 D45:FM45 D48:FM48">
    <cfRule type="expression" dxfId="0" priority="190">
      <formula>#REF!&gt;=TODAY()</formula>
    </cfRule>
  </conditionalFormatting>
  <conditionalFormatting sqref="D5:FM5 D36:FM36 D40:FM40 D45:FM45 D48:FM48">
    <cfRule type="expression" dxfId="0" priority="191">
      <formula>#REF!&gt;=TODAY()</formula>
    </cfRule>
  </conditionalFormatting>
  <conditionalFormatting sqref="D5:FM5 D36:FM36 D40:FM40 D45:FM45 D48:FM48">
    <cfRule type="expression" dxfId="0" priority="192">
      <formula>#REF!&gt;=TODAY()</formula>
    </cfRule>
  </conditionalFormatting>
  <conditionalFormatting sqref="D6:FL6">
    <cfRule type="expression" dxfId="0" priority="193">
      <formula>#REF!&gt;=TODAY()</formula>
    </cfRule>
  </conditionalFormatting>
  <conditionalFormatting sqref="D6:FL6">
    <cfRule type="expression" dxfId="0" priority="194">
      <formula>#REF!&gt;=TODAY()</formula>
    </cfRule>
  </conditionalFormatting>
  <conditionalFormatting sqref="D6:FL6">
    <cfRule type="expression" dxfId="0" priority="195">
      <formula>#REF!&gt;=TODAY()</formula>
    </cfRule>
  </conditionalFormatting>
  <conditionalFormatting sqref="D6:FL6">
    <cfRule type="expression" dxfId="0" priority="196">
      <formula>#REF!&gt;=TODAY()</formula>
    </cfRule>
  </conditionalFormatting>
  <conditionalFormatting sqref="D6:FL6">
    <cfRule type="expression" dxfId="0" priority="197">
      <formula>#REF!&gt;=TODAY()</formula>
    </cfRule>
  </conditionalFormatting>
  <conditionalFormatting sqref="D6:FL6">
    <cfRule type="expression" dxfId="0" priority="198">
      <formula>#REF!&gt;=TODAY()</formula>
    </cfRule>
  </conditionalFormatting>
  <conditionalFormatting sqref="D6:FL6">
    <cfRule type="expression" dxfId="0" priority="199">
      <formula>#REF!&gt;=TODAY()</formula>
    </cfRule>
  </conditionalFormatting>
  <conditionalFormatting sqref="D6:FL6">
    <cfRule type="expression" dxfId="0" priority="200">
      <formula>#REF!&gt;=TODAY()</formula>
    </cfRule>
  </conditionalFormatting>
  <conditionalFormatting sqref="D6:FL6">
    <cfRule type="expression" dxfId="0" priority="201">
      <formula>#REF!&gt;=TODAY()</formula>
    </cfRule>
  </conditionalFormatting>
  <conditionalFormatting sqref="D6:FL6">
    <cfRule type="expression" dxfId="0" priority="202">
      <formula>#REF!&gt;=TODAY()</formula>
    </cfRule>
  </conditionalFormatting>
  <conditionalFormatting sqref="D6:FL6">
    <cfRule type="expression" dxfId="0" priority="203">
      <formula>#REF!&gt;=TODAY()</formula>
    </cfRule>
  </conditionalFormatting>
  <conditionalFormatting sqref="D6:FL6">
    <cfRule type="expression" dxfId="0" priority="204">
      <formula>#REF!&gt;=TODAY()</formula>
    </cfRule>
  </conditionalFormatting>
  <conditionalFormatting sqref="D6:FL6">
    <cfRule type="expression" dxfId="0" priority="205">
      <formula>#REF!&gt;=TODAY()</formula>
    </cfRule>
  </conditionalFormatting>
  <conditionalFormatting sqref="D6:FL6">
    <cfRule type="expression" dxfId="0" priority="206">
      <formula>#REF!&gt;=TODAY()</formula>
    </cfRule>
  </conditionalFormatting>
  <conditionalFormatting sqref="D6:FL6">
    <cfRule type="expression" dxfId="0" priority="207">
      <formula>#REF!&gt;=TODAY()</formula>
    </cfRule>
  </conditionalFormatting>
  <conditionalFormatting sqref="D6:FL6">
    <cfRule type="expression" dxfId="0" priority="208">
      <formula>#REF!&gt;=TODAY()</formula>
    </cfRule>
  </conditionalFormatting>
  <conditionalFormatting sqref="D6:FL6">
    <cfRule type="expression" dxfId="0" priority="209">
      <formula>#REF!&gt;=TODAY()</formula>
    </cfRule>
  </conditionalFormatting>
  <conditionalFormatting sqref="D6:FL6">
    <cfRule type="expression" dxfId="0" priority="210">
      <formula>#REF!&gt;=TODAY()</formula>
    </cfRule>
  </conditionalFormatting>
  <conditionalFormatting sqref="D36:FL36 D40:FL40 D45:FL45 D48:FL48">
    <cfRule type="expression" dxfId="0" priority="211">
      <formula>#REF!&gt;=TODAY()</formula>
    </cfRule>
  </conditionalFormatting>
  <conditionalFormatting sqref="D36:FL36 D40:FL40 D45:FL45 D48:FL48">
    <cfRule type="expression" dxfId="0" priority="212">
      <formula>#REF!&gt;=TODAY()</formula>
    </cfRule>
  </conditionalFormatting>
  <conditionalFormatting sqref="D36:FL36 D40:FL40 D45:FL45 D48:FL48">
    <cfRule type="expression" dxfId="0" priority="213">
      <formula>#REF!&gt;=TODAY()</formula>
    </cfRule>
  </conditionalFormatting>
  <conditionalFormatting sqref="D36:FL36 D40:FL40 D45:FL45 D48:FL48">
    <cfRule type="expression" dxfId="0" priority="214">
      <formula>#REF!&gt;=TODAY()</formula>
    </cfRule>
  </conditionalFormatting>
  <conditionalFormatting sqref="D36:FL36 D40:FL40 D45:FL45 D48:FL48">
    <cfRule type="expression" dxfId="0" priority="215">
      <formula>#REF!&gt;=TODAY()</formula>
    </cfRule>
  </conditionalFormatting>
  <conditionalFormatting sqref="D36:FL36 D40:FL40 D45:FL45 D48:FL48">
    <cfRule type="expression" dxfId="0" priority="216">
      <formula>#REF!&gt;=TODAY()</formula>
    </cfRule>
  </conditionalFormatting>
  <conditionalFormatting sqref="D36:FL36 D40:FL40 D45:FL45 D48:FL48">
    <cfRule type="expression" dxfId="0" priority="217">
      <formula>#REF!&gt;=TODAY()</formula>
    </cfRule>
  </conditionalFormatting>
  <conditionalFormatting sqref="D36:FL36 D40:FL40 D45:FL45 D48:FL48">
    <cfRule type="expression" dxfId="0" priority="218">
      <formula>#REF!&gt;=TODAY()</formula>
    </cfRule>
  </conditionalFormatting>
  <conditionalFormatting sqref="D36:FL36 D40:FL40 D45:FL45 D48:FL48">
    <cfRule type="expression" dxfId="0" priority="219">
      <formula>#REF!&gt;=TODAY()</formula>
    </cfRule>
  </conditionalFormatting>
  <conditionalFormatting sqref="D36:FL36 D40:FL40 D45:FL45 D48:FL48">
    <cfRule type="expression" dxfId="0" priority="220">
      <formula>#REF!&gt;=TODAY()</formula>
    </cfRule>
  </conditionalFormatting>
  <conditionalFormatting sqref="D36:FL36 D40:FL40 D45:FL45 D48:FL48">
    <cfRule type="expression" dxfId="0" priority="221">
      <formula>#REF!&gt;=TODAY()</formula>
    </cfRule>
  </conditionalFormatting>
  <conditionalFormatting sqref="D36:FL36 D40:FL40 D45:FL45 D48:FL48">
    <cfRule type="expression" dxfId="0" priority="222">
      <formula>#REF!&gt;=TODAY()</formula>
    </cfRule>
  </conditionalFormatting>
  <conditionalFormatting sqref="D36:FL36 D40:FL40 D45:FL45 D48:FL48">
    <cfRule type="expression" dxfId="0" priority="223">
      <formula>#REF!&gt;=TODAY()</formula>
    </cfRule>
  </conditionalFormatting>
  <conditionalFormatting sqref="D36:FL36 D40:FL40 D45:FL45 D48:FL48">
    <cfRule type="expression" dxfId="0" priority="224">
      <formula>#REF!&gt;=TODAY()</formula>
    </cfRule>
  </conditionalFormatting>
  <conditionalFormatting sqref="D36:FL36 D40:FL40 D45:FL45 D48:FL48">
    <cfRule type="expression" dxfId="0" priority="225">
      <formula>#REF!&gt;=TODAY()</formula>
    </cfRule>
  </conditionalFormatting>
  <conditionalFormatting sqref="D36:FL36 D40:FL40 D45:FL45 D48:FL48">
    <cfRule type="expression" dxfId="0" priority="226">
      <formula>#REF!&gt;=TODAY()</formula>
    </cfRule>
  </conditionalFormatting>
  <conditionalFormatting sqref="D36:FL36 D40:FL40 D45:FL45 D48:FL48">
    <cfRule type="expression" dxfId="0" priority="227">
      <formula>#REF!&gt;=TODAY()</formula>
    </cfRule>
  </conditionalFormatting>
  <conditionalFormatting sqref="D36:FL36 D40:FL40 D45:FL45 D48:FL48">
    <cfRule type="expression" dxfId="0" priority="228">
      <formula>#REF!&gt;=TODAY()</formula>
    </cfRule>
  </conditionalFormatting>
  <conditionalFormatting sqref="D36:FL36 D40:FL40 D45:FL45 D48:FL48">
    <cfRule type="expression" dxfId="0" priority="229">
      <formula>#REF!&gt;=TODAY()</formula>
    </cfRule>
  </conditionalFormatting>
  <conditionalFormatting sqref="D36:FL36 D40:FL40 D45:FL45 D48:FL48">
    <cfRule type="expression" dxfId="0" priority="230">
      <formula>#REF!&gt;=TODAY()</formula>
    </cfRule>
  </conditionalFormatting>
  <conditionalFormatting sqref="D36:FL36 D40:FL40 D45:FL45 D48:FL48">
    <cfRule type="expression" dxfId="0" priority="231">
      <formula>#REF!&gt;=TODAY()</formula>
    </cfRule>
  </conditionalFormatting>
  <conditionalFormatting sqref="D36:FL36 D40:FL40 D45:FL45 D48:FL48">
    <cfRule type="expression" dxfId="0" priority="232">
      <formula>#REF!&gt;=TODAY()</formula>
    </cfRule>
  </conditionalFormatting>
  <conditionalFormatting sqref="D36:FL36 D40:FL40 D45:FL45 D48:FL48">
    <cfRule type="expression" dxfId="0" priority="233">
      <formula>#REF!&gt;=TODAY()</formula>
    </cfRule>
  </conditionalFormatting>
  <conditionalFormatting sqref="D36:FL36 D40:FL40 D45:FL45 D48:FL48">
    <cfRule type="expression" dxfId="0" priority="234">
      <formula>#REF!&gt;=TODAY()</formula>
    </cfRule>
  </conditionalFormatting>
  <conditionalFormatting sqref="D36:FL36 D40:FL40 D45:FL45 D48:FL48">
    <cfRule type="expression" dxfId="0" priority="235">
      <formula>#REF!&gt;=TODAY()</formula>
    </cfRule>
  </conditionalFormatting>
  <conditionalFormatting sqref="D36:FL36 D40:FL40 D45:FL45 D48:FL48">
    <cfRule type="expression" dxfId="0" priority="236">
      <formula>#REF!&gt;=TODAY()</formula>
    </cfRule>
  </conditionalFormatting>
  <conditionalFormatting sqref="D36:FL36 D40:FL40 D45:FL45 D48:FL48">
    <cfRule type="expression" dxfId="0" priority="237">
      <formula>#REF!&gt;=TODAY()</formula>
    </cfRule>
  </conditionalFormatting>
  <conditionalFormatting sqref="D36:FL36 D40:FL40 D45:FL45 D48:FL48">
    <cfRule type="expression" dxfId="0" priority="238">
      <formula>#REF!&gt;=TODAY()</formula>
    </cfRule>
  </conditionalFormatting>
  <conditionalFormatting sqref="D36:FL36 D40:FL40 D45:FL45 D48:FL48">
    <cfRule type="expression" dxfId="0" priority="239">
      <formula>#REF!&gt;=TODAY()</formula>
    </cfRule>
  </conditionalFormatting>
  <conditionalFormatting sqref="D36:FL36 D40:FL40 D45:FL45 D48:FL48">
    <cfRule type="expression" dxfId="0" priority="240">
      <formula>#REF!&gt;=TODAY()</formula>
    </cfRule>
  </conditionalFormatting>
  <conditionalFormatting sqref="D36:FL36 D40:FL40 D45:FL45 D48:FL48">
    <cfRule type="expression" dxfId="0" priority="241">
      <formula>#REF!&gt;=TODAY()</formula>
    </cfRule>
  </conditionalFormatting>
  <conditionalFormatting sqref="D36:FL36 D40:FL40 D45:FL45 D48:FL48">
    <cfRule type="expression" dxfId="0" priority="242">
      <formula>#REF!&gt;=TODAY()</formula>
    </cfRule>
  </conditionalFormatting>
  <conditionalFormatting sqref="D36:FL36 D40:FL40 D45:FL45 D48:FL48">
    <cfRule type="expression" dxfId="0" priority="243">
      <formula>#REF!&gt;=TODAY()</formula>
    </cfRule>
  </conditionalFormatting>
  <conditionalFormatting sqref="D36:FL36 D40:FL40 D45:FL45 D48:FL48">
    <cfRule type="expression" dxfId="0" priority="244">
      <formula>#REF!&gt;=TODAY()</formula>
    </cfRule>
  </conditionalFormatting>
  <conditionalFormatting sqref="D36:FL36 D40:FL40 D45:FL45 D48:FL48">
    <cfRule type="expression" dxfId="0" priority="245">
      <formula>#REF!&gt;=TODAY()</formula>
    </cfRule>
  </conditionalFormatting>
  <conditionalFormatting sqref="D36:FL36 D40:FL40 D45:FL45 D48:FL48">
    <cfRule type="expression" dxfId="0" priority="246">
      <formula>#REF!&gt;=TODAY()</formula>
    </cfRule>
  </conditionalFormatting>
  <conditionalFormatting sqref="D36:FL36 D40:FL40 D45:FL45 D48:FL48">
    <cfRule type="expression" dxfId="0" priority="247">
      <formula>#REF!&gt;=TODAY()</formula>
    </cfRule>
  </conditionalFormatting>
  <conditionalFormatting sqref="D36:FL36 D40:FL40 D45:FL45 D48:FL48">
    <cfRule type="expression" dxfId="0" priority="248">
      <formula>#REF!&gt;=TODAY()</formula>
    </cfRule>
  </conditionalFormatting>
  <conditionalFormatting sqref="D36:FL36 D40:FL40 D45:FL45 D48:FL48">
    <cfRule type="expression" dxfId="0" priority="249">
      <formula>#REF!&gt;=TODAY()</formula>
    </cfRule>
  </conditionalFormatting>
  <conditionalFormatting sqref="D36:FL36 D40:FL40 D45:FL45 D48:FL48">
    <cfRule type="expression" dxfId="0" priority="250">
      <formula>#REF!&gt;=TODAY()</formula>
    </cfRule>
  </conditionalFormatting>
  <conditionalFormatting sqref="D36:FL36 D40:FL40 D45:FL45 D48:FL48">
    <cfRule type="expression" dxfId="0" priority="251">
      <formula>#REF!&gt;=TODAY()</formula>
    </cfRule>
  </conditionalFormatting>
  <conditionalFormatting sqref="D36:FL36 D40:FL40 D45:FL45 D48:FL48">
    <cfRule type="expression" dxfId="0" priority="252">
      <formula>#REF!&gt;=TODAY()</formula>
    </cfRule>
  </conditionalFormatting>
  <conditionalFormatting sqref="D40:FL40 D45:FL45 D48:FL48">
    <cfRule type="expression" dxfId="0" priority="253">
      <formula>#REF!&gt;=TODAY()</formula>
    </cfRule>
  </conditionalFormatting>
  <conditionalFormatting sqref="D40:FL40 D45:FL45 D48:FL48">
    <cfRule type="expression" dxfId="0" priority="254">
      <formula>#REF!&gt;=TODAY()</formula>
    </cfRule>
  </conditionalFormatting>
  <conditionalFormatting sqref="D40:FL40 D45:FL45 D48:FL48">
    <cfRule type="expression" dxfId="0" priority="255">
      <formula>#REF!&gt;=TODAY()</formula>
    </cfRule>
  </conditionalFormatting>
  <conditionalFormatting sqref="D40:FL40 D45:FL45 D48:FL48">
    <cfRule type="expression" dxfId="0" priority="256">
      <formula>#REF!&gt;=TODAY()</formula>
    </cfRule>
  </conditionalFormatting>
  <conditionalFormatting sqref="D40:FL40 D45:FL45 D48:FL48">
    <cfRule type="expression" dxfId="0" priority="257">
      <formula>#REF!&gt;=TODAY()</formula>
    </cfRule>
  </conditionalFormatting>
  <conditionalFormatting sqref="D40:FL40 D45:FL45 D48:FL48">
    <cfRule type="expression" dxfId="0" priority="258">
      <formula>#REF!&gt;=TODAY()</formula>
    </cfRule>
  </conditionalFormatting>
  <conditionalFormatting sqref="D40:FL40 D45:FL45 D48:FL48">
    <cfRule type="expression" dxfId="0" priority="259">
      <formula>#REF!&gt;=TODAY()</formula>
    </cfRule>
  </conditionalFormatting>
  <conditionalFormatting sqref="D40:FL40 D45:FL45 D48:FL48">
    <cfRule type="expression" dxfId="0" priority="260">
      <formula>#REF!&gt;=TODAY()</formula>
    </cfRule>
  </conditionalFormatting>
  <conditionalFormatting sqref="D40:FL40 D45:FL45 D48:FL48">
    <cfRule type="expression" dxfId="0" priority="261">
      <formula>#REF!&gt;=TODAY()</formula>
    </cfRule>
  </conditionalFormatting>
  <conditionalFormatting sqref="D40:FL40 D45:FL45 D48:FL48">
    <cfRule type="expression" dxfId="0" priority="262">
      <formula>#REF!&gt;=TODAY()</formula>
    </cfRule>
  </conditionalFormatting>
  <conditionalFormatting sqref="D40:FL40 D45:FL45 D48:FL48">
    <cfRule type="expression" dxfId="0" priority="263">
      <formula>#REF!&gt;=TODAY()</formula>
    </cfRule>
  </conditionalFormatting>
  <conditionalFormatting sqref="D40:FL40 D45:FL45 D48:FL48">
    <cfRule type="expression" dxfId="0" priority="264">
      <formula>#REF!&gt;=TODAY()</formula>
    </cfRule>
  </conditionalFormatting>
  <conditionalFormatting sqref="D40:FL40 D45:FL45 D48:FL48">
    <cfRule type="expression" dxfId="0" priority="265">
      <formula>#REF!&gt;=TODAY()</formula>
    </cfRule>
  </conditionalFormatting>
  <conditionalFormatting sqref="D40:FL40 D45:FL45 D48:FL48">
    <cfRule type="expression" dxfId="0" priority="266">
      <formula>#REF!&gt;=TODAY()</formula>
    </cfRule>
  </conditionalFormatting>
  <conditionalFormatting sqref="D40:FL40 D45:FL45 D48:FL48">
    <cfRule type="expression" dxfId="0" priority="267">
      <formula>#REF!&gt;=TODAY()</formula>
    </cfRule>
  </conditionalFormatting>
  <conditionalFormatting sqref="D40:FL40 D45:FL45 D48:FL48">
    <cfRule type="expression" dxfId="0" priority="268">
      <formula>#REF!&gt;=TODAY()</formula>
    </cfRule>
  </conditionalFormatting>
  <conditionalFormatting sqref="D40:FL40 D45:FL45 D48:FL48">
    <cfRule type="expression" dxfId="0" priority="269">
      <formula>#REF!&gt;=TODAY()</formula>
    </cfRule>
  </conditionalFormatting>
  <conditionalFormatting sqref="D40:FL40 D45:FL45 D48:FL48">
    <cfRule type="expression" dxfId="0" priority="270">
      <formula>#REF!&gt;=TODAY()</formula>
    </cfRule>
  </conditionalFormatting>
  <conditionalFormatting sqref="D40:FL40 D45:FL45 D48:FL48">
    <cfRule type="expression" dxfId="0" priority="271">
      <formula>#REF!&gt;=TODAY()</formula>
    </cfRule>
  </conditionalFormatting>
  <conditionalFormatting sqref="D40:FL40 D45:FL45 D48:FL48">
    <cfRule type="expression" dxfId="0" priority="272">
      <formula>#REF!&gt;=TODAY()</formula>
    </cfRule>
  </conditionalFormatting>
  <conditionalFormatting sqref="D40:FL40 D45:FL45 D48:FL48">
    <cfRule type="expression" dxfId="0" priority="273">
      <formula>#REF!&gt;=TODAY()</formula>
    </cfRule>
  </conditionalFormatting>
  <conditionalFormatting sqref="D40:FL40 D45:FL45 D48:FL48">
    <cfRule type="expression" dxfId="0" priority="274">
      <formula>#REF!&gt;=TODAY()</formula>
    </cfRule>
  </conditionalFormatting>
  <conditionalFormatting sqref="D40:FL40 D45:FL45 D48:FL48">
    <cfRule type="expression" dxfId="0" priority="275">
      <formula>#REF!&gt;=TODAY()</formula>
    </cfRule>
  </conditionalFormatting>
  <conditionalFormatting sqref="D40:FL40 D45:FL45 D48:FL48">
    <cfRule type="expression" dxfId="0" priority="276">
      <formula>#REF!&gt;=TODAY()</formula>
    </cfRule>
  </conditionalFormatting>
  <conditionalFormatting sqref="D40:FL40 D45:FL45 D48:FL48">
    <cfRule type="expression" dxfId="0" priority="277">
      <formula>#REF!&gt;=TODAY()</formula>
    </cfRule>
  </conditionalFormatting>
  <conditionalFormatting sqref="D40:FL40 D45:FL45 D48:FL48">
    <cfRule type="expression" dxfId="0" priority="278">
      <formula>#REF!&gt;=TODAY()</formula>
    </cfRule>
  </conditionalFormatting>
  <conditionalFormatting sqref="D40:FL40 D45:FL45 D48:FL48">
    <cfRule type="expression" dxfId="0" priority="279">
      <formula>#REF!&gt;=TODAY()</formula>
    </cfRule>
  </conditionalFormatting>
  <conditionalFormatting sqref="D40:FL40 D45:FL45 D48:FL48">
    <cfRule type="expression" dxfId="0" priority="280">
      <formula>#REF!&gt;=TODAY()</formula>
    </cfRule>
  </conditionalFormatting>
  <conditionalFormatting sqref="D40:FL40 D45:FL45 D48:FL48">
    <cfRule type="expression" dxfId="0" priority="281">
      <formula>#REF!&gt;=TODAY()</formula>
    </cfRule>
  </conditionalFormatting>
  <conditionalFormatting sqref="D40:FL40 D45:FL45 D48:FL48">
    <cfRule type="expression" dxfId="0" priority="282">
      <formula>#REF!&gt;=TODAY()</formula>
    </cfRule>
  </conditionalFormatting>
  <conditionalFormatting sqref="D40:FL40 D45:FL45 D48:FL48">
    <cfRule type="expression" dxfId="0" priority="283">
      <formula>#REF!&gt;=TODAY()</formula>
    </cfRule>
  </conditionalFormatting>
  <conditionalFormatting sqref="D40:FL40 D45:FL45 D48:FL48">
    <cfRule type="expression" dxfId="0" priority="284">
      <formula>#REF!&gt;=TODAY()</formula>
    </cfRule>
  </conditionalFormatting>
  <conditionalFormatting sqref="D40:FL40 D45:FL45 D48:FL48">
    <cfRule type="expression" dxfId="0" priority="285">
      <formula>#REF!&gt;=TODAY()</formula>
    </cfRule>
  </conditionalFormatting>
  <conditionalFormatting sqref="D40:FL40 D45:FL45 D48:FL48">
    <cfRule type="expression" dxfId="0" priority="286">
      <formula>#REF!&gt;=TODAY()</formula>
    </cfRule>
  </conditionalFormatting>
  <conditionalFormatting sqref="D40:FL40 D45:FL45 D48:FL48">
    <cfRule type="expression" dxfId="0" priority="287">
      <formula>#REF!&gt;=TODAY()</formula>
    </cfRule>
  </conditionalFormatting>
  <conditionalFormatting sqref="D40:FL40 D45:FL45 D48:FL48">
    <cfRule type="expression" dxfId="0" priority="288">
      <formula>#REF!&gt;=TODAY()</formula>
    </cfRule>
  </conditionalFormatting>
  <conditionalFormatting sqref="D40:FL40 D45:FL45 D48:FL48">
    <cfRule type="expression" dxfId="0" priority="289">
      <formula>#REF!&gt;=TODAY()</formula>
    </cfRule>
  </conditionalFormatting>
  <conditionalFormatting sqref="D40:FL40 D45:FL45 D48:FL48">
    <cfRule type="expression" dxfId="0" priority="290">
      <formula>#REF!&gt;=TODAY()</formula>
    </cfRule>
  </conditionalFormatting>
  <conditionalFormatting sqref="D40:FL40 D45:FL45 D48:FL48">
    <cfRule type="expression" dxfId="0" priority="291">
      <formula>#REF!&gt;=TODAY()</formula>
    </cfRule>
  </conditionalFormatting>
  <conditionalFormatting sqref="D40:FL40 D45:FL45 D48:FL48">
    <cfRule type="expression" dxfId="0" priority="292">
      <formula>#REF!&gt;=TODAY()</formula>
    </cfRule>
  </conditionalFormatting>
  <conditionalFormatting sqref="D40:FL40 D45:FL45 D48:FL48">
    <cfRule type="expression" dxfId="0" priority="293">
      <formula>#REF!&gt;=TODAY()</formula>
    </cfRule>
  </conditionalFormatting>
  <conditionalFormatting sqref="D40:FL40 D45:FL45 D48:FL48">
    <cfRule type="expression" dxfId="0" priority="294">
      <formula>#REF!&gt;=TODAY()</formula>
    </cfRule>
  </conditionalFormatting>
  <conditionalFormatting sqref="D45:FL45 D48:FL48">
    <cfRule type="expression" dxfId="0" priority="295">
      <formula>#REF!&gt;=TODAY()</formula>
    </cfRule>
  </conditionalFormatting>
  <conditionalFormatting sqref="D45:FL45 D48:FL48">
    <cfRule type="expression" dxfId="0" priority="296">
      <formula>#REF!&gt;=TODAY()</formula>
    </cfRule>
  </conditionalFormatting>
  <conditionalFormatting sqref="D45:FL45 D48:FL48">
    <cfRule type="expression" dxfId="0" priority="297">
      <formula>#REF!&gt;=TODAY()</formula>
    </cfRule>
  </conditionalFormatting>
  <conditionalFormatting sqref="D45:FL45 D48:FL48">
    <cfRule type="expression" dxfId="0" priority="298">
      <formula>#REF!&gt;=TODAY()</formula>
    </cfRule>
  </conditionalFormatting>
  <conditionalFormatting sqref="D45:FL45 D48:FL48">
    <cfRule type="expression" dxfId="0" priority="299">
      <formula>#REF!&gt;=TODAY()</formula>
    </cfRule>
  </conditionalFormatting>
  <conditionalFormatting sqref="D45:FL45 D48:FL48">
    <cfRule type="expression" dxfId="0" priority="300">
      <formula>#REF!&gt;=TODAY()</formula>
    </cfRule>
  </conditionalFormatting>
  <conditionalFormatting sqref="D45:FL45 D48:FL48">
    <cfRule type="expression" dxfId="0" priority="301">
      <formula>#REF!&gt;=TODAY()</formula>
    </cfRule>
  </conditionalFormatting>
  <conditionalFormatting sqref="D45:FL45 D48:FL48">
    <cfRule type="expression" dxfId="0" priority="302">
      <formula>#REF!&gt;=TODAY()</formula>
    </cfRule>
  </conditionalFormatting>
  <conditionalFormatting sqref="D45:FL45 D48:FL48">
    <cfRule type="expression" dxfId="0" priority="303">
      <formula>#REF!&gt;=TODAY()</formula>
    </cfRule>
  </conditionalFormatting>
  <conditionalFormatting sqref="D45:FL45 D48:FL48">
    <cfRule type="expression" dxfId="0" priority="304">
      <formula>#REF!&gt;=TODAY()</formula>
    </cfRule>
  </conditionalFormatting>
  <conditionalFormatting sqref="D45:FL45 D48:FL48">
    <cfRule type="expression" dxfId="0" priority="305">
      <formula>#REF!&gt;=TODAY()</formula>
    </cfRule>
  </conditionalFormatting>
  <conditionalFormatting sqref="D45:FL45 D48:FL48">
    <cfRule type="expression" dxfId="0" priority="306">
      <formula>#REF!&gt;=TODAY()</formula>
    </cfRule>
  </conditionalFormatting>
  <conditionalFormatting sqref="D45:FL45 D48:FL48">
    <cfRule type="expression" dxfId="0" priority="307">
      <formula>#REF!&gt;=TODAY()</formula>
    </cfRule>
  </conditionalFormatting>
  <conditionalFormatting sqref="D45:FL45 D48:FL48">
    <cfRule type="expression" dxfId="0" priority="308">
      <formula>#REF!&gt;=TODAY()</formula>
    </cfRule>
  </conditionalFormatting>
  <conditionalFormatting sqref="D45:FL45 D48:FL48">
    <cfRule type="expression" dxfId="0" priority="309">
      <formula>#REF!&gt;=TODAY()</formula>
    </cfRule>
  </conditionalFormatting>
  <conditionalFormatting sqref="D45:FL45 D48:FL48">
    <cfRule type="expression" dxfId="0" priority="310">
      <formula>#REF!&gt;=TODAY()</formula>
    </cfRule>
  </conditionalFormatting>
  <conditionalFormatting sqref="D45:FL45 D48:FL48">
    <cfRule type="expression" dxfId="0" priority="311">
      <formula>#REF!&gt;=TODAY()</formula>
    </cfRule>
  </conditionalFormatting>
  <conditionalFormatting sqref="D45:FL45 D48:FL48">
    <cfRule type="expression" dxfId="0" priority="312">
      <formula>#REF!&gt;=TODAY()</formula>
    </cfRule>
  </conditionalFormatting>
  <conditionalFormatting sqref="D45:FL45 D48:FL48">
    <cfRule type="expression" dxfId="0" priority="313">
      <formula>#REF!&gt;=TODAY()</formula>
    </cfRule>
  </conditionalFormatting>
  <conditionalFormatting sqref="D45:FL45 D48:FL48">
    <cfRule type="expression" dxfId="0" priority="314">
      <formula>#REF!&gt;=TODAY()</formula>
    </cfRule>
  </conditionalFormatting>
  <conditionalFormatting sqref="D45:FL45 D48:FL48">
    <cfRule type="expression" dxfId="0" priority="315">
      <formula>#REF!&gt;=TODAY()</formula>
    </cfRule>
  </conditionalFormatting>
  <conditionalFormatting sqref="D45:FL45 D48:FL48">
    <cfRule type="expression" dxfId="0" priority="316">
      <formula>#REF!&gt;=TODAY()</formula>
    </cfRule>
  </conditionalFormatting>
  <conditionalFormatting sqref="D45:FL45 D48:FL48">
    <cfRule type="expression" dxfId="0" priority="317">
      <formula>#REF!&gt;=TODAY()</formula>
    </cfRule>
  </conditionalFormatting>
  <conditionalFormatting sqref="D45:FL45 D48:FL48">
    <cfRule type="expression" dxfId="0" priority="318">
      <formula>#REF!&gt;=TODAY()</formula>
    </cfRule>
  </conditionalFormatting>
  <conditionalFormatting sqref="D45:FL45 D48:FL48">
    <cfRule type="expression" dxfId="0" priority="319">
      <formula>#REF!&gt;=TODAY()</formula>
    </cfRule>
  </conditionalFormatting>
  <conditionalFormatting sqref="D45:FL45 D48:FL48">
    <cfRule type="expression" dxfId="0" priority="320">
      <formula>#REF!&gt;=TODAY()</formula>
    </cfRule>
  </conditionalFormatting>
  <conditionalFormatting sqref="D45:FL45 D48:FL48">
    <cfRule type="expression" dxfId="0" priority="321">
      <formula>#REF!&gt;=TODAY()</formula>
    </cfRule>
  </conditionalFormatting>
  <conditionalFormatting sqref="D45:FL45 D48:FL48">
    <cfRule type="expression" dxfId="0" priority="322">
      <formula>#REF!&gt;=TODAY()</formula>
    </cfRule>
  </conditionalFormatting>
  <conditionalFormatting sqref="D45:FL45 D48:FL48">
    <cfRule type="expression" dxfId="0" priority="323">
      <formula>#REF!&gt;=TODAY()</formula>
    </cfRule>
  </conditionalFormatting>
  <conditionalFormatting sqref="D45:FL45 D48:FL48">
    <cfRule type="expression" dxfId="0" priority="324">
      <formula>#REF!&gt;=TODAY()</formula>
    </cfRule>
  </conditionalFormatting>
  <conditionalFormatting sqref="D45:FL45 D48:FL48">
    <cfRule type="expression" dxfId="0" priority="325">
      <formula>#REF!&gt;=TODAY()</formula>
    </cfRule>
  </conditionalFormatting>
  <conditionalFormatting sqref="D45:FL45 D48:FL48">
    <cfRule type="expression" dxfId="0" priority="326">
      <formula>#REF!&gt;=TODAY()</formula>
    </cfRule>
  </conditionalFormatting>
  <conditionalFormatting sqref="D45:FL45 D48:FL48">
    <cfRule type="expression" dxfId="0" priority="327">
      <formula>#REF!&gt;=TODAY()</formula>
    </cfRule>
  </conditionalFormatting>
  <conditionalFormatting sqref="D45:FL45 D48:FL48">
    <cfRule type="expression" dxfId="0" priority="328">
      <formula>#REF!&gt;=TODAY()</formula>
    </cfRule>
  </conditionalFormatting>
  <conditionalFormatting sqref="D45:FL45 D48:FL48">
    <cfRule type="expression" dxfId="0" priority="329">
      <formula>#REF!&gt;=TODAY()</formula>
    </cfRule>
  </conditionalFormatting>
  <conditionalFormatting sqref="D45:FL45 D48:FL48">
    <cfRule type="expression" dxfId="0" priority="330">
      <formula>#REF!&gt;=TODAY()</formula>
    </cfRule>
  </conditionalFormatting>
  <conditionalFormatting sqref="D45:FL45 D48:FL48">
    <cfRule type="expression" dxfId="0" priority="331">
      <formula>#REF!&gt;=TODAY()</formula>
    </cfRule>
  </conditionalFormatting>
  <conditionalFormatting sqref="D45:FL45 D48:FL48">
    <cfRule type="expression" dxfId="0" priority="332">
      <formula>#REF!&gt;=TODAY()</formula>
    </cfRule>
  </conditionalFormatting>
  <conditionalFormatting sqref="D45:FL45 D48:FL48">
    <cfRule type="expression" dxfId="0" priority="333">
      <formula>#REF!&gt;=TODAY()</formula>
    </cfRule>
  </conditionalFormatting>
  <conditionalFormatting sqref="D45:FL45 D48:FL48">
    <cfRule type="expression" dxfId="0" priority="334">
      <formula>#REF!&gt;=TODAY()</formula>
    </cfRule>
  </conditionalFormatting>
  <conditionalFormatting sqref="D45:FL45 D48:FL48">
    <cfRule type="expression" dxfId="0" priority="335">
      <formula>#REF!&gt;=TODAY()</formula>
    </cfRule>
  </conditionalFormatting>
  <conditionalFormatting sqref="D45:FL45 D48:FL48">
    <cfRule type="expression" dxfId="0" priority="336">
      <formula>#REF!&gt;=TODAY()</formula>
    </cfRule>
  </conditionalFormatting>
  <conditionalFormatting sqref="FM6">
    <cfRule type="expression" dxfId="0" priority="337">
      <formula>#REF!&gt;=TODAY()</formula>
    </cfRule>
  </conditionalFormatting>
  <conditionalFormatting sqref="FM6">
    <cfRule type="expression" dxfId="0" priority="338">
      <formula>#REF!&gt;=TODAY()</formula>
    </cfRule>
  </conditionalFormatting>
  <conditionalFormatting sqref="FM6">
    <cfRule type="expression" dxfId="0" priority="339">
      <formula>#REF!&gt;=TODAY()</formula>
    </cfRule>
  </conditionalFormatting>
  <conditionalFormatting sqref="FM6">
    <cfRule type="expression" dxfId="0" priority="340">
      <formula>#REF!&gt;=TODAY()</formula>
    </cfRule>
  </conditionalFormatting>
  <conditionalFormatting sqref="FM6">
    <cfRule type="expression" dxfId="0" priority="341">
      <formula>#REF!&gt;=TODAY()</formula>
    </cfRule>
  </conditionalFormatting>
  <conditionalFormatting sqref="FM6">
    <cfRule type="expression" dxfId="0" priority="342">
      <formula>#REF!&gt;=TODAY()</formula>
    </cfRule>
  </conditionalFormatting>
  <conditionalFormatting sqref="FM6">
    <cfRule type="expression" dxfId="0" priority="343">
      <formula>#REF!&gt;=TODAY()</formula>
    </cfRule>
  </conditionalFormatting>
  <conditionalFormatting sqref="FM6">
    <cfRule type="expression" dxfId="0" priority="344">
      <formula>#REF!&gt;=TODAY()</formula>
    </cfRule>
  </conditionalFormatting>
  <conditionalFormatting sqref="FM6">
    <cfRule type="expression" dxfId="0" priority="345">
      <formula>#REF!&gt;=TODAY()</formula>
    </cfRule>
  </conditionalFormatting>
  <conditionalFormatting sqref="FM6">
    <cfRule type="expression" dxfId="0" priority="346">
      <formula>#REF!&gt;=TODAY()</formula>
    </cfRule>
  </conditionalFormatting>
  <conditionalFormatting sqref="FM6">
    <cfRule type="expression" dxfId="0" priority="347">
      <formula>#REF!&gt;=TODAY()</formula>
    </cfRule>
  </conditionalFormatting>
  <conditionalFormatting sqref="FM6">
    <cfRule type="expression" dxfId="0" priority="348">
      <formula>#REF!&gt;=TODAY()</formula>
    </cfRule>
  </conditionalFormatting>
  <conditionalFormatting sqref="FM6">
    <cfRule type="expression" dxfId="0" priority="349">
      <formula>#REF!&gt;=TODAY()</formula>
    </cfRule>
  </conditionalFormatting>
  <conditionalFormatting sqref="FM6">
    <cfRule type="expression" dxfId="0" priority="350">
      <formula>#REF!&gt;=TODAY()</formula>
    </cfRule>
  </conditionalFormatting>
  <conditionalFormatting sqref="FM6">
    <cfRule type="expression" dxfId="0" priority="351">
      <formula>#REF!&gt;=TODAY()</formula>
    </cfRule>
  </conditionalFormatting>
  <conditionalFormatting sqref="FM6">
    <cfRule type="expression" dxfId="0" priority="352">
      <formula>#REF!&gt;=TODAY()</formula>
    </cfRule>
  </conditionalFormatting>
  <conditionalFormatting sqref="FM6">
    <cfRule type="expression" dxfId="0" priority="353">
      <formula>#REF!&gt;=TODAY()</formula>
    </cfRule>
  </conditionalFormatting>
  <conditionalFormatting sqref="FM6">
    <cfRule type="expression" dxfId="0" priority="354">
      <formula>#REF!&gt;=TODAY()</formula>
    </cfRule>
  </conditionalFormatting>
  <conditionalFormatting sqref="FM36 FM40 FM45 FM48">
    <cfRule type="expression" dxfId="0" priority="355">
      <formula>#REF!&gt;=TODAY()</formula>
    </cfRule>
  </conditionalFormatting>
  <conditionalFormatting sqref="FM36 FM40 FM45 FM48">
    <cfRule type="expression" dxfId="0" priority="356">
      <formula>#REF!&gt;=TODAY()</formula>
    </cfRule>
  </conditionalFormatting>
  <conditionalFormatting sqref="FM36 FM40 FM45 FM48">
    <cfRule type="expression" dxfId="0" priority="357">
      <formula>#REF!&gt;=TODAY()</formula>
    </cfRule>
  </conditionalFormatting>
  <conditionalFormatting sqref="FM36 FM40 FM45 FM48">
    <cfRule type="expression" dxfId="0" priority="358">
      <formula>#REF!&gt;=TODAY()</formula>
    </cfRule>
  </conditionalFormatting>
  <conditionalFormatting sqref="FM36 FM40 FM45 FM48">
    <cfRule type="expression" dxfId="0" priority="359">
      <formula>#REF!&gt;=TODAY()</formula>
    </cfRule>
  </conditionalFormatting>
  <conditionalFormatting sqref="FM36 FM40 FM45 FM48">
    <cfRule type="expression" dxfId="0" priority="360">
      <formula>#REF!&gt;=TODAY()</formula>
    </cfRule>
  </conditionalFormatting>
  <conditionalFormatting sqref="FM36 FM40 FM45 FM48">
    <cfRule type="expression" dxfId="0" priority="361">
      <formula>#REF!&gt;=TODAY()</formula>
    </cfRule>
  </conditionalFormatting>
  <conditionalFormatting sqref="FM36 FM40 FM45 FM48">
    <cfRule type="expression" dxfId="0" priority="362">
      <formula>#REF!&gt;=TODAY()</formula>
    </cfRule>
  </conditionalFormatting>
  <conditionalFormatting sqref="FM36 FM40 FM45 FM48">
    <cfRule type="expression" dxfId="0" priority="363">
      <formula>#REF!&gt;=TODAY()</formula>
    </cfRule>
  </conditionalFormatting>
  <conditionalFormatting sqref="FM36 FM40 FM45 FM48">
    <cfRule type="expression" dxfId="0" priority="364">
      <formula>#REF!&gt;=TODAY()</formula>
    </cfRule>
  </conditionalFormatting>
  <conditionalFormatting sqref="FM36 FM40 FM45 FM48">
    <cfRule type="expression" dxfId="0" priority="365">
      <formula>#REF!&gt;=TODAY()</formula>
    </cfRule>
  </conditionalFormatting>
  <conditionalFormatting sqref="FM36 FM40 FM45 FM48">
    <cfRule type="expression" dxfId="0" priority="366">
      <formula>#REF!&gt;=TODAY()</formula>
    </cfRule>
  </conditionalFormatting>
  <conditionalFormatting sqref="FM36 FM40 FM45 FM48">
    <cfRule type="expression" dxfId="0" priority="367">
      <formula>#REF!&gt;=TODAY()</formula>
    </cfRule>
  </conditionalFormatting>
  <conditionalFormatting sqref="FM36 FM40 FM45 FM48">
    <cfRule type="expression" dxfId="0" priority="368">
      <formula>#REF!&gt;=TODAY()</formula>
    </cfRule>
  </conditionalFormatting>
  <conditionalFormatting sqref="FM36 FM40 FM45 FM48">
    <cfRule type="expression" dxfId="0" priority="369">
      <formula>#REF!&gt;=TODAY()</formula>
    </cfRule>
  </conditionalFormatting>
  <conditionalFormatting sqref="FM36 FM40 FM45 FM48">
    <cfRule type="expression" dxfId="0" priority="370">
      <formula>#REF!&gt;=TODAY()</formula>
    </cfRule>
  </conditionalFormatting>
  <conditionalFormatting sqref="FM36 FM40 FM45 FM48">
    <cfRule type="expression" dxfId="0" priority="371">
      <formula>#REF!&gt;=TODAY()</formula>
    </cfRule>
  </conditionalFormatting>
  <conditionalFormatting sqref="FM36 FM40 FM45 FM48">
    <cfRule type="expression" dxfId="0" priority="372">
      <formula>#REF!&gt;=TODAY()</formula>
    </cfRule>
  </conditionalFormatting>
  <conditionalFormatting sqref="FM36 FM40 FM45 FM48">
    <cfRule type="expression" dxfId="0" priority="373">
      <formula>#REF!&gt;=TODAY()</formula>
    </cfRule>
  </conditionalFormatting>
  <conditionalFormatting sqref="FM36 FM40 FM45 FM48">
    <cfRule type="expression" dxfId="0" priority="374">
      <formula>#REF!&gt;=TODAY()</formula>
    </cfRule>
  </conditionalFormatting>
  <conditionalFormatting sqref="FM36 FM40 FM45 FM48">
    <cfRule type="expression" dxfId="0" priority="375">
      <formula>#REF!&gt;=TODAY()</formula>
    </cfRule>
  </conditionalFormatting>
  <conditionalFormatting sqref="FM36 FM40 FM45 FM48">
    <cfRule type="expression" dxfId="0" priority="376">
      <formula>#REF!&gt;=TODAY()</formula>
    </cfRule>
  </conditionalFormatting>
  <conditionalFormatting sqref="FM36 FM40 FM45 FM48">
    <cfRule type="expression" dxfId="0" priority="377">
      <formula>#REF!&gt;=TODAY()</formula>
    </cfRule>
  </conditionalFormatting>
  <conditionalFormatting sqref="FM36 FM40 FM45 FM48">
    <cfRule type="expression" dxfId="0" priority="378">
      <formula>#REF!&gt;=TODAY()</formula>
    </cfRule>
  </conditionalFormatting>
  <conditionalFormatting sqref="FM36 FM40 FM45 FM48">
    <cfRule type="expression" dxfId="0" priority="379">
      <formula>#REF!&gt;=TODAY()</formula>
    </cfRule>
  </conditionalFormatting>
  <conditionalFormatting sqref="FM36 FM40 FM45 FM48">
    <cfRule type="expression" dxfId="0" priority="380">
      <formula>#REF!&gt;=TODAY()</formula>
    </cfRule>
  </conditionalFormatting>
  <conditionalFormatting sqref="FM36 FM40 FM45 FM48">
    <cfRule type="expression" dxfId="0" priority="381">
      <formula>#REF!&gt;=TODAY()</formula>
    </cfRule>
  </conditionalFormatting>
  <conditionalFormatting sqref="FM36 FM40 FM45 FM48">
    <cfRule type="expression" dxfId="0" priority="382">
      <formula>#REF!&gt;=TODAY()</formula>
    </cfRule>
  </conditionalFormatting>
  <conditionalFormatting sqref="FM36 FM40 FM45 FM48">
    <cfRule type="expression" dxfId="0" priority="383">
      <formula>#REF!&gt;=TODAY()</formula>
    </cfRule>
  </conditionalFormatting>
  <conditionalFormatting sqref="FM36 FM40 FM45 FM48">
    <cfRule type="expression" dxfId="0" priority="384">
      <formula>#REF!&gt;=TODAY()</formula>
    </cfRule>
  </conditionalFormatting>
  <conditionalFormatting sqref="FM36 FM40 FM45 FM48">
    <cfRule type="expression" dxfId="0" priority="385">
      <formula>#REF!&gt;=TODAY()</formula>
    </cfRule>
  </conditionalFormatting>
  <conditionalFormatting sqref="FM36 FM40 FM45 FM48">
    <cfRule type="expression" dxfId="0" priority="386">
      <formula>#REF!&gt;=TODAY()</formula>
    </cfRule>
  </conditionalFormatting>
  <conditionalFormatting sqref="FM36 FM40 FM45 FM48">
    <cfRule type="expression" dxfId="0" priority="387">
      <formula>#REF!&gt;=TODAY()</formula>
    </cfRule>
  </conditionalFormatting>
  <conditionalFormatting sqref="FM36 FM40 FM45 FM48">
    <cfRule type="expression" dxfId="0" priority="388">
      <formula>#REF!&gt;=TODAY()</formula>
    </cfRule>
  </conditionalFormatting>
  <conditionalFormatting sqref="FM36 FM40 FM45 FM48">
    <cfRule type="expression" dxfId="0" priority="389">
      <formula>#REF!&gt;=TODAY()</formula>
    </cfRule>
  </conditionalFormatting>
  <conditionalFormatting sqref="FM36 FM40 FM45 FM48">
    <cfRule type="expression" dxfId="0" priority="390">
      <formula>#REF!&gt;=TODAY()</formula>
    </cfRule>
  </conditionalFormatting>
  <conditionalFormatting sqref="FM36 FM40 FM45 FM48">
    <cfRule type="expression" dxfId="0" priority="391">
      <formula>#REF!&gt;=TODAY()</formula>
    </cfRule>
  </conditionalFormatting>
  <conditionalFormatting sqref="FM36 FM40 FM45 FM48">
    <cfRule type="expression" dxfId="0" priority="392">
      <formula>#REF!&gt;=TODAY()</formula>
    </cfRule>
  </conditionalFormatting>
  <conditionalFormatting sqref="FM36 FM40 FM45 FM48">
    <cfRule type="expression" dxfId="0" priority="393">
      <formula>#REF!&gt;=TODAY()</formula>
    </cfRule>
  </conditionalFormatting>
  <conditionalFormatting sqref="FM36 FM40 FM45 FM48">
    <cfRule type="expression" dxfId="0" priority="394">
      <formula>#REF!&gt;=TODAY()</formula>
    </cfRule>
  </conditionalFormatting>
  <conditionalFormatting sqref="FM36 FM40 FM45 FM48">
    <cfRule type="expression" dxfId="0" priority="395">
      <formula>#REF!&gt;=TODAY()</formula>
    </cfRule>
  </conditionalFormatting>
  <conditionalFormatting sqref="FM36 FM40 FM45 FM48">
    <cfRule type="expression" dxfId="0" priority="396">
      <formula>#REF!&gt;=TODAY()</formula>
    </cfRule>
  </conditionalFormatting>
  <conditionalFormatting sqref="FM40 FM45 FM48">
    <cfRule type="expression" dxfId="0" priority="397">
      <formula>#REF!&gt;=TODAY()</formula>
    </cfRule>
  </conditionalFormatting>
  <conditionalFormatting sqref="FM40 FM45 FM48">
    <cfRule type="expression" dxfId="0" priority="398">
      <formula>#REF!&gt;=TODAY()</formula>
    </cfRule>
  </conditionalFormatting>
  <conditionalFormatting sqref="FM40 FM45 FM48">
    <cfRule type="expression" dxfId="0" priority="399">
      <formula>#REF!&gt;=TODAY()</formula>
    </cfRule>
  </conditionalFormatting>
  <conditionalFormatting sqref="FM40 FM45 FM48">
    <cfRule type="expression" dxfId="0" priority="400">
      <formula>#REF!&gt;=TODAY()</formula>
    </cfRule>
  </conditionalFormatting>
  <conditionalFormatting sqref="FM40 FM45 FM48">
    <cfRule type="expression" dxfId="0" priority="401">
      <formula>#REF!&gt;=TODAY()</formula>
    </cfRule>
  </conditionalFormatting>
  <conditionalFormatting sqref="FM40 FM45 FM48">
    <cfRule type="expression" dxfId="0" priority="402">
      <formula>#REF!&gt;=TODAY()</formula>
    </cfRule>
  </conditionalFormatting>
  <conditionalFormatting sqref="FM40 FM45 FM48">
    <cfRule type="expression" dxfId="0" priority="403">
      <formula>#REF!&gt;=TODAY()</formula>
    </cfRule>
  </conditionalFormatting>
  <conditionalFormatting sqref="FM40 FM45 FM48">
    <cfRule type="expression" dxfId="0" priority="404">
      <formula>#REF!&gt;=TODAY()</formula>
    </cfRule>
  </conditionalFormatting>
  <conditionalFormatting sqref="FM40 FM45 FM48">
    <cfRule type="expression" dxfId="0" priority="405">
      <formula>#REF!&gt;=TODAY()</formula>
    </cfRule>
  </conditionalFormatting>
  <conditionalFormatting sqref="FM40 FM45 FM48">
    <cfRule type="expression" dxfId="0" priority="406">
      <formula>#REF!&gt;=TODAY()</formula>
    </cfRule>
  </conditionalFormatting>
  <conditionalFormatting sqref="FM40 FM45 FM48">
    <cfRule type="expression" dxfId="0" priority="407">
      <formula>#REF!&gt;=TODAY()</formula>
    </cfRule>
  </conditionalFormatting>
  <conditionalFormatting sqref="FM40 FM45 FM48">
    <cfRule type="expression" dxfId="0" priority="408">
      <formula>#REF!&gt;=TODAY()</formula>
    </cfRule>
  </conditionalFormatting>
  <conditionalFormatting sqref="FM40 FM45 FM48">
    <cfRule type="expression" dxfId="0" priority="409">
      <formula>#REF!&gt;=TODAY()</formula>
    </cfRule>
  </conditionalFormatting>
  <conditionalFormatting sqref="FM40 FM45 FM48">
    <cfRule type="expression" dxfId="0" priority="410">
      <formula>#REF!&gt;=TODAY()</formula>
    </cfRule>
  </conditionalFormatting>
  <conditionalFormatting sqref="FM40 FM45 FM48">
    <cfRule type="expression" dxfId="0" priority="411">
      <formula>#REF!&gt;=TODAY()</formula>
    </cfRule>
  </conditionalFormatting>
  <conditionalFormatting sqref="FM40 FM45 FM48">
    <cfRule type="expression" dxfId="0" priority="412">
      <formula>#REF!&gt;=TODAY()</formula>
    </cfRule>
  </conditionalFormatting>
  <conditionalFormatting sqref="FM40 FM45 FM48">
    <cfRule type="expression" dxfId="0" priority="413">
      <formula>#REF!&gt;=TODAY()</formula>
    </cfRule>
  </conditionalFormatting>
  <conditionalFormatting sqref="FM40 FM45 FM48">
    <cfRule type="expression" dxfId="0" priority="414">
      <formula>#REF!&gt;=TODAY()</formula>
    </cfRule>
  </conditionalFormatting>
  <conditionalFormatting sqref="FM40 FM45 FM48">
    <cfRule type="expression" dxfId="0" priority="415">
      <formula>#REF!&gt;=TODAY()</formula>
    </cfRule>
  </conditionalFormatting>
  <conditionalFormatting sqref="FM40 FM45 FM48">
    <cfRule type="expression" dxfId="0" priority="416">
      <formula>#REF!&gt;=TODAY()</formula>
    </cfRule>
  </conditionalFormatting>
  <conditionalFormatting sqref="FM40 FM45 FM48">
    <cfRule type="expression" dxfId="0" priority="417">
      <formula>#REF!&gt;=TODAY()</formula>
    </cfRule>
  </conditionalFormatting>
  <conditionalFormatting sqref="FM40 FM45 FM48">
    <cfRule type="expression" dxfId="0" priority="418">
      <formula>#REF!&gt;=TODAY()</formula>
    </cfRule>
  </conditionalFormatting>
  <conditionalFormatting sqref="FM40 FM45 FM48">
    <cfRule type="expression" dxfId="0" priority="419">
      <formula>#REF!&gt;=TODAY()</formula>
    </cfRule>
  </conditionalFormatting>
  <conditionalFormatting sqref="FM40 FM45 FM48">
    <cfRule type="expression" dxfId="0" priority="420">
      <formula>#REF!&gt;=TODAY()</formula>
    </cfRule>
  </conditionalFormatting>
  <conditionalFormatting sqref="FM40 FM45 FM48">
    <cfRule type="expression" dxfId="0" priority="421">
      <formula>#REF!&gt;=TODAY()</formula>
    </cfRule>
  </conditionalFormatting>
  <conditionalFormatting sqref="FM40 FM45 FM48">
    <cfRule type="expression" dxfId="0" priority="422">
      <formula>#REF!&gt;=TODAY()</formula>
    </cfRule>
  </conditionalFormatting>
  <conditionalFormatting sqref="FM40 FM45 FM48">
    <cfRule type="expression" dxfId="0" priority="423">
      <formula>#REF!&gt;=TODAY()</formula>
    </cfRule>
  </conditionalFormatting>
  <conditionalFormatting sqref="FM40 FM45 FM48">
    <cfRule type="expression" dxfId="0" priority="424">
      <formula>#REF!&gt;=TODAY()</formula>
    </cfRule>
  </conditionalFormatting>
  <conditionalFormatting sqref="FM40 FM45 FM48">
    <cfRule type="expression" dxfId="0" priority="425">
      <formula>#REF!&gt;=TODAY()</formula>
    </cfRule>
  </conditionalFormatting>
  <conditionalFormatting sqref="FM40 FM45 FM48">
    <cfRule type="expression" dxfId="0" priority="426">
      <formula>#REF!&gt;=TODAY()</formula>
    </cfRule>
  </conditionalFormatting>
  <conditionalFormatting sqref="FM40 FM45 FM48">
    <cfRule type="expression" dxfId="0" priority="427">
      <formula>#REF!&gt;=TODAY()</formula>
    </cfRule>
  </conditionalFormatting>
  <conditionalFormatting sqref="FM40 FM45 FM48">
    <cfRule type="expression" dxfId="0" priority="428">
      <formula>#REF!&gt;=TODAY()</formula>
    </cfRule>
  </conditionalFormatting>
  <conditionalFormatting sqref="FM40 FM45 FM48">
    <cfRule type="expression" dxfId="0" priority="429">
      <formula>#REF!&gt;=TODAY()</formula>
    </cfRule>
  </conditionalFormatting>
  <conditionalFormatting sqref="FM40 FM45 FM48">
    <cfRule type="expression" dxfId="0" priority="430">
      <formula>#REF!&gt;=TODAY()</formula>
    </cfRule>
  </conditionalFormatting>
  <conditionalFormatting sqref="FM40 FM45 FM48">
    <cfRule type="expression" dxfId="0" priority="431">
      <formula>#REF!&gt;=TODAY()</formula>
    </cfRule>
  </conditionalFormatting>
  <conditionalFormatting sqref="FM40 FM45 FM48">
    <cfRule type="expression" dxfId="0" priority="432">
      <formula>#REF!&gt;=TODAY()</formula>
    </cfRule>
  </conditionalFormatting>
  <conditionalFormatting sqref="FM40 FM45 FM48">
    <cfRule type="expression" dxfId="0" priority="433">
      <formula>#REF!&gt;=TODAY()</formula>
    </cfRule>
  </conditionalFormatting>
  <conditionalFormatting sqref="FM40 FM45 FM48">
    <cfRule type="expression" dxfId="0" priority="434">
      <formula>#REF!&gt;=TODAY()</formula>
    </cfRule>
  </conditionalFormatting>
  <conditionalFormatting sqref="FM40 FM45 FM48">
    <cfRule type="expression" dxfId="0" priority="435">
      <formula>#REF!&gt;=TODAY()</formula>
    </cfRule>
  </conditionalFormatting>
  <conditionalFormatting sqref="FM40 FM45 FM48">
    <cfRule type="expression" dxfId="0" priority="436">
      <formula>#REF!&gt;=TODAY()</formula>
    </cfRule>
  </conditionalFormatting>
  <conditionalFormatting sqref="FM40 FM45 FM48">
    <cfRule type="expression" dxfId="0" priority="437">
      <formula>#REF!&gt;=TODAY()</formula>
    </cfRule>
  </conditionalFormatting>
  <conditionalFormatting sqref="FM40 FM45 FM48">
    <cfRule type="expression" dxfId="0" priority="438">
      <formula>#REF!&gt;=TODAY()</formula>
    </cfRule>
  </conditionalFormatting>
  <conditionalFormatting sqref="FM45 FM48">
    <cfRule type="expression" dxfId="0" priority="439">
      <formula>#REF!&gt;=TODAY()</formula>
    </cfRule>
  </conditionalFormatting>
  <conditionalFormatting sqref="FM45 FM48">
    <cfRule type="expression" dxfId="0" priority="440">
      <formula>#REF!&gt;=TODAY()</formula>
    </cfRule>
  </conditionalFormatting>
  <conditionalFormatting sqref="FM45 FM48">
    <cfRule type="expression" dxfId="0" priority="441">
      <formula>#REF!&gt;=TODAY()</formula>
    </cfRule>
  </conditionalFormatting>
  <conditionalFormatting sqref="FM45 FM48">
    <cfRule type="expression" dxfId="0" priority="442">
      <formula>#REF!&gt;=TODAY()</formula>
    </cfRule>
  </conditionalFormatting>
  <conditionalFormatting sqref="FM45 FM48">
    <cfRule type="expression" dxfId="0" priority="443">
      <formula>#REF!&gt;=TODAY()</formula>
    </cfRule>
  </conditionalFormatting>
  <conditionalFormatting sqref="FM45 FM48">
    <cfRule type="expression" dxfId="0" priority="444">
      <formula>#REF!&gt;=TODAY()</formula>
    </cfRule>
  </conditionalFormatting>
  <conditionalFormatting sqref="FM45 FM48">
    <cfRule type="expression" dxfId="0" priority="445">
      <formula>#REF!&gt;=TODAY()</formula>
    </cfRule>
  </conditionalFormatting>
  <conditionalFormatting sqref="FM45 FM48">
    <cfRule type="expression" dxfId="0" priority="446">
      <formula>#REF!&gt;=TODAY()</formula>
    </cfRule>
  </conditionalFormatting>
  <conditionalFormatting sqref="FM45 FM48">
    <cfRule type="expression" dxfId="0" priority="447">
      <formula>#REF!&gt;=TODAY()</formula>
    </cfRule>
  </conditionalFormatting>
  <conditionalFormatting sqref="FM45 FM48">
    <cfRule type="expression" dxfId="0" priority="448">
      <formula>#REF!&gt;=TODAY()</formula>
    </cfRule>
  </conditionalFormatting>
  <conditionalFormatting sqref="FM45 FM48">
    <cfRule type="expression" dxfId="0" priority="449">
      <formula>#REF!&gt;=TODAY()</formula>
    </cfRule>
  </conditionalFormatting>
  <conditionalFormatting sqref="FM45 FM48">
    <cfRule type="expression" dxfId="0" priority="450">
      <formula>#REF!&gt;=TODAY()</formula>
    </cfRule>
  </conditionalFormatting>
  <conditionalFormatting sqref="FM45 FM48">
    <cfRule type="expression" dxfId="0" priority="451">
      <formula>#REF!&gt;=TODAY()</formula>
    </cfRule>
  </conditionalFormatting>
  <conditionalFormatting sqref="FM45 FM48">
    <cfRule type="expression" dxfId="0" priority="452">
      <formula>#REF!&gt;=TODAY()</formula>
    </cfRule>
  </conditionalFormatting>
  <conditionalFormatting sqref="FM45 FM48">
    <cfRule type="expression" dxfId="0" priority="453">
      <formula>#REF!&gt;=TODAY()</formula>
    </cfRule>
  </conditionalFormatting>
  <conditionalFormatting sqref="FM45 FM48">
    <cfRule type="expression" dxfId="0" priority="454">
      <formula>#REF!&gt;=TODAY()</formula>
    </cfRule>
  </conditionalFormatting>
  <conditionalFormatting sqref="FM45 FM48">
    <cfRule type="expression" dxfId="0" priority="455">
      <formula>#REF!&gt;=TODAY()</formula>
    </cfRule>
  </conditionalFormatting>
  <conditionalFormatting sqref="FM45 FM48">
    <cfRule type="expression" dxfId="0" priority="456">
      <formula>#REF!&gt;=TODAY()</formula>
    </cfRule>
  </conditionalFormatting>
  <conditionalFormatting sqref="FM45 FM48">
    <cfRule type="expression" dxfId="0" priority="457">
      <formula>#REF!&gt;=TODAY()</formula>
    </cfRule>
  </conditionalFormatting>
  <conditionalFormatting sqref="FM45 FM48">
    <cfRule type="expression" dxfId="0" priority="458">
      <formula>#REF!&gt;=TODAY()</formula>
    </cfRule>
  </conditionalFormatting>
  <conditionalFormatting sqref="FM45 FM48">
    <cfRule type="expression" dxfId="0" priority="459">
      <formula>#REF!&gt;=TODAY()</formula>
    </cfRule>
  </conditionalFormatting>
  <conditionalFormatting sqref="FM45 FM48">
    <cfRule type="expression" dxfId="0" priority="460">
      <formula>#REF!&gt;=TODAY()</formula>
    </cfRule>
  </conditionalFormatting>
  <conditionalFormatting sqref="FM45 FM48">
    <cfRule type="expression" dxfId="0" priority="461">
      <formula>#REF!&gt;=TODAY()</formula>
    </cfRule>
  </conditionalFormatting>
  <conditionalFormatting sqref="FM45 FM48">
    <cfRule type="expression" dxfId="0" priority="462">
      <formula>#REF!&gt;=TODAY()</formula>
    </cfRule>
  </conditionalFormatting>
  <conditionalFormatting sqref="FM45 FM48">
    <cfRule type="expression" dxfId="0" priority="463">
      <formula>#REF!&gt;=TODAY()</formula>
    </cfRule>
  </conditionalFormatting>
  <conditionalFormatting sqref="FM45 FM48">
    <cfRule type="expression" dxfId="0" priority="464">
      <formula>#REF!&gt;=TODAY()</formula>
    </cfRule>
  </conditionalFormatting>
  <conditionalFormatting sqref="FM45 FM48">
    <cfRule type="expression" dxfId="0" priority="465">
      <formula>#REF!&gt;=TODAY()</formula>
    </cfRule>
  </conditionalFormatting>
  <conditionalFormatting sqref="FM45 FM48">
    <cfRule type="expression" dxfId="0" priority="466">
      <formula>#REF!&gt;=TODAY()</formula>
    </cfRule>
  </conditionalFormatting>
  <conditionalFormatting sqref="FM45 FM48">
    <cfRule type="expression" dxfId="0" priority="467">
      <formula>#REF!&gt;=TODAY()</formula>
    </cfRule>
  </conditionalFormatting>
  <conditionalFormatting sqref="FM45 FM48">
    <cfRule type="expression" dxfId="0" priority="468">
      <formula>#REF!&gt;=TODAY()</formula>
    </cfRule>
  </conditionalFormatting>
  <conditionalFormatting sqref="FM45 FM48">
    <cfRule type="expression" dxfId="0" priority="469">
      <formula>#REF!&gt;=TODAY()</formula>
    </cfRule>
  </conditionalFormatting>
  <conditionalFormatting sqref="FM45 FM48">
    <cfRule type="expression" dxfId="0" priority="470">
      <formula>#REF!&gt;=TODAY()</formula>
    </cfRule>
  </conditionalFormatting>
  <conditionalFormatting sqref="FM45 FM48">
    <cfRule type="expression" dxfId="0" priority="471">
      <formula>#REF!&gt;=TODAY()</formula>
    </cfRule>
  </conditionalFormatting>
  <conditionalFormatting sqref="FM45 FM48">
    <cfRule type="expression" dxfId="0" priority="472">
      <formula>#REF!&gt;=TODAY()</formula>
    </cfRule>
  </conditionalFormatting>
  <conditionalFormatting sqref="FM45 FM48">
    <cfRule type="expression" dxfId="0" priority="473">
      <formula>#REF!&gt;=TODAY()</formula>
    </cfRule>
  </conditionalFormatting>
  <conditionalFormatting sqref="FM45 FM48">
    <cfRule type="expression" dxfId="0" priority="474">
      <formula>#REF!&gt;=TODAY()</formula>
    </cfRule>
  </conditionalFormatting>
  <conditionalFormatting sqref="FM45 FM48">
    <cfRule type="expression" dxfId="0" priority="475">
      <formula>#REF!&gt;=TODAY()</formula>
    </cfRule>
  </conditionalFormatting>
  <conditionalFormatting sqref="FM45 FM48">
    <cfRule type="expression" dxfId="0" priority="476">
      <formula>#REF!&gt;=TODAY()</formula>
    </cfRule>
  </conditionalFormatting>
  <conditionalFormatting sqref="FM45 FM48">
    <cfRule type="expression" dxfId="0" priority="477">
      <formula>#REF!&gt;=TODAY()</formula>
    </cfRule>
  </conditionalFormatting>
  <conditionalFormatting sqref="FM45 FM48">
    <cfRule type="expression" dxfId="0" priority="478">
      <formula>#REF!&gt;=TODAY()</formula>
    </cfRule>
  </conditionalFormatting>
  <conditionalFormatting sqref="FM45 FM48">
    <cfRule type="expression" dxfId="0" priority="479">
      <formula>#REF!&gt;=TODAY()</formula>
    </cfRule>
  </conditionalFormatting>
  <conditionalFormatting sqref="FM45 FM48">
    <cfRule type="expression" dxfId="0" priority="480">
      <formula>#REF!&gt;=TODAY()</formula>
    </cfRule>
  </conditionalFormatting>
  <conditionalFormatting sqref="FN5 FP5 FR5:FS5 FN36 FP36 FR36:FS36 FN40 FP40 FR40:FS40 FN45 FP45 FR45:FS45 FN48 FP48 FR48:FS48">
    <cfRule type="expression" dxfId="0" priority="481">
      <formula>#REF!&gt;=TODAY()</formula>
    </cfRule>
  </conditionalFormatting>
  <conditionalFormatting sqref="FN5 FP5 FR5:FS5 FN36 FP36 FR36:FS36 FN40 FP40 FR40:FS40 FN45 FP45 FR45:FS45 FN48 FP48 FR48:FS48">
    <cfRule type="expression" dxfId="0" priority="482">
      <formula>#REF!&gt;=TODAY()</formula>
    </cfRule>
  </conditionalFormatting>
  <conditionalFormatting sqref="FN5 FP5 FR5:FS5 FN36 FP36 FR36:FS36 FN40 FP40 FR40:FS40 FN45 FP45 FR45:FS45 FN48 FP48 FR48:FS48">
    <cfRule type="expression" dxfId="0" priority="483">
      <formula>#REF!&gt;=TODAY()</formula>
    </cfRule>
  </conditionalFormatting>
  <conditionalFormatting sqref="FN5 FP5 FR5:FS5 FN36 FP36 FR36:FS36 FN40 FP40 FR40:FS40 FN45 FP45 FR45:FS45 FN48 FP48 FR48:FS48">
    <cfRule type="expression" dxfId="0" priority="484">
      <formula>#REF!&gt;=TODAY()</formula>
    </cfRule>
  </conditionalFormatting>
  <conditionalFormatting sqref="FN5 FP5 FR5:FS5 FN36 FP36 FR36:FS36 FN40 FP40 FR40:FS40 FN45 FP45 FR45:FS45 FN48 FP48 FR48:FS48">
    <cfRule type="expression" dxfId="0" priority="485">
      <formula>#REF!&gt;=TODAY()</formula>
    </cfRule>
  </conditionalFormatting>
  <conditionalFormatting sqref="FN5 FP5 FR5:FS5 FN36 FP36 FR36:FS36 FN40 FP40 FR40:FS40 FN45 FP45 FR45:FS45 FN48 FP48 FR48:FS48">
    <cfRule type="expression" dxfId="0" priority="486">
      <formula>#REF!&gt;=TODAY()</formula>
    </cfRule>
  </conditionalFormatting>
  <conditionalFormatting sqref="FN5 FP5 FR5:FS5 FN36 FP36 FR36:FS36 FN40 FP40 FR40:FS40 FN45 FP45 FR45:FS45 FN48 FP48 FR48:FS48">
    <cfRule type="expression" dxfId="0" priority="487">
      <formula>#REF!&gt;=TODAY()</formula>
    </cfRule>
  </conditionalFormatting>
  <conditionalFormatting sqref="FN5 FP5 FR5:FS5 FN36 FP36 FR36:FS36 FN40 FP40 FR40:FS40 FN45 FP45 FR45:FS45 FN48 FP48 FR48:FS48">
    <cfRule type="expression" dxfId="0" priority="488">
      <formula>#REF!&gt;=TODAY()</formula>
    </cfRule>
  </conditionalFormatting>
  <conditionalFormatting sqref="FN5 FP5 FR5:FS5 FN36 FP36 FR36:FS36 FN40 FP40 FR40:FS40 FN45 FP45 FR45:FS45 FN48 FP48 FR48:FS48">
    <cfRule type="expression" dxfId="0" priority="489">
      <formula>#REF!&gt;=TODAY()</formula>
    </cfRule>
  </conditionalFormatting>
  <conditionalFormatting sqref="FN5 FP5 FR5:FS5 FN36 FP36 FR36:FS36 FN40 FP40 FR40:FS40 FN45 FP45 FR45:FS45 FN48 FP48 FR48:FS48">
    <cfRule type="expression" dxfId="0" priority="490">
      <formula>#REF!&gt;=TODAY()</formula>
    </cfRule>
  </conditionalFormatting>
  <conditionalFormatting sqref="FN5 FP5 FR5:FS5 FN36 FP36 FR36:FS36 FN40 FP40 FR40:FS40 FN45 FP45 FR45:FS45 FN48 FP48 FR48:FS48">
    <cfRule type="expression" dxfId="0" priority="491">
      <formula>#REF!&gt;=TODAY()</formula>
    </cfRule>
  </conditionalFormatting>
  <conditionalFormatting sqref="FN5 FP5 FR5:FS5 FN36 FP36 FR36:FS36 FN40 FP40 FR40:FS40 FN45 FP45 FR45:FS45 FN48 FP48 FR48:FS48">
    <cfRule type="expression" dxfId="0" priority="492">
      <formula>#REF!&gt;=TODAY()</formula>
    </cfRule>
  </conditionalFormatting>
  <conditionalFormatting sqref="FN5 FP5 FR5:FS5 FN36 FP36 FR36:FS36 FN40 FP40 FR40:FS40 FN45 FP45 FR45:FS45 FN48 FP48 FR48:FS48">
    <cfRule type="expression" dxfId="0" priority="493">
      <formula>#REF!&gt;=TODAY()</formula>
    </cfRule>
  </conditionalFormatting>
  <conditionalFormatting sqref="FN5 FP5 FR5:FS5 FN36 FP36 FR36:FS36 FN40 FP40 FR40:FS40 FN45 FP45 FR45:FS45 FN48 FP48 FR48:FS48">
    <cfRule type="expression" dxfId="0" priority="494">
      <formula>#REF!&gt;=TODAY()</formula>
    </cfRule>
  </conditionalFormatting>
  <conditionalFormatting sqref="FN5 FP5 FR5:FS5 FN36 FP36 FR36:FS36 FN40 FP40 FR40:FS40 FN45 FP45 FR45:FS45 FN48 FP48 FR48:FS48">
    <cfRule type="expression" dxfId="0" priority="495">
      <formula>#REF!&gt;=TODAY()</formula>
    </cfRule>
  </conditionalFormatting>
  <conditionalFormatting sqref="FN5 FP5 FR5:FS5 FN36 FP36 FR36:FS36 FN40 FP40 FR40:FS40 FN45 FP45 FR45:FS45 FN48 FP48 FR48:FS48">
    <cfRule type="expression" dxfId="0" priority="496">
      <formula>#REF!&gt;=TODAY()</formula>
    </cfRule>
  </conditionalFormatting>
  <conditionalFormatting sqref="FN5 FP5 FR5:FS5 FN36 FP36 FR36:FS36 FN40 FP40 FR40:FS40 FN45 FP45 FR45:FS45 FN48 FP48 FR48:FS48">
    <cfRule type="expression" dxfId="0" priority="497">
      <formula>#REF!&gt;=TODAY()</formula>
    </cfRule>
  </conditionalFormatting>
  <conditionalFormatting sqref="FN5 FP5 FR5:FS5 FN36 FP36 FR36:FS36 FN40 FP40 FR40:FS40 FN45 FP45 FR45:FS45 FN48 FP48 FR48:FS48">
    <cfRule type="expression" dxfId="0" priority="498">
      <formula>#REF!&gt;=TODAY()</formula>
    </cfRule>
  </conditionalFormatting>
  <conditionalFormatting sqref="FN5 FP5 FR5:FS5 FN36 FP36 FR36:FS36 FN40 FP40 FR40:FS40 FN45 FP45 FR45:FS45 FN48 FP48 FR48:FS48">
    <cfRule type="expression" dxfId="0" priority="499">
      <formula>#REF!&gt;=TODAY()</formula>
    </cfRule>
  </conditionalFormatting>
  <conditionalFormatting sqref="FN5 FP5 FR5:FS5 FN36 FP36 FR36:FS36 FN40 FP40 FR40:FS40 FN45 FP45 FR45:FS45 FN48 FP48 FR48:FS48">
    <cfRule type="expression" dxfId="0" priority="500">
      <formula>#REF!&gt;=TODAY()</formula>
    </cfRule>
  </conditionalFormatting>
  <conditionalFormatting sqref="FN5 FP5 FR5:FS5 FN36 FP36 FR36:FS36 FN40 FP40 FR40:FS40 FN45 FP45 FR45:FS45 FN48 FP48 FR48:FS48">
    <cfRule type="expression" dxfId="0" priority="501">
      <formula>#REF!&gt;=TODAY()</formula>
    </cfRule>
  </conditionalFormatting>
  <conditionalFormatting sqref="FN5 FP5 FR5:FS5 FN36 FP36 FR36:FS36 FN40 FP40 FR40:FS40 FN45 FP45 FR45:FS45 FN48 FP48 FR48:FS48">
    <cfRule type="expression" dxfId="0" priority="502">
      <formula>#REF!&gt;=TODAY()</formula>
    </cfRule>
  </conditionalFormatting>
  <conditionalFormatting sqref="FN5 FP5 FR5:FS5 FN36 FP36 FR36:FS36 FN40 FP40 FR40:FS40 FN45 FP45 FR45:FS45 FN48 FP48 FR48:FS48">
    <cfRule type="expression" dxfId="0" priority="503">
      <formula>#REF!&gt;=TODAY()</formula>
    </cfRule>
  </conditionalFormatting>
  <conditionalFormatting sqref="FN5 FP5 FR5:FS5 FN36 FP36 FR36:FS36 FN40 FP40 FR40:FS40 FN45 FP45 FR45:FS45 FN48 FP48 FR48:FS48">
    <cfRule type="expression" dxfId="0" priority="504">
      <formula>#REF!&gt;=TODAY()</formula>
    </cfRule>
  </conditionalFormatting>
  <conditionalFormatting sqref="FN6">
    <cfRule type="expression" dxfId="0" priority="505">
      <formula>#REF!&gt;=TODAY()</formula>
    </cfRule>
  </conditionalFormatting>
  <conditionalFormatting sqref="FN6">
    <cfRule type="expression" dxfId="0" priority="506">
      <formula>#REF!&gt;=TODAY()</formula>
    </cfRule>
  </conditionalFormatting>
  <conditionalFormatting sqref="FN6">
    <cfRule type="expression" dxfId="0" priority="507">
      <formula>#REF!&gt;=TODAY()</formula>
    </cfRule>
  </conditionalFormatting>
  <conditionalFormatting sqref="FN6">
    <cfRule type="expression" dxfId="0" priority="508">
      <formula>#REF!&gt;=TODAY()</formula>
    </cfRule>
  </conditionalFormatting>
  <conditionalFormatting sqref="FN6">
    <cfRule type="expression" dxfId="0" priority="509">
      <formula>#REF!&gt;=TODAY()</formula>
    </cfRule>
  </conditionalFormatting>
  <conditionalFormatting sqref="FN6">
    <cfRule type="expression" dxfId="0" priority="510">
      <formula>#REF!&gt;=TODAY()</formula>
    </cfRule>
  </conditionalFormatting>
  <conditionalFormatting sqref="FN6">
    <cfRule type="expression" dxfId="0" priority="511">
      <formula>#REF!&gt;=TODAY()</formula>
    </cfRule>
  </conditionalFormatting>
  <conditionalFormatting sqref="FN6">
    <cfRule type="expression" dxfId="0" priority="512">
      <formula>#REF!&gt;=TODAY()</formula>
    </cfRule>
  </conditionalFormatting>
  <conditionalFormatting sqref="FN6">
    <cfRule type="expression" dxfId="0" priority="513">
      <formula>#REF!&gt;=TODAY()</formula>
    </cfRule>
  </conditionalFormatting>
  <conditionalFormatting sqref="FN6">
    <cfRule type="expression" dxfId="0" priority="514">
      <formula>#REF!&gt;=TODAY()</formula>
    </cfRule>
  </conditionalFormatting>
  <conditionalFormatting sqref="FN6">
    <cfRule type="expression" dxfId="0" priority="515">
      <formula>#REF!&gt;=TODAY()</formula>
    </cfRule>
  </conditionalFormatting>
  <conditionalFormatting sqref="FN6">
    <cfRule type="expression" dxfId="0" priority="516">
      <formula>#REF!&gt;=TODAY()</formula>
    </cfRule>
  </conditionalFormatting>
  <conditionalFormatting sqref="FN6">
    <cfRule type="expression" dxfId="0" priority="517">
      <formula>#REF!&gt;=TODAY()</formula>
    </cfRule>
  </conditionalFormatting>
  <conditionalFormatting sqref="FN6">
    <cfRule type="expression" dxfId="0" priority="518">
      <formula>#REF!&gt;=TODAY()</formula>
    </cfRule>
  </conditionalFormatting>
  <conditionalFormatting sqref="FN6">
    <cfRule type="expression" dxfId="0" priority="519">
      <formula>#REF!&gt;=TODAY()</formula>
    </cfRule>
  </conditionalFormatting>
  <conditionalFormatting sqref="FN6">
    <cfRule type="expression" dxfId="0" priority="520">
      <formula>#REF!&gt;=TODAY()</formula>
    </cfRule>
  </conditionalFormatting>
  <conditionalFormatting sqref="FN6">
    <cfRule type="expression" dxfId="0" priority="521">
      <formula>#REF!&gt;=TODAY()</formula>
    </cfRule>
  </conditionalFormatting>
  <conditionalFormatting sqref="FN6">
    <cfRule type="expression" dxfId="0" priority="522">
      <formula>#REF!&gt;=TODAY()</formula>
    </cfRule>
  </conditionalFormatting>
  <conditionalFormatting sqref="FN36 FN40 FN45 FN48">
    <cfRule type="expression" dxfId="0" priority="523">
      <formula>#REF!&gt;=TODAY()</formula>
    </cfRule>
  </conditionalFormatting>
  <conditionalFormatting sqref="FN36 FN40 FN45 FN48">
    <cfRule type="expression" dxfId="0" priority="524">
      <formula>#REF!&gt;=TODAY()</formula>
    </cfRule>
  </conditionalFormatting>
  <conditionalFormatting sqref="FN36 FN40 FN45 FN48">
    <cfRule type="expression" dxfId="0" priority="525">
      <formula>#REF!&gt;=TODAY()</formula>
    </cfRule>
  </conditionalFormatting>
  <conditionalFormatting sqref="FN36 FN40 FN45 FN48">
    <cfRule type="expression" dxfId="0" priority="526">
      <formula>#REF!&gt;=TODAY()</formula>
    </cfRule>
  </conditionalFormatting>
  <conditionalFormatting sqref="FN36 FN40 FN45 FN48">
    <cfRule type="expression" dxfId="0" priority="527">
      <formula>#REF!&gt;=TODAY()</formula>
    </cfRule>
  </conditionalFormatting>
  <conditionalFormatting sqref="FN36 FN40 FN45 FN48">
    <cfRule type="expression" dxfId="0" priority="528">
      <formula>#REF!&gt;=TODAY()</formula>
    </cfRule>
  </conditionalFormatting>
  <conditionalFormatting sqref="FN36 FN40 FN45 FN48">
    <cfRule type="expression" dxfId="0" priority="529">
      <formula>#REF!&gt;=TODAY()</formula>
    </cfRule>
  </conditionalFormatting>
  <conditionalFormatting sqref="FN36 FN40 FN45 FN48">
    <cfRule type="expression" dxfId="0" priority="530">
      <formula>#REF!&gt;=TODAY()</formula>
    </cfRule>
  </conditionalFormatting>
  <conditionalFormatting sqref="FN36 FN40 FN45 FN48">
    <cfRule type="expression" dxfId="0" priority="531">
      <formula>#REF!&gt;=TODAY()</formula>
    </cfRule>
  </conditionalFormatting>
  <conditionalFormatting sqref="FN36 FN40 FN45 FN48">
    <cfRule type="expression" dxfId="0" priority="532">
      <formula>#REF!&gt;=TODAY()</formula>
    </cfRule>
  </conditionalFormatting>
  <conditionalFormatting sqref="FN36 FN40 FN45 FN48">
    <cfRule type="expression" dxfId="0" priority="533">
      <formula>#REF!&gt;=TODAY()</formula>
    </cfRule>
  </conditionalFormatting>
  <conditionalFormatting sqref="FN36 FN40 FN45 FN48">
    <cfRule type="expression" dxfId="0" priority="534">
      <formula>#REF!&gt;=TODAY()</formula>
    </cfRule>
  </conditionalFormatting>
  <conditionalFormatting sqref="FN36 FN40 FN45 FN48">
    <cfRule type="expression" dxfId="0" priority="535">
      <formula>#REF!&gt;=TODAY()</formula>
    </cfRule>
  </conditionalFormatting>
  <conditionalFormatting sqref="FN36 FN40 FN45 FN48">
    <cfRule type="expression" dxfId="0" priority="536">
      <formula>#REF!&gt;=TODAY()</formula>
    </cfRule>
  </conditionalFormatting>
  <conditionalFormatting sqref="FN36 FN40 FN45 FN48">
    <cfRule type="expression" dxfId="0" priority="537">
      <formula>#REF!&gt;=TODAY()</formula>
    </cfRule>
  </conditionalFormatting>
  <conditionalFormatting sqref="FN36 FN40 FN45 FN48">
    <cfRule type="expression" dxfId="0" priority="538">
      <formula>#REF!&gt;=TODAY()</formula>
    </cfRule>
  </conditionalFormatting>
  <conditionalFormatting sqref="FN36 FN40 FN45 FN48">
    <cfRule type="expression" dxfId="0" priority="539">
      <formula>#REF!&gt;=TODAY()</formula>
    </cfRule>
  </conditionalFormatting>
  <conditionalFormatting sqref="FN36 FN40 FN45 FN48">
    <cfRule type="expression" dxfId="0" priority="540">
      <formula>#REF!&gt;=TODAY()</formula>
    </cfRule>
  </conditionalFormatting>
  <conditionalFormatting sqref="FN36 FN40 FN45 FN48">
    <cfRule type="expression" dxfId="0" priority="541">
      <formula>#REF!&gt;=TODAY()</formula>
    </cfRule>
  </conditionalFormatting>
  <conditionalFormatting sqref="FN36 FN40 FN45 FN48">
    <cfRule type="expression" dxfId="0" priority="542">
      <formula>#REF!&gt;=TODAY()</formula>
    </cfRule>
  </conditionalFormatting>
  <conditionalFormatting sqref="FN36 FN40 FN45 FN48">
    <cfRule type="expression" dxfId="0" priority="543">
      <formula>#REF!&gt;=TODAY()</formula>
    </cfRule>
  </conditionalFormatting>
  <conditionalFormatting sqref="FN36 FN40 FN45 FN48">
    <cfRule type="expression" dxfId="0" priority="544">
      <formula>#REF!&gt;=TODAY()</formula>
    </cfRule>
  </conditionalFormatting>
  <conditionalFormatting sqref="FN36 FN40 FN45 FN48">
    <cfRule type="expression" dxfId="0" priority="545">
      <formula>#REF!&gt;=TODAY()</formula>
    </cfRule>
  </conditionalFormatting>
  <conditionalFormatting sqref="FN36 FN40 FN45 FN48">
    <cfRule type="expression" dxfId="0" priority="546">
      <formula>#REF!&gt;=TODAY()</formula>
    </cfRule>
  </conditionalFormatting>
  <conditionalFormatting sqref="FN36 FN40 FN45 FN48">
    <cfRule type="expression" dxfId="0" priority="547">
      <formula>#REF!&gt;=TODAY()</formula>
    </cfRule>
  </conditionalFormatting>
  <conditionalFormatting sqref="FN36 FN40 FN45 FN48">
    <cfRule type="expression" dxfId="0" priority="548">
      <formula>#REF!&gt;=TODAY()</formula>
    </cfRule>
  </conditionalFormatting>
  <conditionalFormatting sqref="FN36 FN40 FN45 FN48">
    <cfRule type="expression" dxfId="0" priority="549">
      <formula>#REF!&gt;=TODAY()</formula>
    </cfRule>
  </conditionalFormatting>
  <conditionalFormatting sqref="FN36 FN40 FN45 FN48">
    <cfRule type="expression" dxfId="0" priority="550">
      <formula>#REF!&gt;=TODAY()</formula>
    </cfRule>
  </conditionalFormatting>
  <conditionalFormatting sqref="FN36 FN40 FN45 FN48">
    <cfRule type="expression" dxfId="0" priority="551">
      <formula>#REF!&gt;=TODAY()</formula>
    </cfRule>
  </conditionalFormatting>
  <conditionalFormatting sqref="FN36 FN40 FN45 FN48">
    <cfRule type="expression" dxfId="0" priority="552">
      <formula>#REF!&gt;=TODAY()</formula>
    </cfRule>
  </conditionalFormatting>
  <conditionalFormatting sqref="FN36 FN40 FN45 FN48">
    <cfRule type="expression" dxfId="0" priority="553">
      <formula>#REF!&gt;=TODAY()</formula>
    </cfRule>
  </conditionalFormatting>
  <conditionalFormatting sqref="FN36 FN40 FN45 FN48">
    <cfRule type="expression" dxfId="0" priority="554">
      <formula>#REF!&gt;=TODAY()</formula>
    </cfRule>
  </conditionalFormatting>
  <conditionalFormatting sqref="FN36 FN40 FN45 FN48">
    <cfRule type="expression" dxfId="0" priority="555">
      <formula>#REF!&gt;=TODAY()</formula>
    </cfRule>
  </conditionalFormatting>
  <conditionalFormatting sqref="FN36 FN40 FN45 FN48">
    <cfRule type="expression" dxfId="0" priority="556">
      <formula>#REF!&gt;=TODAY()</formula>
    </cfRule>
  </conditionalFormatting>
  <conditionalFormatting sqref="FN36 FN40 FN45 FN48">
    <cfRule type="expression" dxfId="0" priority="557">
      <formula>#REF!&gt;=TODAY()</formula>
    </cfRule>
  </conditionalFormatting>
  <conditionalFormatting sqref="FN36 FN40 FN45 FN48">
    <cfRule type="expression" dxfId="0" priority="558">
      <formula>#REF!&gt;=TODAY()</formula>
    </cfRule>
  </conditionalFormatting>
  <conditionalFormatting sqref="FN36 FN40 FN45 FN48">
    <cfRule type="expression" dxfId="0" priority="559">
      <formula>#REF!&gt;=TODAY()</formula>
    </cfRule>
  </conditionalFormatting>
  <conditionalFormatting sqref="FN36 FN40 FN45 FN48">
    <cfRule type="expression" dxfId="0" priority="560">
      <formula>#REF!&gt;=TODAY()</formula>
    </cfRule>
  </conditionalFormatting>
  <conditionalFormatting sqref="FN36 FN40 FN45 FN48">
    <cfRule type="expression" dxfId="0" priority="561">
      <formula>#REF!&gt;=TODAY()</formula>
    </cfRule>
  </conditionalFormatting>
  <conditionalFormatting sqref="FN36 FN40 FN45 FN48">
    <cfRule type="expression" dxfId="0" priority="562">
      <formula>#REF!&gt;=TODAY()</formula>
    </cfRule>
  </conditionalFormatting>
  <conditionalFormatting sqref="FN36 FN40 FN45 FN48">
    <cfRule type="expression" dxfId="0" priority="563">
      <formula>#REF!&gt;=TODAY()</formula>
    </cfRule>
  </conditionalFormatting>
  <conditionalFormatting sqref="FN36 FN40 FN45 FN48">
    <cfRule type="expression" dxfId="0" priority="564">
      <formula>#REF!&gt;=TODAY()</formula>
    </cfRule>
  </conditionalFormatting>
  <conditionalFormatting sqref="FN40 FN45 FN48">
    <cfRule type="expression" dxfId="0" priority="565">
      <formula>#REF!&gt;=TODAY()</formula>
    </cfRule>
  </conditionalFormatting>
  <conditionalFormatting sqref="FN40 FN45 FN48">
    <cfRule type="expression" dxfId="0" priority="566">
      <formula>#REF!&gt;=TODAY()</formula>
    </cfRule>
  </conditionalFormatting>
  <conditionalFormatting sqref="FN40 FN45 FN48">
    <cfRule type="expression" dxfId="0" priority="567">
      <formula>#REF!&gt;=TODAY()</formula>
    </cfRule>
  </conditionalFormatting>
  <conditionalFormatting sqref="FN40 FN45 FN48">
    <cfRule type="expression" dxfId="0" priority="568">
      <formula>#REF!&gt;=TODAY()</formula>
    </cfRule>
  </conditionalFormatting>
  <conditionalFormatting sqref="FN40 FN45 FN48">
    <cfRule type="expression" dxfId="0" priority="569">
      <formula>#REF!&gt;=TODAY()</formula>
    </cfRule>
  </conditionalFormatting>
  <conditionalFormatting sqref="FN40 FN45 FN48">
    <cfRule type="expression" dxfId="0" priority="570">
      <formula>#REF!&gt;=TODAY()</formula>
    </cfRule>
  </conditionalFormatting>
  <conditionalFormatting sqref="FN40 FN45 FN48">
    <cfRule type="expression" dxfId="0" priority="571">
      <formula>#REF!&gt;=TODAY()</formula>
    </cfRule>
  </conditionalFormatting>
  <conditionalFormatting sqref="FN40 FN45 FN48">
    <cfRule type="expression" dxfId="0" priority="572">
      <formula>#REF!&gt;=TODAY()</formula>
    </cfRule>
  </conditionalFormatting>
  <conditionalFormatting sqref="FN40 FN45 FN48">
    <cfRule type="expression" dxfId="0" priority="573">
      <formula>#REF!&gt;=TODAY()</formula>
    </cfRule>
  </conditionalFormatting>
  <conditionalFormatting sqref="FN40 FN45 FN48">
    <cfRule type="expression" dxfId="0" priority="574">
      <formula>#REF!&gt;=TODAY()</formula>
    </cfRule>
  </conditionalFormatting>
  <conditionalFormatting sqref="FN40 FN45 FN48">
    <cfRule type="expression" dxfId="0" priority="575">
      <formula>#REF!&gt;=TODAY()</formula>
    </cfRule>
  </conditionalFormatting>
  <conditionalFormatting sqref="FN40 FN45 FN48">
    <cfRule type="expression" dxfId="0" priority="576">
      <formula>#REF!&gt;=TODAY()</formula>
    </cfRule>
  </conditionalFormatting>
  <conditionalFormatting sqref="FN40 FN45 FN48">
    <cfRule type="expression" dxfId="0" priority="577">
      <formula>#REF!&gt;=TODAY()</formula>
    </cfRule>
  </conditionalFormatting>
  <conditionalFormatting sqref="FN40 FN45 FN48">
    <cfRule type="expression" dxfId="0" priority="578">
      <formula>#REF!&gt;=TODAY()</formula>
    </cfRule>
  </conditionalFormatting>
  <conditionalFormatting sqref="FN40 FN45 FN48">
    <cfRule type="expression" dxfId="0" priority="579">
      <formula>#REF!&gt;=TODAY()</formula>
    </cfRule>
  </conditionalFormatting>
  <conditionalFormatting sqref="FN40 FN45 FN48">
    <cfRule type="expression" dxfId="0" priority="580">
      <formula>#REF!&gt;=TODAY()</formula>
    </cfRule>
  </conditionalFormatting>
  <conditionalFormatting sqref="FN40 FN45 FN48">
    <cfRule type="expression" dxfId="0" priority="581">
      <formula>#REF!&gt;=TODAY()</formula>
    </cfRule>
  </conditionalFormatting>
  <conditionalFormatting sqref="FN40 FN45 FN48">
    <cfRule type="expression" dxfId="0" priority="582">
      <formula>#REF!&gt;=TODAY()</formula>
    </cfRule>
  </conditionalFormatting>
  <conditionalFormatting sqref="FN40 FN45 FN48">
    <cfRule type="expression" dxfId="0" priority="583">
      <formula>#REF!&gt;=TODAY()</formula>
    </cfRule>
  </conditionalFormatting>
  <conditionalFormatting sqref="FN40 FN45 FN48">
    <cfRule type="expression" dxfId="0" priority="584">
      <formula>#REF!&gt;=TODAY()</formula>
    </cfRule>
  </conditionalFormatting>
  <conditionalFormatting sqref="FN40 FN45 FN48">
    <cfRule type="expression" dxfId="0" priority="585">
      <formula>#REF!&gt;=TODAY()</formula>
    </cfRule>
  </conditionalFormatting>
  <conditionalFormatting sqref="FN40 FN45 FN48">
    <cfRule type="expression" dxfId="0" priority="586">
      <formula>#REF!&gt;=TODAY()</formula>
    </cfRule>
  </conditionalFormatting>
  <conditionalFormatting sqref="FN40 FN45 FN48">
    <cfRule type="expression" dxfId="0" priority="587">
      <formula>#REF!&gt;=TODAY()</formula>
    </cfRule>
  </conditionalFormatting>
  <conditionalFormatting sqref="FN40 FN45 FN48">
    <cfRule type="expression" dxfId="0" priority="588">
      <formula>#REF!&gt;=TODAY()</formula>
    </cfRule>
  </conditionalFormatting>
  <conditionalFormatting sqref="FN40 FN45 FN48">
    <cfRule type="expression" dxfId="0" priority="589">
      <formula>#REF!&gt;=TODAY()</formula>
    </cfRule>
  </conditionalFormatting>
  <conditionalFormatting sqref="FN40 FN45 FN48">
    <cfRule type="expression" dxfId="0" priority="590">
      <formula>#REF!&gt;=TODAY()</formula>
    </cfRule>
  </conditionalFormatting>
  <conditionalFormatting sqref="FN40 FN45 FN48">
    <cfRule type="expression" dxfId="0" priority="591">
      <formula>#REF!&gt;=TODAY()</formula>
    </cfRule>
  </conditionalFormatting>
  <conditionalFormatting sqref="FN40 FN45 FN48">
    <cfRule type="expression" dxfId="0" priority="592">
      <formula>#REF!&gt;=TODAY()</formula>
    </cfRule>
  </conditionalFormatting>
  <conditionalFormatting sqref="FN40 FN45 FN48">
    <cfRule type="expression" dxfId="0" priority="593">
      <formula>#REF!&gt;=TODAY()</formula>
    </cfRule>
  </conditionalFormatting>
  <conditionalFormatting sqref="FN40 FN45 FN48">
    <cfRule type="expression" dxfId="0" priority="594">
      <formula>#REF!&gt;=TODAY()</formula>
    </cfRule>
  </conditionalFormatting>
  <conditionalFormatting sqref="FN40 FN45 FN48">
    <cfRule type="expression" dxfId="0" priority="595">
      <formula>#REF!&gt;=TODAY()</formula>
    </cfRule>
  </conditionalFormatting>
  <conditionalFormatting sqref="FN40 FN45 FN48">
    <cfRule type="expression" dxfId="0" priority="596">
      <formula>#REF!&gt;=TODAY()</formula>
    </cfRule>
  </conditionalFormatting>
  <conditionalFormatting sqref="FN40 FN45 FN48">
    <cfRule type="expression" dxfId="0" priority="597">
      <formula>#REF!&gt;=TODAY()</formula>
    </cfRule>
  </conditionalFormatting>
  <conditionalFormatting sqref="FN40 FN45 FN48">
    <cfRule type="expression" dxfId="0" priority="598">
      <formula>#REF!&gt;=TODAY()</formula>
    </cfRule>
  </conditionalFormatting>
  <conditionalFormatting sqref="FN40 FN45 FN48">
    <cfRule type="expression" dxfId="0" priority="599">
      <formula>#REF!&gt;=TODAY()</formula>
    </cfRule>
  </conditionalFormatting>
  <conditionalFormatting sqref="FN40 FN45 FN48">
    <cfRule type="expression" dxfId="0" priority="600">
      <formula>#REF!&gt;=TODAY()</formula>
    </cfRule>
  </conditionalFormatting>
  <conditionalFormatting sqref="FN40 FN45 FN48">
    <cfRule type="expression" dxfId="0" priority="601">
      <formula>#REF!&gt;=TODAY()</formula>
    </cfRule>
  </conditionalFormatting>
  <conditionalFormatting sqref="FN40 FN45 FN48">
    <cfRule type="expression" dxfId="0" priority="602">
      <formula>#REF!&gt;=TODAY()</formula>
    </cfRule>
  </conditionalFormatting>
  <conditionalFormatting sqref="FN40 FN45 FN48">
    <cfRule type="expression" dxfId="0" priority="603">
      <formula>#REF!&gt;=TODAY()</formula>
    </cfRule>
  </conditionalFormatting>
  <conditionalFormatting sqref="FN40 FN45 FN48">
    <cfRule type="expression" dxfId="0" priority="604">
      <formula>#REF!&gt;=TODAY()</formula>
    </cfRule>
  </conditionalFormatting>
  <conditionalFormatting sqref="FN40 FN45 FN48">
    <cfRule type="expression" dxfId="0" priority="605">
      <formula>#REF!&gt;=TODAY()</formula>
    </cfRule>
  </conditionalFormatting>
  <conditionalFormatting sqref="FN40 FN45 FN48">
    <cfRule type="expression" dxfId="0" priority="606">
      <formula>#REF!&gt;=TODAY()</formula>
    </cfRule>
  </conditionalFormatting>
  <conditionalFormatting sqref="FN45 FN48">
    <cfRule type="expression" dxfId="0" priority="607">
      <formula>#REF!&gt;=TODAY()</formula>
    </cfRule>
  </conditionalFormatting>
  <conditionalFormatting sqref="FN45 FN48">
    <cfRule type="expression" dxfId="0" priority="608">
      <formula>#REF!&gt;=TODAY()</formula>
    </cfRule>
  </conditionalFormatting>
  <conditionalFormatting sqref="FN45 FN48">
    <cfRule type="expression" dxfId="0" priority="609">
      <formula>#REF!&gt;=TODAY()</formula>
    </cfRule>
  </conditionalFormatting>
  <conditionalFormatting sqref="FN45 FN48">
    <cfRule type="expression" dxfId="0" priority="610">
      <formula>#REF!&gt;=TODAY()</formula>
    </cfRule>
  </conditionalFormatting>
  <conditionalFormatting sqref="FN45 FN48">
    <cfRule type="expression" dxfId="0" priority="611">
      <formula>#REF!&gt;=TODAY()</formula>
    </cfRule>
  </conditionalFormatting>
  <conditionalFormatting sqref="FN45 FN48">
    <cfRule type="expression" dxfId="0" priority="612">
      <formula>#REF!&gt;=TODAY()</formula>
    </cfRule>
  </conditionalFormatting>
  <conditionalFormatting sqref="FN45 FN48">
    <cfRule type="expression" dxfId="0" priority="613">
      <formula>#REF!&gt;=TODAY()</formula>
    </cfRule>
  </conditionalFormatting>
  <conditionalFormatting sqref="FN45 FN48">
    <cfRule type="expression" dxfId="0" priority="614">
      <formula>#REF!&gt;=TODAY()</formula>
    </cfRule>
  </conditionalFormatting>
  <conditionalFormatting sqref="FN45 FN48">
    <cfRule type="expression" dxfId="0" priority="615">
      <formula>#REF!&gt;=TODAY()</formula>
    </cfRule>
  </conditionalFormatting>
  <conditionalFormatting sqref="FN45 FN48">
    <cfRule type="expression" dxfId="0" priority="616">
      <formula>#REF!&gt;=TODAY()</formula>
    </cfRule>
  </conditionalFormatting>
  <conditionalFormatting sqref="FN45 FN48">
    <cfRule type="expression" dxfId="0" priority="617">
      <formula>#REF!&gt;=TODAY()</formula>
    </cfRule>
  </conditionalFormatting>
  <conditionalFormatting sqref="FN45 FN48">
    <cfRule type="expression" dxfId="0" priority="618">
      <formula>#REF!&gt;=TODAY()</formula>
    </cfRule>
  </conditionalFormatting>
  <conditionalFormatting sqref="FN45 FN48">
    <cfRule type="expression" dxfId="0" priority="619">
      <formula>#REF!&gt;=TODAY()</formula>
    </cfRule>
  </conditionalFormatting>
  <conditionalFormatting sqref="FN45 FN48">
    <cfRule type="expression" dxfId="0" priority="620">
      <formula>#REF!&gt;=TODAY()</formula>
    </cfRule>
  </conditionalFormatting>
  <conditionalFormatting sqref="FN45 FN48">
    <cfRule type="expression" dxfId="0" priority="621">
      <formula>#REF!&gt;=TODAY()</formula>
    </cfRule>
  </conditionalFormatting>
  <conditionalFormatting sqref="FN45 FN48">
    <cfRule type="expression" dxfId="0" priority="622">
      <formula>#REF!&gt;=TODAY()</formula>
    </cfRule>
  </conditionalFormatting>
  <conditionalFormatting sqref="FN45 FN48">
    <cfRule type="expression" dxfId="0" priority="623">
      <formula>#REF!&gt;=TODAY()</formula>
    </cfRule>
  </conditionalFormatting>
  <conditionalFormatting sqref="FN45 FN48">
    <cfRule type="expression" dxfId="0" priority="624">
      <formula>#REF!&gt;=TODAY()</formula>
    </cfRule>
  </conditionalFormatting>
  <conditionalFormatting sqref="FN45 FN48">
    <cfRule type="expression" dxfId="0" priority="625">
      <formula>#REF!&gt;=TODAY()</formula>
    </cfRule>
  </conditionalFormatting>
  <conditionalFormatting sqref="FN45 FN48">
    <cfRule type="expression" dxfId="0" priority="626">
      <formula>#REF!&gt;=TODAY()</formula>
    </cfRule>
  </conditionalFormatting>
  <conditionalFormatting sqref="FN45 FN48">
    <cfRule type="expression" dxfId="0" priority="627">
      <formula>#REF!&gt;=TODAY()</formula>
    </cfRule>
  </conditionalFormatting>
  <conditionalFormatting sqref="FN45 FN48">
    <cfRule type="expression" dxfId="0" priority="628">
      <formula>#REF!&gt;=TODAY()</formula>
    </cfRule>
  </conditionalFormatting>
  <conditionalFormatting sqref="FN45 FN48">
    <cfRule type="expression" dxfId="0" priority="629">
      <formula>#REF!&gt;=TODAY()</formula>
    </cfRule>
  </conditionalFormatting>
  <conditionalFormatting sqref="FN45 FN48">
    <cfRule type="expression" dxfId="0" priority="630">
      <formula>#REF!&gt;=TODAY()</formula>
    </cfRule>
  </conditionalFormatting>
  <conditionalFormatting sqref="FN45 FN48">
    <cfRule type="expression" dxfId="0" priority="631">
      <formula>#REF!&gt;=TODAY()</formula>
    </cfRule>
  </conditionalFormatting>
  <conditionalFormatting sqref="FN45 FN48">
    <cfRule type="expression" dxfId="0" priority="632">
      <formula>#REF!&gt;=TODAY()</formula>
    </cfRule>
  </conditionalFormatting>
  <conditionalFormatting sqref="FN45 FN48">
    <cfRule type="expression" dxfId="0" priority="633">
      <formula>#REF!&gt;=TODAY()</formula>
    </cfRule>
  </conditionalFormatting>
  <conditionalFormatting sqref="FN45 FN48">
    <cfRule type="expression" dxfId="0" priority="634">
      <formula>#REF!&gt;=TODAY()</formula>
    </cfRule>
  </conditionalFormatting>
  <conditionalFormatting sqref="FN45 FN48">
    <cfRule type="expression" dxfId="0" priority="635">
      <formula>#REF!&gt;=TODAY()</formula>
    </cfRule>
  </conditionalFormatting>
  <conditionalFormatting sqref="FN45 FN48">
    <cfRule type="expression" dxfId="0" priority="636">
      <formula>#REF!&gt;=TODAY()</formula>
    </cfRule>
  </conditionalFormatting>
  <conditionalFormatting sqref="FN45 FN48">
    <cfRule type="expression" dxfId="0" priority="637">
      <formula>#REF!&gt;=TODAY()</formula>
    </cfRule>
  </conditionalFormatting>
  <conditionalFormatting sqref="FN45 FN48">
    <cfRule type="expression" dxfId="0" priority="638">
      <formula>#REF!&gt;=TODAY()</formula>
    </cfRule>
  </conditionalFormatting>
  <conditionalFormatting sqref="FN45 FN48">
    <cfRule type="expression" dxfId="0" priority="639">
      <formula>#REF!&gt;=TODAY()</formula>
    </cfRule>
  </conditionalFormatting>
  <conditionalFormatting sqref="FN45 FN48">
    <cfRule type="expression" dxfId="0" priority="640">
      <formula>#REF!&gt;=TODAY()</formula>
    </cfRule>
  </conditionalFormatting>
  <conditionalFormatting sqref="FN45 FN48">
    <cfRule type="expression" dxfId="0" priority="641">
      <formula>#REF!&gt;=TODAY()</formula>
    </cfRule>
  </conditionalFormatting>
  <conditionalFormatting sqref="FN45 FN48">
    <cfRule type="expression" dxfId="0" priority="642">
      <formula>#REF!&gt;=TODAY()</formula>
    </cfRule>
  </conditionalFormatting>
  <conditionalFormatting sqref="FN45 FN48">
    <cfRule type="expression" dxfId="0" priority="643">
      <formula>#REF!&gt;=TODAY()</formula>
    </cfRule>
  </conditionalFormatting>
  <conditionalFormatting sqref="FN45 FN48">
    <cfRule type="expression" dxfId="0" priority="644">
      <formula>#REF!&gt;=TODAY()</formula>
    </cfRule>
  </conditionalFormatting>
  <conditionalFormatting sqref="FN45 FN48">
    <cfRule type="expression" dxfId="0" priority="645">
      <formula>#REF!&gt;=TODAY()</formula>
    </cfRule>
  </conditionalFormatting>
  <conditionalFormatting sqref="FN45 FN48">
    <cfRule type="expression" dxfId="0" priority="646">
      <formula>#REF!&gt;=TODAY()</formula>
    </cfRule>
  </conditionalFormatting>
  <conditionalFormatting sqref="FN45 FN48">
    <cfRule type="expression" dxfId="0" priority="647">
      <formula>#REF!&gt;=TODAY()</formula>
    </cfRule>
  </conditionalFormatting>
  <conditionalFormatting sqref="FN45 FN48">
    <cfRule type="expression" dxfId="0" priority="648">
      <formula>#REF!&gt;=TODAY()</formula>
    </cfRule>
  </conditionalFormatting>
  <conditionalFormatting sqref="FO5 FO36 FO40 FO45 FO48">
    <cfRule type="expression" dxfId="0" priority="649">
      <formula>#REF!&gt;=TODAY()</formula>
    </cfRule>
  </conditionalFormatting>
  <conditionalFormatting sqref="FO5 FO36 FO40 FO45 FO48">
    <cfRule type="expression" dxfId="0" priority="650">
      <formula>#REF!&gt;=TODAY()</formula>
    </cfRule>
  </conditionalFormatting>
  <conditionalFormatting sqref="FO5 FO36 FO40 FO45 FO48">
    <cfRule type="expression" dxfId="0" priority="651">
      <formula>#REF!&gt;=TODAY()</formula>
    </cfRule>
  </conditionalFormatting>
  <conditionalFormatting sqref="FO5 FO36 FO40 FO45 FO48">
    <cfRule type="expression" dxfId="0" priority="652">
      <formula>#REF!&gt;=TODAY()</formula>
    </cfRule>
  </conditionalFormatting>
  <conditionalFormatting sqref="FO5 FO36 FO40 FO45 FO48">
    <cfRule type="expression" dxfId="0" priority="653">
      <formula>#REF!&gt;=TODAY()</formula>
    </cfRule>
  </conditionalFormatting>
  <conditionalFormatting sqref="FO5 FO36 FO40 FO45 FO48">
    <cfRule type="expression" dxfId="0" priority="654">
      <formula>#REF!&gt;=TODAY()</formula>
    </cfRule>
  </conditionalFormatting>
  <conditionalFormatting sqref="FO5 FO36 FO40 FO45 FO48">
    <cfRule type="expression" dxfId="0" priority="655">
      <formula>#REF!&gt;=TODAY()</formula>
    </cfRule>
  </conditionalFormatting>
  <conditionalFormatting sqref="FO5 FO36 FO40 FO45 FO48">
    <cfRule type="expression" dxfId="0" priority="656">
      <formula>#REF!&gt;=TODAY()</formula>
    </cfRule>
  </conditionalFormatting>
  <conditionalFormatting sqref="FO5 FO36 FO40 FO45 FO48">
    <cfRule type="expression" dxfId="0" priority="657">
      <formula>#REF!&gt;=TODAY()</formula>
    </cfRule>
  </conditionalFormatting>
  <conditionalFormatting sqref="FO5 FO36 FO40 FO45 FO48">
    <cfRule type="expression" dxfId="0" priority="658">
      <formula>#REF!&gt;=TODAY()</formula>
    </cfRule>
  </conditionalFormatting>
  <conditionalFormatting sqref="FO5 FO36 FO40 FO45 FO48">
    <cfRule type="expression" dxfId="0" priority="659">
      <formula>#REF!&gt;=TODAY()</formula>
    </cfRule>
  </conditionalFormatting>
  <conditionalFormatting sqref="FO5 FO36 FO40 FO45 FO48">
    <cfRule type="expression" dxfId="0" priority="660">
      <formula>#REF!&gt;=TODAY()</formula>
    </cfRule>
  </conditionalFormatting>
  <conditionalFormatting sqref="FO5 FO36 FO40 FO45 FO48">
    <cfRule type="expression" dxfId="0" priority="661">
      <formula>#REF!&gt;=TODAY()</formula>
    </cfRule>
  </conditionalFormatting>
  <conditionalFormatting sqref="FO5 FO36 FO40 FO45 FO48">
    <cfRule type="expression" dxfId="0" priority="662">
      <formula>#REF!&gt;=TODAY()</formula>
    </cfRule>
  </conditionalFormatting>
  <conditionalFormatting sqref="FO5 FO36 FO40 FO45 FO48">
    <cfRule type="expression" dxfId="0" priority="663">
      <formula>#REF!&gt;=TODAY()</formula>
    </cfRule>
  </conditionalFormatting>
  <conditionalFormatting sqref="FO5 FO36 FO40 FO45 FO48">
    <cfRule type="expression" dxfId="0" priority="664">
      <formula>#REF!&gt;=TODAY()</formula>
    </cfRule>
  </conditionalFormatting>
  <conditionalFormatting sqref="FO5 FO36 FO40 FO45 FO48">
    <cfRule type="expression" dxfId="0" priority="665">
      <formula>#REF!&gt;=TODAY()</formula>
    </cfRule>
  </conditionalFormatting>
  <conditionalFormatting sqref="FO5 FO36 FO40 FO45 FO48">
    <cfRule type="expression" dxfId="0" priority="666">
      <formula>#REF!&gt;=TODAY()</formula>
    </cfRule>
  </conditionalFormatting>
  <conditionalFormatting sqref="FO5 FO36 FO40 FO45 FO48">
    <cfRule type="expression" dxfId="0" priority="667">
      <formula>#REF!&gt;=TODAY()</formula>
    </cfRule>
  </conditionalFormatting>
  <conditionalFormatting sqref="FO5 FO36 FO40 FO45 FO48">
    <cfRule type="expression" dxfId="0" priority="668">
      <formula>#REF!&gt;=TODAY()</formula>
    </cfRule>
  </conditionalFormatting>
  <conditionalFormatting sqref="FO5 FO36 FO40 FO45 FO48">
    <cfRule type="expression" dxfId="0" priority="669">
      <formula>#REF!&gt;=TODAY()</formula>
    </cfRule>
  </conditionalFormatting>
  <conditionalFormatting sqref="FO5 FO36 FO40 FO45 FO48">
    <cfRule type="expression" dxfId="0" priority="670">
      <formula>#REF!&gt;=TODAY()</formula>
    </cfRule>
  </conditionalFormatting>
  <conditionalFormatting sqref="FO5 FO36 FO40 FO45 FO48">
    <cfRule type="expression" dxfId="0" priority="671">
      <formula>#REF!&gt;=TODAY()</formula>
    </cfRule>
  </conditionalFormatting>
  <conditionalFormatting sqref="FO5 FO36 FO40 FO45 FO48">
    <cfRule type="expression" dxfId="0" priority="672">
      <formula>#REF!&gt;=TODAY()</formula>
    </cfRule>
  </conditionalFormatting>
  <conditionalFormatting sqref="FO6">
    <cfRule type="expression" dxfId="0" priority="673">
      <formula>#REF!&gt;=TODAY()</formula>
    </cfRule>
  </conditionalFormatting>
  <conditionalFormatting sqref="FO6">
    <cfRule type="expression" dxfId="0" priority="674">
      <formula>#REF!&gt;=TODAY()</formula>
    </cfRule>
  </conditionalFormatting>
  <conditionalFormatting sqref="FO6">
    <cfRule type="expression" dxfId="0" priority="675">
      <formula>#REF!&gt;=TODAY()</formula>
    </cfRule>
  </conditionalFormatting>
  <conditionalFormatting sqref="FO6">
    <cfRule type="expression" dxfId="0" priority="676">
      <formula>#REF!&gt;=TODAY()</formula>
    </cfRule>
  </conditionalFormatting>
  <conditionalFormatting sqref="FO6">
    <cfRule type="expression" dxfId="0" priority="677">
      <formula>#REF!&gt;=TODAY()</formula>
    </cfRule>
  </conditionalFormatting>
  <conditionalFormatting sqref="FO6">
    <cfRule type="expression" dxfId="0" priority="678">
      <formula>#REF!&gt;=TODAY()</formula>
    </cfRule>
  </conditionalFormatting>
  <conditionalFormatting sqref="FO6">
    <cfRule type="expression" dxfId="0" priority="679">
      <formula>#REF!&gt;=TODAY()</formula>
    </cfRule>
  </conditionalFormatting>
  <conditionalFormatting sqref="FO6">
    <cfRule type="expression" dxfId="0" priority="680">
      <formula>#REF!&gt;=TODAY()</formula>
    </cfRule>
  </conditionalFormatting>
  <conditionalFormatting sqref="FO6">
    <cfRule type="expression" dxfId="0" priority="681">
      <formula>#REF!&gt;=TODAY()</formula>
    </cfRule>
  </conditionalFormatting>
  <conditionalFormatting sqref="FO6">
    <cfRule type="expression" dxfId="0" priority="682">
      <formula>#REF!&gt;=TODAY()</formula>
    </cfRule>
  </conditionalFormatting>
  <conditionalFormatting sqref="FO6">
    <cfRule type="expression" dxfId="0" priority="683">
      <formula>#REF!&gt;=TODAY()</formula>
    </cfRule>
  </conditionalFormatting>
  <conditionalFormatting sqref="FO6">
    <cfRule type="expression" dxfId="0" priority="684">
      <formula>#REF!&gt;=TODAY()</formula>
    </cfRule>
  </conditionalFormatting>
  <conditionalFormatting sqref="FO6">
    <cfRule type="expression" dxfId="0" priority="685">
      <formula>#REF!&gt;=TODAY()</formula>
    </cfRule>
  </conditionalFormatting>
  <conditionalFormatting sqref="FO6">
    <cfRule type="expression" dxfId="0" priority="686">
      <formula>#REF!&gt;=TODAY()</formula>
    </cfRule>
  </conditionalFormatting>
  <conditionalFormatting sqref="FO6">
    <cfRule type="expression" dxfId="0" priority="687">
      <formula>#REF!&gt;=TODAY()</formula>
    </cfRule>
  </conditionalFormatting>
  <conditionalFormatting sqref="FO6">
    <cfRule type="expression" dxfId="0" priority="688">
      <formula>#REF!&gt;=TODAY()</formula>
    </cfRule>
  </conditionalFormatting>
  <conditionalFormatting sqref="FO6">
    <cfRule type="expression" dxfId="0" priority="689">
      <formula>#REF!&gt;=TODAY()</formula>
    </cfRule>
  </conditionalFormatting>
  <conditionalFormatting sqref="FO6">
    <cfRule type="expression" dxfId="0" priority="690">
      <formula>#REF!&gt;=TODAY()</formula>
    </cfRule>
  </conditionalFormatting>
  <conditionalFormatting sqref="FO36 FO40 FO45 FO48">
    <cfRule type="expression" dxfId="0" priority="691">
      <formula>#REF!&gt;=TODAY()</formula>
    </cfRule>
  </conditionalFormatting>
  <conditionalFormatting sqref="FO36 FO40 FO45 FO48">
    <cfRule type="expression" dxfId="0" priority="692">
      <formula>#REF!&gt;=TODAY()</formula>
    </cfRule>
  </conditionalFormatting>
  <conditionalFormatting sqref="FO36 FO40 FO45 FO48">
    <cfRule type="expression" dxfId="0" priority="693">
      <formula>#REF!&gt;=TODAY()</formula>
    </cfRule>
  </conditionalFormatting>
  <conditionalFormatting sqref="FO36 FO40 FO45 FO48">
    <cfRule type="expression" dxfId="0" priority="694">
      <formula>#REF!&gt;=TODAY()</formula>
    </cfRule>
  </conditionalFormatting>
  <conditionalFormatting sqref="FO36 FO40 FO45 FO48">
    <cfRule type="expression" dxfId="0" priority="695">
      <formula>#REF!&gt;=TODAY()</formula>
    </cfRule>
  </conditionalFormatting>
  <conditionalFormatting sqref="FO36 FO40 FO45 FO48">
    <cfRule type="expression" dxfId="0" priority="696">
      <formula>#REF!&gt;=TODAY()</formula>
    </cfRule>
  </conditionalFormatting>
  <conditionalFormatting sqref="FO36 FO40 FO45 FO48">
    <cfRule type="expression" dxfId="0" priority="697">
      <formula>#REF!&gt;=TODAY()</formula>
    </cfRule>
  </conditionalFormatting>
  <conditionalFormatting sqref="FO36 FO40 FO45 FO48">
    <cfRule type="expression" dxfId="0" priority="698">
      <formula>#REF!&gt;=TODAY()</formula>
    </cfRule>
  </conditionalFormatting>
  <conditionalFormatting sqref="FO36 FO40 FO45 FO48">
    <cfRule type="expression" dxfId="0" priority="699">
      <formula>#REF!&gt;=TODAY()</formula>
    </cfRule>
  </conditionalFormatting>
  <conditionalFormatting sqref="FO36 FO40 FO45 FO48">
    <cfRule type="expression" dxfId="0" priority="700">
      <formula>#REF!&gt;=TODAY()</formula>
    </cfRule>
  </conditionalFormatting>
  <conditionalFormatting sqref="FO36 FO40 FO45 FO48">
    <cfRule type="expression" dxfId="0" priority="701">
      <formula>#REF!&gt;=TODAY()</formula>
    </cfRule>
  </conditionalFormatting>
  <conditionalFormatting sqref="FO36 FO40 FO45 FO48">
    <cfRule type="expression" dxfId="0" priority="702">
      <formula>#REF!&gt;=TODAY()</formula>
    </cfRule>
  </conditionalFormatting>
  <conditionalFormatting sqref="FO36 FO40 FO45 FO48">
    <cfRule type="expression" dxfId="0" priority="703">
      <formula>#REF!&gt;=TODAY()</formula>
    </cfRule>
  </conditionalFormatting>
  <conditionalFormatting sqref="FO36 FO40 FO45 FO48">
    <cfRule type="expression" dxfId="0" priority="704">
      <formula>#REF!&gt;=TODAY()</formula>
    </cfRule>
  </conditionalFormatting>
  <conditionalFormatting sqref="FO36 FO40 FO45 FO48">
    <cfRule type="expression" dxfId="0" priority="705">
      <formula>#REF!&gt;=TODAY()</formula>
    </cfRule>
  </conditionalFormatting>
  <conditionalFormatting sqref="FO36 FO40 FO45 FO48">
    <cfRule type="expression" dxfId="0" priority="706">
      <formula>#REF!&gt;=TODAY()</formula>
    </cfRule>
  </conditionalFormatting>
  <conditionalFormatting sqref="FO36 FO40 FO45 FO48">
    <cfRule type="expression" dxfId="0" priority="707">
      <formula>#REF!&gt;=TODAY()</formula>
    </cfRule>
  </conditionalFormatting>
  <conditionalFormatting sqref="FO36 FO40 FO45 FO48">
    <cfRule type="expression" dxfId="0" priority="708">
      <formula>#REF!&gt;=TODAY()</formula>
    </cfRule>
  </conditionalFormatting>
  <conditionalFormatting sqref="FO36 FO40 FO45 FO48">
    <cfRule type="expression" dxfId="0" priority="709">
      <formula>#REF!&gt;=TODAY()</formula>
    </cfRule>
  </conditionalFormatting>
  <conditionalFormatting sqref="FO36 FO40 FO45 FO48">
    <cfRule type="expression" dxfId="0" priority="710">
      <formula>#REF!&gt;=TODAY()</formula>
    </cfRule>
  </conditionalFormatting>
  <conditionalFormatting sqref="FO36 FO40 FO45 FO48">
    <cfRule type="expression" dxfId="0" priority="711">
      <formula>#REF!&gt;=TODAY()</formula>
    </cfRule>
  </conditionalFormatting>
  <conditionalFormatting sqref="FO36 FO40 FO45 FO48">
    <cfRule type="expression" dxfId="0" priority="712">
      <formula>#REF!&gt;=TODAY()</formula>
    </cfRule>
  </conditionalFormatting>
  <conditionalFormatting sqref="FO36 FO40 FO45 FO48">
    <cfRule type="expression" dxfId="0" priority="713">
      <formula>#REF!&gt;=TODAY()</formula>
    </cfRule>
  </conditionalFormatting>
  <conditionalFormatting sqref="FO36 FO40 FO45 FO48">
    <cfRule type="expression" dxfId="0" priority="714">
      <formula>#REF!&gt;=TODAY()</formula>
    </cfRule>
  </conditionalFormatting>
  <conditionalFormatting sqref="FO36 FO40 FO45 FO48">
    <cfRule type="expression" dxfId="0" priority="715">
      <formula>#REF!&gt;=TODAY()</formula>
    </cfRule>
  </conditionalFormatting>
  <conditionalFormatting sqref="FO36 FO40 FO45 FO48">
    <cfRule type="expression" dxfId="0" priority="716">
      <formula>#REF!&gt;=TODAY()</formula>
    </cfRule>
  </conditionalFormatting>
  <conditionalFormatting sqref="FO36 FO40 FO45 FO48">
    <cfRule type="expression" dxfId="0" priority="717">
      <formula>#REF!&gt;=TODAY()</formula>
    </cfRule>
  </conditionalFormatting>
  <conditionalFormatting sqref="FO36 FO40 FO45 FO48">
    <cfRule type="expression" dxfId="0" priority="718">
      <formula>#REF!&gt;=TODAY()</formula>
    </cfRule>
  </conditionalFormatting>
  <conditionalFormatting sqref="FO36 FO40 FO45 FO48">
    <cfRule type="expression" dxfId="0" priority="719">
      <formula>#REF!&gt;=TODAY()</formula>
    </cfRule>
  </conditionalFormatting>
  <conditionalFormatting sqref="FO36 FO40 FO45 FO48">
    <cfRule type="expression" dxfId="0" priority="720">
      <formula>#REF!&gt;=TODAY()</formula>
    </cfRule>
  </conditionalFormatting>
  <conditionalFormatting sqref="FO36 FO40 FO45 FO48">
    <cfRule type="expression" dxfId="0" priority="721">
      <formula>#REF!&gt;=TODAY()</formula>
    </cfRule>
  </conditionalFormatting>
  <conditionalFormatting sqref="FO36 FO40 FO45 FO48">
    <cfRule type="expression" dxfId="0" priority="722">
      <formula>#REF!&gt;=TODAY()</formula>
    </cfRule>
  </conditionalFormatting>
  <conditionalFormatting sqref="FO36 FO40 FO45 FO48">
    <cfRule type="expression" dxfId="0" priority="723">
      <formula>#REF!&gt;=TODAY()</formula>
    </cfRule>
  </conditionalFormatting>
  <conditionalFormatting sqref="FO36 FO40 FO45 FO48">
    <cfRule type="expression" dxfId="0" priority="724">
      <formula>#REF!&gt;=TODAY()</formula>
    </cfRule>
  </conditionalFormatting>
  <conditionalFormatting sqref="FO36 FO40 FO45 FO48">
    <cfRule type="expression" dxfId="0" priority="725">
      <formula>#REF!&gt;=TODAY()</formula>
    </cfRule>
  </conditionalFormatting>
  <conditionalFormatting sqref="FO36 FO40 FO45 FO48">
    <cfRule type="expression" dxfId="0" priority="726">
      <formula>#REF!&gt;=TODAY()</formula>
    </cfRule>
  </conditionalFormatting>
  <conditionalFormatting sqref="FO36 FO40 FO45 FO48">
    <cfRule type="expression" dxfId="0" priority="727">
      <formula>#REF!&gt;=TODAY()</formula>
    </cfRule>
  </conditionalFormatting>
  <conditionalFormatting sqref="FO36 FO40 FO45 FO48">
    <cfRule type="expression" dxfId="0" priority="728">
      <formula>#REF!&gt;=TODAY()</formula>
    </cfRule>
  </conditionalFormatting>
  <conditionalFormatting sqref="FO36 FO40 FO45 FO48">
    <cfRule type="expression" dxfId="0" priority="729">
      <formula>#REF!&gt;=TODAY()</formula>
    </cfRule>
  </conditionalFormatting>
  <conditionalFormatting sqref="FO36 FO40 FO45 FO48">
    <cfRule type="expression" dxfId="0" priority="730">
      <formula>#REF!&gt;=TODAY()</formula>
    </cfRule>
  </conditionalFormatting>
  <conditionalFormatting sqref="FO36 FO40 FO45 FO48">
    <cfRule type="expression" dxfId="0" priority="731">
      <formula>#REF!&gt;=TODAY()</formula>
    </cfRule>
  </conditionalFormatting>
  <conditionalFormatting sqref="FO36 FO40 FO45 FO48">
    <cfRule type="expression" dxfId="0" priority="732">
      <formula>#REF!&gt;=TODAY()</formula>
    </cfRule>
  </conditionalFormatting>
  <conditionalFormatting sqref="FO40 FO45 FO48">
    <cfRule type="expression" dxfId="0" priority="733">
      <formula>#REF!&gt;=TODAY()</formula>
    </cfRule>
  </conditionalFormatting>
  <conditionalFormatting sqref="FO40 FO45 FO48">
    <cfRule type="expression" dxfId="0" priority="734">
      <formula>#REF!&gt;=TODAY()</formula>
    </cfRule>
  </conditionalFormatting>
  <conditionalFormatting sqref="FO40 FO45 FO48">
    <cfRule type="expression" dxfId="0" priority="735">
      <formula>#REF!&gt;=TODAY()</formula>
    </cfRule>
  </conditionalFormatting>
  <conditionalFormatting sqref="FO40 FO45 FO48">
    <cfRule type="expression" dxfId="0" priority="736">
      <formula>#REF!&gt;=TODAY()</formula>
    </cfRule>
  </conditionalFormatting>
  <conditionalFormatting sqref="FO40 FO45 FO48">
    <cfRule type="expression" dxfId="0" priority="737">
      <formula>#REF!&gt;=TODAY()</formula>
    </cfRule>
  </conditionalFormatting>
  <conditionalFormatting sqref="FO40 FO45 FO48">
    <cfRule type="expression" dxfId="0" priority="738">
      <formula>#REF!&gt;=TODAY()</formula>
    </cfRule>
  </conditionalFormatting>
  <conditionalFormatting sqref="FO40 FO45 FO48">
    <cfRule type="expression" dxfId="0" priority="739">
      <formula>#REF!&gt;=TODAY()</formula>
    </cfRule>
  </conditionalFormatting>
  <conditionalFormatting sqref="FO40 FO45 FO48">
    <cfRule type="expression" dxfId="0" priority="740">
      <formula>#REF!&gt;=TODAY()</formula>
    </cfRule>
  </conditionalFormatting>
  <conditionalFormatting sqref="FO40 FO45 FO48">
    <cfRule type="expression" dxfId="0" priority="741">
      <formula>#REF!&gt;=TODAY()</formula>
    </cfRule>
  </conditionalFormatting>
  <conditionalFormatting sqref="FO40 FO45 FO48">
    <cfRule type="expression" dxfId="0" priority="742">
      <formula>#REF!&gt;=TODAY()</formula>
    </cfRule>
  </conditionalFormatting>
  <conditionalFormatting sqref="FO40 FO45 FO48">
    <cfRule type="expression" dxfId="0" priority="743">
      <formula>#REF!&gt;=TODAY()</formula>
    </cfRule>
  </conditionalFormatting>
  <conditionalFormatting sqref="FO40 FO45 FO48">
    <cfRule type="expression" dxfId="0" priority="744">
      <formula>#REF!&gt;=TODAY()</formula>
    </cfRule>
  </conditionalFormatting>
  <conditionalFormatting sqref="FO40 FO45 FO48">
    <cfRule type="expression" dxfId="0" priority="745">
      <formula>#REF!&gt;=TODAY()</formula>
    </cfRule>
  </conditionalFormatting>
  <conditionalFormatting sqref="FO40 FO45 FO48">
    <cfRule type="expression" dxfId="0" priority="746">
      <formula>#REF!&gt;=TODAY()</formula>
    </cfRule>
  </conditionalFormatting>
  <conditionalFormatting sqref="FO40 FO45 FO48">
    <cfRule type="expression" dxfId="0" priority="747">
      <formula>#REF!&gt;=TODAY()</formula>
    </cfRule>
  </conditionalFormatting>
  <conditionalFormatting sqref="FO40 FO45 FO48">
    <cfRule type="expression" dxfId="0" priority="748">
      <formula>#REF!&gt;=TODAY()</formula>
    </cfRule>
  </conditionalFormatting>
  <conditionalFormatting sqref="FO40 FO45 FO48">
    <cfRule type="expression" dxfId="0" priority="749">
      <formula>#REF!&gt;=TODAY()</formula>
    </cfRule>
  </conditionalFormatting>
  <conditionalFormatting sqref="FO40 FO45 FO48">
    <cfRule type="expression" dxfId="0" priority="750">
      <formula>#REF!&gt;=TODAY()</formula>
    </cfRule>
  </conditionalFormatting>
  <conditionalFormatting sqref="FO40 FO45 FO48">
    <cfRule type="expression" dxfId="0" priority="751">
      <formula>#REF!&gt;=TODAY()</formula>
    </cfRule>
  </conditionalFormatting>
  <conditionalFormatting sqref="FO40 FO45 FO48">
    <cfRule type="expression" dxfId="0" priority="752">
      <formula>#REF!&gt;=TODAY()</formula>
    </cfRule>
  </conditionalFormatting>
  <conditionalFormatting sqref="FO40 FO45 FO48">
    <cfRule type="expression" dxfId="0" priority="753">
      <formula>#REF!&gt;=TODAY()</formula>
    </cfRule>
  </conditionalFormatting>
  <conditionalFormatting sqref="FO40 FO45 FO48">
    <cfRule type="expression" dxfId="0" priority="754">
      <formula>#REF!&gt;=TODAY()</formula>
    </cfRule>
  </conditionalFormatting>
  <conditionalFormatting sqref="FO40 FO45 FO48">
    <cfRule type="expression" dxfId="0" priority="755">
      <formula>#REF!&gt;=TODAY()</formula>
    </cfRule>
  </conditionalFormatting>
  <conditionalFormatting sqref="FO40 FO45 FO48">
    <cfRule type="expression" dxfId="0" priority="756">
      <formula>#REF!&gt;=TODAY()</formula>
    </cfRule>
  </conditionalFormatting>
  <conditionalFormatting sqref="FO40 FO45 FO48">
    <cfRule type="expression" dxfId="0" priority="757">
      <formula>#REF!&gt;=TODAY()</formula>
    </cfRule>
  </conditionalFormatting>
  <conditionalFormatting sqref="FO40 FO45 FO48">
    <cfRule type="expression" dxfId="0" priority="758">
      <formula>#REF!&gt;=TODAY()</formula>
    </cfRule>
  </conditionalFormatting>
  <conditionalFormatting sqref="FO40 FO45 FO48">
    <cfRule type="expression" dxfId="0" priority="759">
      <formula>#REF!&gt;=TODAY()</formula>
    </cfRule>
  </conditionalFormatting>
  <conditionalFormatting sqref="FO40 FO45 FO48">
    <cfRule type="expression" dxfId="0" priority="760">
      <formula>#REF!&gt;=TODAY()</formula>
    </cfRule>
  </conditionalFormatting>
  <conditionalFormatting sqref="FO40 FO45 FO48">
    <cfRule type="expression" dxfId="0" priority="761">
      <formula>#REF!&gt;=TODAY()</formula>
    </cfRule>
  </conditionalFormatting>
  <conditionalFormatting sqref="FO40 FO45 FO48">
    <cfRule type="expression" dxfId="0" priority="762">
      <formula>#REF!&gt;=TODAY()</formula>
    </cfRule>
  </conditionalFormatting>
  <conditionalFormatting sqref="FO40 FO45 FO48">
    <cfRule type="expression" dxfId="0" priority="763">
      <formula>#REF!&gt;=TODAY()</formula>
    </cfRule>
  </conditionalFormatting>
  <conditionalFormatting sqref="FO40 FO45 FO48">
    <cfRule type="expression" dxfId="0" priority="764">
      <formula>#REF!&gt;=TODAY()</formula>
    </cfRule>
  </conditionalFormatting>
  <conditionalFormatting sqref="FO40 FO45 FO48">
    <cfRule type="expression" dxfId="0" priority="765">
      <formula>#REF!&gt;=TODAY()</formula>
    </cfRule>
  </conditionalFormatting>
  <conditionalFormatting sqref="FO40 FO45 FO48">
    <cfRule type="expression" dxfId="0" priority="766">
      <formula>#REF!&gt;=TODAY()</formula>
    </cfRule>
  </conditionalFormatting>
  <conditionalFormatting sqref="FO40 FO45 FO48">
    <cfRule type="expression" dxfId="0" priority="767">
      <formula>#REF!&gt;=TODAY()</formula>
    </cfRule>
  </conditionalFormatting>
  <conditionalFormatting sqref="FO40 FO45 FO48">
    <cfRule type="expression" dxfId="0" priority="768">
      <formula>#REF!&gt;=TODAY()</formula>
    </cfRule>
  </conditionalFormatting>
  <conditionalFormatting sqref="FO40 FO45 FO48">
    <cfRule type="expression" dxfId="0" priority="769">
      <formula>#REF!&gt;=TODAY()</formula>
    </cfRule>
  </conditionalFormatting>
  <conditionalFormatting sqref="FO40 FO45 FO48">
    <cfRule type="expression" dxfId="0" priority="770">
      <formula>#REF!&gt;=TODAY()</formula>
    </cfRule>
  </conditionalFormatting>
  <conditionalFormatting sqref="FO40 FO45 FO48">
    <cfRule type="expression" dxfId="0" priority="771">
      <formula>#REF!&gt;=TODAY()</formula>
    </cfRule>
  </conditionalFormatting>
  <conditionalFormatting sqref="FO40 FO45 FO48">
    <cfRule type="expression" dxfId="0" priority="772">
      <formula>#REF!&gt;=TODAY()</formula>
    </cfRule>
  </conditionalFormatting>
  <conditionalFormatting sqref="FO40 FO45 FO48">
    <cfRule type="expression" dxfId="0" priority="773">
      <formula>#REF!&gt;=TODAY()</formula>
    </cfRule>
  </conditionalFormatting>
  <conditionalFormatting sqref="FO40 FO45 FO48">
    <cfRule type="expression" dxfId="0" priority="774">
      <formula>#REF!&gt;=TODAY()</formula>
    </cfRule>
  </conditionalFormatting>
  <conditionalFormatting sqref="FO45 FO48">
    <cfRule type="expression" dxfId="0" priority="775">
      <formula>#REF!&gt;=TODAY()</formula>
    </cfRule>
  </conditionalFormatting>
  <conditionalFormatting sqref="FO45 FO48">
    <cfRule type="expression" dxfId="0" priority="776">
      <formula>#REF!&gt;=TODAY()</formula>
    </cfRule>
  </conditionalFormatting>
  <conditionalFormatting sqref="FO45 FO48">
    <cfRule type="expression" dxfId="0" priority="777">
      <formula>#REF!&gt;=TODAY()</formula>
    </cfRule>
  </conditionalFormatting>
  <conditionalFormatting sqref="FO45 FO48">
    <cfRule type="expression" dxfId="0" priority="778">
      <formula>#REF!&gt;=TODAY()</formula>
    </cfRule>
  </conditionalFormatting>
  <conditionalFormatting sqref="FO45 FO48">
    <cfRule type="expression" dxfId="0" priority="779">
      <formula>#REF!&gt;=TODAY()</formula>
    </cfRule>
  </conditionalFormatting>
  <conditionalFormatting sqref="FO45 FO48">
    <cfRule type="expression" dxfId="0" priority="780">
      <formula>#REF!&gt;=TODAY()</formula>
    </cfRule>
  </conditionalFormatting>
  <conditionalFormatting sqref="FO45 FO48">
    <cfRule type="expression" dxfId="0" priority="781">
      <formula>#REF!&gt;=TODAY()</formula>
    </cfRule>
  </conditionalFormatting>
  <conditionalFormatting sqref="FO45 FO48">
    <cfRule type="expression" dxfId="0" priority="782">
      <formula>#REF!&gt;=TODAY()</formula>
    </cfRule>
  </conditionalFormatting>
  <conditionalFormatting sqref="FO45 FO48">
    <cfRule type="expression" dxfId="0" priority="783">
      <formula>#REF!&gt;=TODAY()</formula>
    </cfRule>
  </conditionalFormatting>
  <conditionalFormatting sqref="FO45 FO48">
    <cfRule type="expression" dxfId="0" priority="784">
      <formula>#REF!&gt;=TODAY()</formula>
    </cfRule>
  </conditionalFormatting>
  <conditionalFormatting sqref="FO45 FO48">
    <cfRule type="expression" dxfId="0" priority="785">
      <formula>#REF!&gt;=TODAY()</formula>
    </cfRule>
  </conditionalFormatting>
  <conditionalFormatting sqref="FO45 FO48">
    <cfRule type="expression" dxfId="0" priority="786">
      <formula>#REF!&gt;=TODAY()</formula>
    </cfRule>
  </conditionalFormatting>
  <conditionalFormatting sqref="FO45 FO48">
    <cfRule type="expression" dxfId="0" priority="787">
      <formula>#REF!&gt;=TODAY()</formula>
    </cfRule>
  </conditionalFormatting>
  <conditionalFormatting sqref="FO45 FO48">
    <cfRule type="expression" dxfId="0" priority="788">
      <formula>#REF!&gt;=TODAY()</formula>
    </cfRule>
  </conditionalFormatting>
  <conditionalFormatting sqref="FO45 FO48">
    <cfRule type="expression" dxfId="0" priority="789">
      <formula>#REF!&gt;=TODAY()</formula>
    </cfRule>
  </conditionalFormatting>
  <conditionalFormatting sqref="FO45 FO48">
    <cfRule type="expression" dxfId="0" priority="790">
      <formula>#REF!&gt;=TODAY()</formula>
    </cfRule>
  </conditionalFormatting>
  <conditionalFormatting sqref="FO45 FO48">
    <cfRule type="expression" dxfId="0" priority="791">
      <formula>#REF!&gt;=TODAY()</formula>
    </cfRule>
  </conditionalFormatting>
  <conditionalFormatting sqref="FO45 FO48">
    <cfRule type="expression" dxfId="0" priority="792">
      <formula>#REF!&gt;=TODAY()</formula>
    </cfRule>
  </conditionalFormatting>
  <conditionalFormatting sqref="FO45 FO48">
    <cfRule type="expression" dxfId="0" priority="793">
      <formula>#REF!&gt;=TODAY()</formula>
    </cfRule>
  </conditionalFormatting>
  <conditionalFormatting sqref="FO45 FO48">
    <cfRule type="expression" dxfId="0" priority="794">
      <formula>#REF!&gt;=TODAY()</formula>
    </cfRule>
  </conditionalFormatting>
  <conditionalFormatting sqref="FO45 FO48">
    <cfRule type="expression" dxfId="0" priority="795">
      <formula>#REF!&gt;=TODAY()</formula>
    </cfRule>
  </conditionalFormatting>
  <conditionalFormatting sqref="FO45 FO48">
    <cfRule type="expression" dxfId="0" priority="796">
      <formula>#REF!&gt;=TODAY()</formula>
    </cfRule>
  </conditionalFormatting>
  <conditionalFormatting sqref="FO45 FO48">
    <cfRule type="expression" dxfId="0" priority="797">
      <formula>#REF!&gt;=TODAY()</formula>
    </cfRule>
  </conditionalFormatting>
  <conditionalFormatting sqref="FO45 FO48">
    <cfRule type="expression" dxfId="0" priority="798">
      <formula>#REF!&gt;=TODAY()</formula>
    </cfRule>
  </conditionalFormatting>
  <conditionalFormatting sqref="FO45 FO48">
    <cfRule type="expression" dxfId="0" priority="799">
      <formula>#REF!&gt;=TODAY()</formula>
    </cfRule>
  </conditionalFormatting>
  <conditionalFormatting sqref="FO45 FO48">
    <cfRule type="expression" dxfId="0" priority="800">
      <formula>#REF!&gt;=TODAY()</formula>
    </cfRule>
  </conditionalFormatting>
  <conditionalFormatting sqref="FO45 FO48">
    <cfRule type="expression" dxfId="0" priority="801">
      <formula>#REF!&gt;=TODAY()</formula>
    </cfRule>
  </conditionalFormatting>
  <conditionalFormatting sqref="FO45 FO48">
    <cfRule type="expression" dxfId="0" priority="802">
      <formula>#REF!&gt;=TODAY()</formula>
    </cfRule>
  </conditionalFormatting>
  <conditionalFormatting sqref="FO45 FO48">
    <cfRule type="expression" dxfId="0" priority="803">
      <formula>#REF!&gt;=TODAY()</formula>
    </cfRule>
  </conditionalFormatting>
  <conditionalFormatting sqref="FO45 FO48">
    <cfRule type="expression" dxfId="0" priority="804">
      <formula>#REF!&gt;=TODAY()</formula>
    </cfRule>
  </conditionalFormatting>
  <conditionalFormatting sqref="FO45 FO48">
    <cfRule type="expression" dxfId="0" priority="805">
      <formula>#REF!&gt;=TODAY()</formula>
    </cfRule>
  </conditionalFormatting>
  <conditionalFormatting sqref="FO45 FO48">
    <cfRule type="expression" dxfId="0" priority="806">
      <formula>#REF!&gt;=TODAY()</formula>
    </cfRule>
  </conditionalFormatting>
  <conditionalFormatting sqref="FO45 FO48">
    <cfRule type="expression" dxfId="0" priority="807">
      <formula>#REF!&gt;=TODAY()</formula>
    </cfRule>
  </conditionalFormatting>
  <conditionalFormatting sqref="FO45 FO48">
    <cfRule type="expression" dxfId="0" priority="808">
      <formula>#REF!&gt;=TODAY()</formula>
    </cfRule>
  </conditionalFormatting>
  <conditionalFormatting sqref="FO45 FO48">
    <cfRule type="expression" dxfId="0" priority="809">
      <formula>#REF!&gt;=TODAY()</formula>
    </cfRule>
  </conditionalFormatting>
  <conditionalFormatting sqref="FO45 FO48">
    <cfRule type="expression" dxfId="0" priority="810">
      <formula>#REF!&gt;=TODAY()</formula>
    </cfRule>
  </conditionalFormatting>
  <conditionalFormatting sqref="FO45 FO48">
    <cfRule type="expression" dxfId="0" priority="811">
      <formula>#REF!&gt;=TODAY()</formula>
    </cfRule>
  </conditionalFormatting>
  <conditionalFormatting sqref="FO45 FO48">
    <cfRule type="expression" dxfId="0" priority="812">
      <formula>#REF!&gt;=TODAY()</formula>
    </cfRule>
  </conditionalFormatting>
  <conditionalFormatting sqref="FO45 FO48">
    <cfRule type="expression" dxfId="0" priority="813">
      <formula>#REF!&gt;=TODAY()</formula>
    </cfRule>
  </conditionalFormatting>
  <conditionalFormatting sqref="FO45 FO48">
    <cfRule type="expression" dxfId="0" priority="814">
      <formula>#REF!&gt;=TODAY()</formula>
    </cfRule>
  </conditionalFormatting>
  <conditionalFormatting sqref="FO45 FO48">
    <cfRule type="expression" dxfId="0" priority="815">
      <formula>#REF!&gt;=TODAY()</formula>
    </cfRule>
  </conditionalFormatting>
  <conditionalFormatting sqref="FO45 FO48">
    <cfRule type="expression" dxfId="0" priority="816">
      <formula>#REF!&gt;=TODAY()</formula>
    </cfRule>
  </conditionalFormatting>
  <conditionalFormatting sqref="FP6">
    <cfRule type="expression" dxfId="0" priority="817">
      <formula>#REF!&gt;=TODAY()</formula>
    </cfRule>
  </conditionalFormatting>
  <conditionalFormatting sqref="FP6">
    <cfRule type="expression" dxfId="0" priority="818">
      <formula>#REF!&gt;=TODAY()</formula>
    </cfRule>
  </conditionalFormatting>
  <conditionalFormatting sqref="FP6">
    <cfRule type="expression" dxfId="0" priority="819">
      <formula>#REF!&gt;=TODAY()</formula>
    </cfRule>
  </conditionalFormatting>
  <conditionalFormatting sqref="FP6">
    <cfRule type="expression" dxfId="0" priority="820">
      <formula>#REF!&gt;=TODAY()</formula>
    </cfRule>
  </conditionalFormatting>
  <conditionalFormatting sqref="FP6">
    <cfRule type="expression" dxfId="0" priority="821">
      <formula>#REF!&gt;=TODAY()</formula>
    </cfRule>
  </conditionalFormatting>
  <conditionalFormatting sqref="FP6">
    <cfRule type="expression" dxfId="0" priority="822">
      <formula>#REF!&gt;=TODAY()</formula>
    </cfRule>
  </conditionalFormatting>
  <conditionalFormatting sqref="FP6">
    <cfRule type="expression" dxfId="0" priority="823">
      <formula>#REF!&gt;=TODAY()</formula>
    </cfRule>
  </conditionalFormatting>
  <conditionalFormatting sqref="FP6">
    <cfRule type="expression" dxfId="0" priority="824">
      <formula>#REF!&gt;=TODAY()</formula>
    </cfRule>
  </conditionalFormatting>
  <conditionalFormatting sqref="FP6">
    <cfRule type="expression" dxfId="0" priority="825">
      <formula>#REF!&gt;=TODAY()</formula>
    </cfRule>
  </conditionalFormatting>
  <conditionalFormatting sqref="FP6">
    <cfRule type="expression" dxfId="0" priority="826">
      <formula>#REF!&gt;=TODAY()</formula>
    </cfRule>
  </conditionalFormatting>
  <conditionalFormatting sqref="FP6">
    <cfRule type="expression" dxfId="0" priority="827">
      <formula>#REF!&gt;=TODAY()</formula>
    </cfRule>
  </conditionalFormatting>
  <conditionalFormatting sqref="FP6">
    <cfRule type="expression" dxfId="0" priority="828">
      <formula>#REF!&gt;=TODAY()</formula>
    </cfRule>
  </conditionalFormatting>
  <conditionalFormatting sqref="FP6">
    <cfRule type="expression" dxfId="0" priority="829">
      <formula>#REF!&gt;=TODAY()</formula>
    </cfRule>
  </conditionalFormatting>
  <conditionalFormatting sqref="FP6">
    <cfRule type="expression" dxfId="0" priority="830">
      <formula>#REF!&gt;=TODAY()</formula>
    </cfRule>
  </conditionalFormatting>
  <conditionalFormatting sqref="FP6">
    <cfRule type="expression" dxfId="0" priority="831">
      <formula>#REF!&gt;=TODAY()</formula>
    </cfRule>
  </conditionalFormatting>
  <conditionalFormatting sqref="FP6">
    <cfRule type="expression" dxfId="0" priority="832">
      <formula>#REF!&gt;=TODAY()</formula>
    </cfRule>
  </conditionalFormatting>
  <conditionalFormatting sqref="FP6">
    <cfRule type="expression" dxfId="0" priority="833">
      <formula>#REF!&gt;=TODAY()</formula>
    </cfRule>
  </conditionalFormatting>
  <conditionalFormatting sqref="FP6">
    <cfRule type="expression" dxfId="0" priority="834">
      <formula>#REF!&gt;=TODAY()</formula>
    </cfRule>
  </conditionalFormatting>
  <conditionalFormatting sqref="FP36 FP40 FP45 FP48">
    <cfRule type="expression" dxfId="0" priority="835">
      <formula>#REF!&gt;=TODAY()</formula>
    </cfRule>
  </conditionalFormatting>
  <conditionalFormatting sqref="FP36 FP40 FP45 FP48">
    <cfRule type="expression" dxfId="0" priority="836">
      <formula>#REF!&gt;=TODAY()</formula>
    </cfRule>
  </conditionalFormatting>
  <conditionalFormatting sqref="FP36 FP40 FP45 FP48">
    <cfRule type="expression" dxfId="0" priority="837">
      <formula>#REF!&gt;=TODAY()</formula>
    </cfRule>
  </conditionalFormatting>
  <conditionalFormatting sqref="FP36 FP40 FP45 FP48">
    <cfRule type="expression" dxfId="0" priority="838">
      <formula>#REF!&gt;=TODAY()</formula>
    </cfRule>
  </conditionalFormatting>
  <conditionalFormatting sqref="FP36 FP40 FP45 FP48">
    <cfRule type="expression" dxfId="0" priority="839">
      <formula>#REF!&gt;=TODAY()</formula>
    </cfRule>
  </conditionalFormatting>
  <conditionalFormatting sqref="FP36 FP40 FP45 FP48">
    <cfRule type="expression" dxfId="0" priority="840">
      <formula>#REF!&gt;=TODAY()</formula>
    </cfRule>
  </conditionalFormatting>
  <conditionalFormatting sqref="FP36 FP40 FP45 FP48">
    <cfRule type="expression" dxfId="0" priority="841">
      <formula>#REF!&gt;=TODAY()</formula>
    </cfRule>
  </conditionalFormatting>
  <conditionalFormatting sqref="FP36 FP40 FP45 FP48">
    <cfRule type="expression" dxfId="0" priority="842">
      <formula>#REF!&gt;=TODAY()</formula>
    </cfRule>
  </conditionalFormatting>
  <conditionalFormatting sqref="FP36 FP40 FP45 FP48">
    <cfRule type="expression" dxfId="0" priority="843">
      <formula>#REF!&gt;=TODAY()</formula>
    </cfRule>
  </conditionalFormatting>
  <conditionalFormatting sqref="FP36 FP40 FP45 FP48">
    <cfRule type="expression" dxfId="0" priority="844">
      <formula>#REF!&gt;=TODAY()</formula>
    </cfRule>
  </conditionalFormatting>
  <conditionalFormatting sqref="FP36 FP40 FP45 FP48">
    <cfRule type="expression" dxfId="0" priority="845">
      <formula>#REF!&gt;=TODAY()</formula>
    </cfRule>
  </conditionalFormatting>
  <conditionalFormatting sqref="FP36 FP40 FP45 FP48">
    <cfRule type="expression" dxfId="0" priority="846">
      <formula>#REF!&gt;=TODAY()</formula>
    </cfRule>
  </conditionalFormatting>
  <conditionalFormatting sqref="FP36 FP40 FP45 FP48">
    <cfRule type="expression" dxfId="0" priority="847">
      <formula>#REF!&gt;=TODAY()</formula>
    </cfRule>
  </conditionalFormatting>
  <conditionalFormatting sqref="FP36 FP40 FP45 FP48">
    <cfRule type="expression" dxfId="0" priority="848">
      <formula>#REF!&gt;=TODAY()</formula>
    </cfRule>
  </conditionalFormatting>
  <conditionalFormatting sqref="FP36 FP40 FP45 FP48">
    <cfRule type="expression" dxfId="0" priority="849">
      <formula>#REF!&gt;=TODAY()</formula>
    </cfRule>
  </conditionalFormatting>
  <conditionalFormatting sqref="FP36 FP40 FP45 FP48">
    <cfRule type="expression" dxfId="0" priority="850">
      <formula>#REF!&gt;=TODAY()</formula>
    </cfRule>
  </conditionalFormatting>
  <conditionalFormatting sqref="FP36 FP40 FP45 FP48">
    <cfRule type="expression" dxfId="0" priority="851">
      <formula>#REF!&gt;=TODAY()</formula>
    </cfRule>
  </conditionalFormatting>
  <conditionalFormatting sqref="FP36 FP40 FP45 FP48">
    <cfRule type="expression" dxfId="0" priority="852">
      <formula>#REF!&gt;=TODAY()</formula>
    </cfRule>
  </conditionalFormatting>
  <conditionalFormatting sqref="FP36 FP40 FP45 FP48">
    <cfRule type="expression" dxfId="0" priority="853">
      <formula>#REF!&gt;=TODAY()</formula>
    </cfRule>
  </conditionalFormatting>
  <conditionalFormatting sqref="FP36 FP40 FP45 FP48">
    <cfRule type="expression" dxfId="0" priority="854">
      <formula>#REF!&gt;=TODAY()</formula>
    </cfRule>
  </conditionalFormatting>
  <conditionalFormatting sqref="FP36 FP40 FP45 FP48">
    <cfRule type="expression" dxfId="0" priority="855">
      <formula>#REF!&gt;=TODAY()</formula>
    </cfRule>
  </conditionalFormatting>
  <conditionalFormatting sqref="FP36 FP40 FP45 FP48">
    <cfRule type="expression" dxfId="0" priority="856">
      <formula>#REF!&gt;=TODAY()</formula>
    </cfRule>
  </conditionalFormatting>
  <conditionalFormatting sqref="FP36 FP40 FP45 FP48">
    <cfRule type="expression" dxfId="0" priority="857">
      <formula>#REF!&gt;=TODAY()</formula>
    </cfRule>
  </conditionalFormatting>
  <conditionalFormatting sqref="FP36 FP40 FP45 FP48">
    <cfRule type="expression" dxfId="0" priority="858">
      <formula>#REF!&gt;=TODAY()</formula>
    </cfRule>
  </conditionalFormatting>
  <conditionalFormatting sqref="FP36 FP40 FP45 FP48">
    <cfRule type="expression" dxfId="0" priority="859">
      <formula>#REF!&gt;=TODAY()</formula>
    </cfRule>
  </conditionalFormatting>
  <conditionalFormatting sqref="FP36 FP40 FP45 FP48">
    <cfRule type="expression" dxfId="0" priority="860">
      <formula>#REF!&gt;=TODAY()</formula>
    </cfRule>
  </conditionalFormatting>
  <conditionalFormatting sqref="FP36 FP40 FP45 FP48">
    <cfRule type="expression" dxfId="0" priority="861">
      <formula>#REF!&gt;=TODAY()</formula>
    </cfRule>
  </conditionalFormatting>
  <conditionalFormatting sqref="FP36 FP40 FP45 FP48">
    <cfRule type="expression" dxfId="0" priority="862">
      <formula>#REF!&gt;=TODAY()</formula>
    </cfRule>
  </conditionalFormatting>
  <conditionalFormatting sqref="FP36 FP40 FP45 FP48">
    <cfRule type="expression" dxfId="0" priority="863">
      <formula>#REF!&gt;=TODAY()</formula>
    </cfRule>
  </conditionalFormatting>
  <conditionalFormatting sqref="FP36 FP40 FP45 FP48">
    <cfRule type="expression" dxfId="0" priority="864">
      <formula>#REF!&gt;=TODAY()</formula>
    </cfRule>
  </conditionalFormatting>
  <conditionalFormatting sqref="FP36 FP40 FP45 FP48">
    <cfRule type="expression" dxfId="0" priority="865">
      <formula>#REF!&gt;=TODAY()</formula>
    </cfRule>
  </conditionalFormatting>
  <conditionalFormatting sqref="FP36 FP40 FP45 FP48">
    <cfRule type="expression" dxfId="0" priority="866">
      <formula>#REF!&gt;=TODAY()</formula>
    </cfRule>
  </conditionalFormatting>
  <conditionalFormatting sqref="FP36 FP40 FP45 FP48">
    <cfRule type="expression" dxfId="0" priority="867">
      <formula>#REF!&gt;=TODAY()</formula>
    </cfRule>
  </conditionalFormatting>
  <conditionalFormatting sqref="FP36 FP40 FP45 FP48">
    <cfRule type="expression" dxfId="0" priority="868">
      <formula>#REF!&gt;=TODAY()</formula>
    </cfRule>
  </conditionalFormatting>
  <conditionalFormatting sqref="FP36 FP40 FP45 FP48">
    <cfRule type="expression" dxfId="0" priority="869">
      <formula>#REF!&gt;=TODAY()</formula>
    </cfRule>
  </conditionalFormatting>
  <conditionalFormatting sqref="FP36 FP40 FP45 FP48">
    <cfRule type="expression" dxfId="0" priority="870">
      <formula>#REF!&gt;=TODAY()</formula>
    </cfRule>
  </conditionalFormatting>
  <conditionalFormatting sqref="FP36 FP40 FP45 FP48">
    <cfRule type="expression" dxfId="0" priority="871">
      <formula>#REF!&gt;=TODAY()</formula>
    </cfRule>
  </conditionalFormatting>
  <conditionalFormatting sqref="FP36 FP40 FP45 FP48">
    <cfRule type="expression" dxfId="0" priority="872">
      <formula>#REF!&gt;=TODAY()</formula>
    </cfRule>
  </conditionalFormatting>
  <conditionalFormatting sqref="FP36 FP40 FP45 FP48">
    <cfRule type="expression" dxfId="0" priority="873">
      <formula>#REF!&gt;=TODAY()</formula>
    </cfRule>
  </conditionalFormatting>
  <conditionalFormatting sqref="FP36 FP40 FP45 FP48">
    <cfRule type="expression" dxfId="0" priority="874">
      <formula>#REF!&gt;=TODAY()</formula>
    </cfRule>
  </conditionalFormatting>
  <conditionalFormatting sqref="FP36 FP40 FP45 FP48">
    <cfRule type="expression" dxfId="0" priority="875">
      <formula>#REF!&gt;=TODAY()</formula>
    </cfRule>
  </conditionalFormatting>
  <conditionalFormatting sqref="FP36 FP40 FP45 FP48">
    <cfRule type="expression" dxfId="0" priority="876">
      <formula>#REF!&gt;=TODAY()</formula>
    </cfRule>
  </conditionalFormatting>
  <conditionalFormatting sqref="FP40 FP45 FP48">
    <cfRule type="expression" dxfId="0" priority="877">
      <formula>#REF!&gt;=TODAY()</formula>
    </cfRule>
  </conditionalFormatting>
  <conditionalFormatting sqref="FP40 FP45 FP48">
    <cfRule type="expression" dxfId="0" priority="878">
      <formula>#REF!&gt;=TODAY()</formula>
    </cfRule>
  </conditionalFormatting>
  <conditionalFormatting sqref="FP40 FP45 FP48">
    <cfRule type="expression" dxfId="0" priority="879">
      <formula>#REF!&gt;=TODAY()</formula>
    </cfRule>
  </conditionalFormatting>
  <conditionalFormatting sqref="FP40 FP45 FP48">
    <cfRule type="expression" dxfId="0" priority="880">
      <formula>#REF!&gt;=TODAY()</formula>
    </cfRule>
  </conditionalFormatting>
  <conditionalFormatting sqref="FP40 FP45 FP48">
    <cfRule type="expression" dxfId="0" priority="881">
      <formula>#REF!&gt;=TODAY()</formula>
    </cfRule>
  </conditionalFormatting>
  <conditionalFormatting sqref="FP40 FP45 FP48">
    <cfRule type="expression" dxfId="0" priority="882">
      <formula>#REF!&gt;=TODAY()</formula>
    </cfRule>
  </conditionalFormatting>
  <conditionalFormatting sqref="FP40 FP45 FP48">
    <cfRule type="expression" dxfId="0" priority="883">
      <formula>#REF!&gt;=TODAY()</formula>
    </cfRule>
  </conditionalFormatting>
  <conditionalFormatting sqref="FP40 FP45 FP48">
    <cfRule type="expression" dxfId="0" priority="884">
      <formula>#REF!&gt;=TODAY()</formula>
    </cfRule>
  </conditionalFormatting>
  <conditionalFormatting sqref="FP40 FP45 FP48">
    <cfRule type="expression" dxfId="0" priority="885">
      <formula>#REF!&gt;=TODAY()</formula>
    </cfRule>
  </conditionalFormatting>
  <conditionalFormatting sqref="FP40 FP45 FP48">
    <cfRule type="expression" dxfId="0" priority="886">
      <formula>#REF!&gt;=TODAY()</formula>
    </cfRule>
  </conditionalFormatting>
  <conditionalFormatting sqref="FP40 FP45 FP48">
    <cfRule type="expression" dxfId="0" priority="887">
      <formula>#REF!&gt;=TODAY()</formula>
    </cfRule>
  </conditionalFormatting>
  <conditionalFormatting sqref="FP40 FP45 FP48">
    <cfRule type="expression" dxfId="0" priority="888">
      <formula>#REF!&gt;=TODAY()</formula>
    </cfRule>
  </conditionalFormatting>
  <conditionalFormatting sqref="FP40 FP45 FP48">
    <cfRule type="expression" dxfId="0" priority="889">
      <formula>#REF!&gt;=TODAY()</formula>
    </cfRule>
  </conditionalFormatting>
  <conditionalFormatting sqref="FP40 FP45 FP48">
    <cfRule type="expression" dxfId="0" priority="890">
      <formula>#REF!&gt;=TODAY()</formula>
    </cfRule>
  </conditionalFormatting>
  <conditionalFormatting sqref="FP40 FP45 FP48">
    <cfRule type="expression" dxfId="0" priority="891">
      <formula>#REF!&gt;=TODAY()</formula>
    </cfRule>
  </conditionalFormatting>
  <conditionalFormatting sqref="FP40 FP45 FP48">
    <cfRule type="expression" dxfId="0" priority="892">
      <formula>#REF!&gt;=TODAY()</formula>
    </cfRule>
  </conditionalFormatting>
  <conditionalFormatting sqref="FP40 FP45 FP48">
    <cfRule type="expression" dxfId="0" priority="893">
      <formula>#REF!&gt;=TODAY()</formula>
    </cfRule>
  </conditionalFormatting>
  <conditionalFormatting sqref="FP40 FP45 FP48">
    <cfRule type="expression" dxfId="0" priority="894">
      <formula>#REF!&gt;=TODAY()</formula>
    </cfRule>
  </conditionalFormatting>
  <conditionalFormatting sqref="FP40 FP45 FP48">
    <cfRule type="expression" dxfId="0" priority="895">
      <formula>#REF!&gt;=TODAY()</formula>
    </cfRule>
  </conditionalFormatting>
  <conditionalFormatting sqref="FP40 FP45 FP48">
    <cfRule type="expression" dxfId="0" priority="896">
      <formula>#REF!&gt;=TODAY()</formula>
    </cfRule>
  </conditionalFormatting>
  <conditionalFormatting sqref="FP40 FP45 FP48">
    <cfRule type="expression" dxfId="0" priority="897">
      <formula>#REF!&gt;=TODAY()</formula>
    </cfRule>
  </conditionalFormatting>
  <conditionalFormatting sqref="FP40 FP45 FP48">
    <cfRule type="expression" dxfId="0" priority="898">
      <formula>#REF!&gt;=TODAY()</formula>
    </cfRule>
  </conditionalFormatting>
  <conditionalFormatting sqref="FP40 FP45 FP48">
    <cfRule type="expression" dxfId="0" priority="899">
      <formula>#REF!&gt;=TODAY()</formula>
    </cfRule>
  </conditionalFormatting>
  <conditionalFormatting sqref="FP40 FP45 FP48">
    <cfRule type="expression" dxfId="0" priority="900">
      <formula>#REF!&gt;=TODAY()</formula>
    </cfRule>
  </conditionalFormatting>
  <conditionalFormatting sqref="FP40 FP45 FP48">
    <cfRule type="expression" dxfId="0" priority="901">
      <formula>#REF!&gt;=TODAY()</formula>
    </cfRule>
  </conditionalFormatting>
  <conditionalFormatting sqref="FP40 FP45 FP48">
    <cfRule type="expression" dxfId="0" priority="902">
      <formula>#REF!&gt;=TODAY()</formula>
    </cfRule>
  </conditionalFormatting>
  <conditionalFormatting sqref="FP40 FP45 FP48">
    <cfRule type="expression" dxfId="0" priority="903">
      <formula>#REF!&gt;=TODAY()</formula>
    </cfRule>
  </conditionalFormatting>
  <conditionalFormatting sqref="FP40 FP45 FP48">
    <cfRule type="expression" dxfId="0" priority="904">
      <formula>#REF!&gt;=TODAY()</formula>
    </cfRule>
  </conditionalFormatting>
  <conditionalFormatting sqref="FP40 FP45 FP48">
    <cfRule type="expression" dxfId="0" priority="905">
      <formula>#REF!&gt;=TODAY()</formula>
    </cfRule>
  </conditionalFormatting>
  <conditionalFormatting sqref="FP40 FP45 FP48">
    <cfRule type="expression" dxfId="0" priority="906">
      <formula>#REF!&gt;=TODAY()</formula>
    </cfRule>
  </conditionalFormatting>
  <conditionalFormatting sqref="FP40 FP45 FP48">
    <cfRule type="expression" dxfId="0" priority="907">
      <formula>#REF!&gt;=TODAY()</formula>
    </cfRule>
  </conditionalFormatting>
  <conditionalFormatting sqref="FP40 FP45 FP48">
    <cfRule type="expression" dxfId="0" priority="908">
      <formula>#REF!&gt;=TODAY()</formula>
    </cfRule>
  </conditionalFormatting>
  <conditionalFormatting sqref="FP40 FP45 FP48">
    <cfRule type="expression" dxfId="0" priority="909">
      <formula>#REF!&gt;=TODAY()</formula>
    </cfRule>
  </conditionalFormatting>
  <conditionalFormatting sqref="FP40 FP45 FP48">
    <cfRule type="expression" dxfId="0" priority="910">
      <formula>#REF!&gt;=TODAY()</formula>
    </cfRule>
  </conditionalFormatting>
  <conditionalFormatting sqref="FP40 FP45 FP48">
    <cfRule type="expression" dxfId="0" priority="911">
      <formula>#REF!&gt;=TODAY()</formula>
    </cfRule>
  </conditionalFormatting>
  <conditionalFormatting sqref="FP40 FP45 FP48">
    <cfRule type="expression" dxfId="0" priority="912">
      <formula>#REF!&gt;=TODAY()</formula>
    </cfRule>
  </conditionalFormatting>
  <conditionalFormatting sqref="FP40 FP45 FP48">
    <cfRule type="expression" dxfId="0" priority="913">
      <formula>#REF!&gt;=TODAY()</formula>
    </cfRule>
  </conditionalFormatting>
  <conditionalFormatting sqref="FP40 FP45 FP48">
    <cfRule type="expression" dxfId="0" priority="914">
      <formula>#REF!&gt;=TODAY()</formula>
    </cfRule>
  </conditionalFormatting>
  <conditionalFormatting sqref="FP40 FP45 FP48">
    <cfRule type="expression" dxfId="0" priority="915">
      <formula>#REF!&gt;=TODAY()</formula>
    </cfRule>
  </conditionalFormatting>
  <conditionalFormatting sqref="FP40 FP45 FP48">
    <cfRule type="expression" dxfId="0" priority="916">
      <formula>#REF!&gt;=TODAY()</formula>
    </cfRule>
  </conditionalFormatting>
  <conditionalFormatting sqref="FP40 FP45 FP48">
    <cfRule type="expression" dxfId="0" priority="917">
      <formula>#REF!&gt;=TODAY()</formula>
    </cfRule>
  </conditionalFormatting>
  <conditionalFormatting sqref="FP40 FP45 FP48">
    <cfRule type="expression" dxfId="0" priority="918">
      <formula>#REF!&gt;=TODAY()</formula>
    </cfRule>
  </conditionalFormatting>
  <conditionalFormatting sqref="FP45 FP48">
    <cfRule type="expression" dxfId="0" priority="919">
      <formula>#REF!&gt;=TODAY()</formula>
    </cfRule>
  </conditionalFormatting>
  <conditionalFormatting sqref="FP45 FP48">
    <cfRule type="expression" dxfId="0" priority="920">
      <formula>#REF!&gt;=TODAY()</formula>
    </cfRule>
  </conditionalFormatting>
  <conditionalFormatting sqref="FP45 FP48">
    <cfRule type="expression" dxfId="0" priority="921">
      <formula>#REF!&gt;=TODAY()</formula>
    </cfRule>
  </conditionalFormatting>
  <conditionalFormatting sqref="FP45 FP48">
    <cfRule type="expression" dxfId="0" priority="922">
      <formula>#REF!&gt;=TODAY()</formula>
    </cfRule>
  </conditionalFormatting>
  <conditionalFormatting sqref="FP45 FP48">
    <cfRule type="expression" dxfId="0" priority="923">
      <formula>#REF!&gt;=TODAY()</formula>
    </cfRule>
  </conditionalFormatting>
  <conditionalFormatting sqref="FP45 FP48">
    <cfRule type="expression" dxfId="0" priority="924">
      <formula>#REF!&gt;=TODAY()</formula>
    </cfRule>
  </conditionalFormatting>
  <conditionalFormatting sqref="FP45 FP48">
    <cfRule type="expression" dxfId="0" priority="925">
      <formula>#REF!&gt;=TODAY()</formula>
    </cfRule>
  </conditionalFormatting>
  <conditionalFormatting sqref="FP45 FP48">
    <cfRule type="expression" dxfId="0" priority="926">
      <formula>#REF!&gt;=TODAY()</formula>
    </cfRule>
  </conditionalFormatting>
  <conditionalFormatting sqref="FP45 FP48">
    <cfRule type="expression" dxfId="0" priority="927">
      <formula>#REF!&gt;=TODAY()</formula>
    </cfRule>
  </conditionalFormatting>
  <conditionalFormatting sqref="FP45 FP48">
    <cfRule type="expression" dxfId="0" priority="928">
      <formula>#REF!&gt;=TODAY()</formula>
    </cfRule>
  </conditionalFormatting>
  <conditionalFormatting sqref="FP45 FP48">
    <cfRule type="expression" dxfId="0" priority="929">
      <formula>#REF!&gt;=TODAY()</formula>
    </cfRule>
  </conditionalFormatting>
  <conditionalFormatting sqref="FP45 FP48">
    <cfRule type="expression" dxfId="0" priority="930">
      <formula>#REF!&gt;=TODAY()</formula>
    </cfRule>
  </conditionalFormatting>
  <conditionalFormatting sqref="FP45 FP48">
    <cfRule type="expression" dxfId="0" priority="931">
      <formula>#REF!&gt;=TODAY()</formula>
    </cfRule>
  </conditionalFormatting>
  <conditionalFormatting sqref="FP45 FP48">
    <cfRule type="expression" dxfId="0" priority="932">
      <formula>#REF!&gt;=TODAY()</formula>
    </cfRule>
  </conditionalFormatting>
  <conditionalFormatting sqref="FP45 FP48">
    <cfRule type="expression" dxfId="0" priority="933">
      <formula>#REF!&gt;=TODAY()</formula>
    </cfRule>
  </conditionalFormatting>
  <conditionalFormatting sqref="FP45 FP48">
    <cfRule type="expression" dxfId="0" priority="934">
      <formula>#REF!&gt;=TODAY()</formula>
    </cfRule>
  </conditionalFormatting>
  <conditionalFormatting sqref="FP45 FP48">
    <cfRule type="expression" dxfId="0" priority="935">
      <formula>#REF!&gt;=TODAY()</formula>
    </cfRule>
  </conditionalFormatting>
  <conditionalFormatting sqref="FP45 FP48">
    <cfRule type="expression" dxfId="0" priority="936">
      <formula>#REF!&gt;=TODAY()</formula>
    </cfRule>
  </conditionalFormatting>
  <conditionalFormatting sqref="FP45 FP48">
    <cfRule type="expression" dxfId="0" priority="937">
      <formula>#REF!&gt;=TODAY()</formula>
    </cfRule>
  </conditionalFormatting>
  <conditionalFormatting sqref="FP45 FP48">
    <cfRule type="expression" dxfId="0" priority="938">
      <formula>#REF!&gt;=TODAY()</formula>
    </cfRule>
  </conditionalFormatting>
  <conditionalFormatting sqref="FP45 FP48">
    <cfRule type="expression" dxfId="0" priority="939">
      <formula>#REF!&gt;=TODAY()</formula>
    </cfRule>
  </conditionalFormatting>
  <conditionalFormatting sqref="FP45 FP48">
    <cfRule type="expression" dxfId="0" priority="940">
      <formula>#REF!&gt;=TODAY()</formula>
    </cfRule>
  </conditionalFormatting>
  <conditionalFormatting sqref="FP45 FP48">
    <cfRule type="expression" dxfId="0" priority="941">
      <formula>#REF!&gt;=TODAY()</formula>
    </cfRule>
  </conditionalFormatting>
  <conditionalFormatting sqref="FP45 FP48">
    <cfRule type="expression" dxfId="0" priority="942">
      <formula>#REF!&gt;=TODAY()</formula>
    </cfRule>
  </conditionalFormatting>
  <conditionalFormatting sqref="FP45 FP48">
    <cfRule type="expression" dxfId="0" priority="943">
      <formula>#REF!&gt;=TODAY()</formula>
    </cfRule>
  </conditionalFormatting>
  <conditionalFormatting sqref="FP45 FP48">
    <cfRule type="expression" dxfId="0" priority="944">
      <formula>#REF!&gt;=TODAY()</formula>
    </cfRule>
  </conditionalFormatting>
  <conditionalFormatting sqref="FP45 FP48">
    <cfRule type="expression" dxfId="0" priority="945">
      <formula>#REF!&gt;=TODAY()</formula>
    </cfRule>
  </conditionalFormatting>
  <conditionalFormatting sqref="FP45 FP48">
    <cfRule type="expression" dxfId="0" priority="946">
      <formula>#REF!&gt;=TODAY()</formula>
    </cfRule>
  </conditionalFormatting>
  <conditionalFormatting sqref="FP45 FP48">
    <cfRule type="expression" dxfId="0" priority="947">
      <formula>#REF!&gt;=TODAY()</formula>
    </cfRule>
  </conditionalFormatting>
  <conditionalFormatting sqref="FP45 FP48">
    <cfRule type="expression" dxfId="0" priority="948">
      <formula>#REF!&gt;=TODAY()</formula>
    </cfRule>
  </conditionalFormatting>
  <conditionalFormatting sqref="FP45 FP48">
    <cfRule type="expression" dxfId="0" priority="949">
      <formula>#REF!&gt;=TODAY()</formula>
    </cfRule>
  </conditionalFormatting>
  <conditionalFormatting sqref="FP45 FP48">
    <cfRule type="expression" dxfId="0" priority="950">
      <formula>#REF!&gt;=TODAY()</formula>
    </cfRule>
  </conditionalFormatting>
  <conditionalFormatting sqref="FP45 FP48">
    <cfRule type="expression" dxfId="0" priority="951">
      <formula>#REF!&gt;=TODAY()</formula>
    </cfRule>
  </conditionalFormatting>
  <conditionalFormatting sqref="FP45 FP48">
    <cfRule type="expression" dxfId="0" priority="952">
      <formula>#REF!&gt;=TODAY()</formula>
    </cfRule>
  </conditionalFormatting>
  <conditionalFormatting sqref="FP45 FP48">
    <cfRule type="expression" dxfId="0" priority="953">
      <formula>#REF!&gt;=TODAY()</formula>
    </cfRule>
  </conditionalFormatting>
  <conditionalFormatting sqref="FP45 FP48">
    <cfRule type="expression" dxfId="0" priority="954">
      <formula>#REF!&gt;=TODAY()</formula>
    </cfRule>
  </conditionalFormatting>
  <conditionalFormatting sqref="FP45 FP48">
    <cfRule type="expression" dxfId="0" priority="955">
      <formula>#REF!&gt;=TODAY()</formula>
    </cfRule>
  </conditionalFormatting>
  <conditionalFormatting sqref="FP45 FP48">
    <cfRule type="expression" dxfId="0" priority="956">
      <formula>#REF!&gt;=TODAY()</formula>
    </cfRule>
  </conditionalFormatting>
  <conditionalFormatting sqref="FP45 FP48">
    <cfRule type="expression" dxfId="0" priority="957">
      <formula>#REF!&gt;=TODAY()</formula>
    </cfRule>
  </conditionalFormatting>
  <conditionalFormatting sqref="FP45 FP48">
    <cfRule type="expression" dxfId="0" priority="958">
      <formula>#REF!&gt;=TODAY()</formula>
    </cfRule>
  </conditionalFormatting>
  <conditionalFormatting sqref="FP45 FP48">
    <cfRule type="expression" dxfId="0" priority="959">
      <formula>#REF!&gt;=TODAY()</formula>
    </cfRule>
  </conditionalFormatting>
  <conditionalFormatting sqref="FP45 FP48">
    <cfRule type="expression" dxfId="0" priority="960">
      <formula>#REF!&gt;=TODAY()</formula>
    </cfRule>
  </conditionalFormatting>
  <conditionalFormatting sqref="FQ5 FQ36 FQ40 FQ45 FQ48">
    <cfRule type="expression" dxfId="0" priority="961">
      <formula>#REF!&gt;=TODAY()</formula>
    </cfRule>
  </conditionalFormatting>
  <conditionalFormatting sqref="FQ5 FQ36 FQ40 FQ45 FQ48">
    <cfRule type="expression" dxfId="0" priority="962">
      <formula>#REF!&gt;=TODAY()</formula>
    </cfRule>
  </conditionalFormatting>
  <conditionalFormatting sqref="FQ5 FQ36 FQ40 FQ45 FQ48">
    <cfRule type="expression" dxfId="0" priority="963">
      <formula>#REF!&gt;=TODAY()</formula>
    </cfRule>
  </conditionalFormatting>
  <conditionalFormatting sqref="FQ5 FQ36 FQ40 FQ45 FQ48">
    <cfRule type="expression" dxfId="0" priority="964">
      <formula>#REF!&gt;=TODAY()</formula>
    </cfRule>
  </conditionalFormatting>
  <conditionalFormatting sqref="FQ5 FQ36 FQ40 FQ45 FQ48">
    <cfRule type="expression" dxfId="0" priority="965">
      <formula>#REF!&gt;=TODAY()</formula>
    </cfRule>
  </conditionalFormatting>
  <conditionalFormatting sqref="FQ5 FQ36 FQ40 FQ45 FQ48">
    <cfRule type="expression" dxfId="0" priority="966">
      <formula>#REF!&gt;=TODAY()</formula>
    </cfRule>
  </conditionalFormatting>
  <conditionalFormatting sqref="FQ5 FQ36 FQ40 FQ45 FQ48">
    <cfRule type="expression" dxfId="0" priority="967">
      <formula>#REF!&gt;=TODAY()</formula>
    </cfRule>
  </conditionalFormatting>
  <conditionalFormatting sqref="FQ5 FQ36 FQ40 FQ45 FQ48">
    <cfRule type="expression" dxfId="0" priority="968">
      <formula>#REF!&gt;=TODAY()</formula>
    </cfRule>
  </conditionalFormatting>
  <conditionalFormatting sqref="FQ5 FQ36 FQ40 FQ45 FQ48">
    <cfRule type="expression" dxfId="0" priority="969">
      <formula>#REF!&gt;=TODAY()</formula>
    </cfRule>
  </conditionalFormatting>
  <conditionalFormatting sqref="FQ5 FQ36 FQ40 FQ45 FQ48">
    <cfRule type="expression" dxfId="0" priority="970">
      <formula>#REF!&gt;=TODAY()</formula>
    </cfRule>
  </conditionalFormatting>
  <conditionalFormatting sqref="FQ5 FQ36 FQ40 FQ45 FQ48">
    <cfRule type="expression" dxfId="0" priority="971">
      <formula>#REF!&gt;=TODAY()</formula>
    </cfRule>
  </conditionalFormatting>
  <conditionalFormatting sqref="FQ5 FQ36 FQ40 FQ45 FQ48">
    <cfRule type="expression" dxfId="0" priority="972">
      <formula>#REF!&gt;=TODAY()</formula>
    </cfRule>
  </conditionalFormatting>
  <conditionalFormatting sqref="FQ5 FQ36 FQ40 FQ45 FQ48">
    <cfRule type="expression" dxfId="0" priority="973">
      <formula>#REF!&gt;=TODAY()</formula>
    </cfRule>
  </conditionalFormatting>
  <conditionalFormatting sqref="FQ5 FQ36 FQ40 FQ45 FQ48">
    <cfRule type="expression" dxfId="0" priority="974">
      <formula>#REF!&gt;=TODAY()</formula>
    </cfRule>
  </conditionalFormatting>
  <conditionalFormatting sqref="FQ5 FQ36 FQ40 FQ45 FQ48">
    <cfRule type="expression" dxfId="0" priority="975">
      <formula>#REF!&gt;=TODAY()</formula>
    </cfRule>
  </conditionalFormatting>
  <conditionalFormatting sqref="FQ5 FQ36 FQ40 FQ45 FQ48">
    <cfRule type="expression" dxfId="0" priority="976">
      <formula>#REF!&gt;=TODAY()</formula>
    </cfRule>
  </conditionalFormatting>
  <conditionalFormatting sqref="FQ5 FQ36 FQ40 FQ45 FQ48">
    <cfRule type="expression" dxfId="0" priority="977">
      <formula>#REF!&gt;=TODAY()</formula>
    </cfRule>
  </conditionalFormatting>
  <conditionalFormatting sqref="FQ5 FQ36 FQ40 FQ45 FQ48">
    <cfRule type="expression" dxfId="0" priority="978">
      <formula>#REF!&gt;=TODAY()</formula>
    </cfRule>
  </conditionalFormatting>
  <conditionalFormatting sqref="FQ5 FQ36 FQ40 FQ45 FQ48">
    <cfRule type="expression" dxfId="0" priority="979">
      <formula>#REF!&gt;=TODAY()</formula>
    </cfRule>
  </conditionalFormatting>
  <conditionalFormatting sqref="FQ5 FQ36 FQ40 FQ45 FQ48">
    <cfRule type="expression" dxfId="0" priority="980">
      <formula>#REF!&gt;=TODAY()</formula>
    </cfRule>
  </conditionalFormatting>
  <conditionalFormatting sqref="FQ5 FQ36 FQ40 FQ45 FQ48">
    <cfRule type="expression" dxfId="0" priority="981">
      <formula>#REF!&gt;=TODAY()</formula>
    </cfRule>
  </conditionalFormatting>
  <conditionalFormatting sqref="FQ5 FQ36 FQ40 FQ45 FQ48">
    <cfRule type="expression" dxfId="0" priority="982">
      <formula>#REF!&gt;=TODAY()</formula>
    </cfRule>
  </conditionalFormatting>
  <conditionalFormatting sqref="FQ5 FQ36 FQ40 FQ45 FQ48">
    <cfRule type="expression" dxfId="0" priority="983">
      <formula>#REF!&gt;=TODAY()</formula>
    </cfRule>
  </conditionalFormatting>
  <conditionalFormatting sqref="FQ5 FQ36 FQ40 FQ45 FQ48">
    <cfRule type="expression" dxfId="0" priority="984">
      <formula>#REF!&gt;=TODAY()</formula>
    </cfRule>
  </conditionalFormatting>
  <conditionalFormatting sqref="FQ6">
    <cfRule type="expression" dxfId="0" priority="985">
      <formula>#REF!&gt;=TODAY()</formula>
    </cfRule>
  </conditionalFormatting>
  <conditionalFormatting sqref="FQ6">
    <cfRule type="expression" dxfId="0" priority="986">
      <formula>#REF!&gt;=TODAY()</formula>
    </cfRule>
  </conditionalFormatting>
  <conditionalFormatting sqref="FQ6">
    <cfRule type="expression" dxfId="0" priority="987">
      <formula>#REF!&gt;=TODAY()</formula>
    </cfRule>
  </conditionalFormatting>
  <conditionalFormatting sqref="FQ6">
    <cfRule type="expression" dxfId="0" priority="988">
      <formula>#REF!&gt;=TODAY()</formula>
    </cfRule>
  </conditionalFormatting>
  <conditionalFormatting sqref="FQ6">
    <cfRule type="expression" dxfId="0" priority="989">
      <formula>#REF!&gt;=TODAY()</formula>
    </cfRule>
  </conditionalFormatting>
  <conditionalFormatting sqref="FQ6">
    <cfRule type="expression" dxfId="0" priority="990">
      <formula>#REF!&gt;=TODAY()</formula>
    </cfRule>
  </conditionalFormatting>
  <conditionalFormatting sqref="FQ6">
    <cfRule type="expression" dxfId="0" priority="991">
      <formula>#REF!&gt;=TODAY()</formula>
    </cfRule>
  </conditionalFormatting>
  <conditionalFormatting sqref="FQ6">
    <cfRule type="expression" dxfId="0" priority="992">
      <formula>#REF!&gt;=TODAY()</formula>
    </cfRule>
  </conditionalFormatting>
  <conditionalFormatting sqref="FQ6">
    <cfRule type="expression" dxfId="0" priority="993">
      <formula>#REF!&gt;=TODAY()</formula>
    </cfRule>
  </conditionalFormatting>
  <conditionalFormatting sqref="FQ6">
    <cfRule type="expression" dxfId="0" priority="994">
      <formula>#REF!&gt;=TODAY()</formula>
    </cfRule>
  </conditionalFormatting>
  <conditionalFormatting sqref="FQ6">
    <cfRule type="expression" dxfId="0" priority="995">
      <formula>#REF!&gt;=TODAY()</formula>
    </cfRule>
  </conditionalFormatting>
  <conditionalFormatting sqref="FQ6">
    <cfRule type="expression" dxfId="0" priority="996">
      <formula>#REF!&gt;=TODAY()</formula>
    </cfRule>
  </conditionalFormatting>
  <conditionalFormatting sqref="FQ6">
    <cfRule type="expression" dxfId="0" priority="997">
      <formula>#REF!&gt;=TODAY()</formula>
    </cfRule>
  </conditionalFormatting>
  <conditionalFormatting sqref="FQ6">
    <cfRule type="expression" dxfId="0" priority="998">
      <formula>#REF!&gt;=TODAY()</formula>
    </cfRule>
  </conditionalFormatting>
  <conditionalFormatting sqref="FQ6">
    <cfRule type="expression" dxfId="0" priority="999">
      <formula>#REF!&gt;=TODAY()</formula>
    </cfRule>
  </conditionalFormatting>
  <conditionalFormatting sqref="FQ6">
    <cfRule type="expression" dxfId="0" priority="1000">
      <formula>#REF!&gt;=TODAY()</formula>
    </cfRule>
  </conditionalFormatting>
  <conditionalFormatting sqref="FQ6">
    <cfRule type="expression" dxfId="0" priority="1001">
      <formula>#REF!&gt;=TODAY()</formula>
    </cfRule>
  </conditionalFormatting>
  <conditionalFormatting sqref="FQ6">
    <cfRule type="expression" dxfId="0" priority="1002">
      <formula>#REF!&gt;=TODAY()</formula>
    </cfRule>
  </conditionalFormatting>
  <conditionalFormatting sqref="FQ36 FQ40 FQ45 FQ48">
    <cfRule type="expression" dxfId="0" priority="1003">
      <formula>#REF!&gt;=TODAY()</formula>
    </cfRule>
  </conditionalFormatting>
  <conditionalFormatting sqref="FQ36 FQ40 FQ45 FQ48">
    <cfRule type="expression" dxfId="0" priority="1004">
      <formula>#REF!&gt;=TODAY()</formula>
    </cfRule>
  </conditionalFormatting>
  <conditionalFormatting sqref="FQ36 FQ40 FQ45 FQ48">
    <cfRule type="expression" dxfId="0" priority="1005">
      <formula>#REF!&gt;=TODAY()</formula>
    </cfRule>
  </conditionalFormatting>
  <conditionalFormatting sqref="FQ36 FQ40 FQ45 FQ48">
    <cfRule type="expression" dxfId="0" priority="1006">
      <formula>#REF!&gt;=TODAY()</formula>
    </cfRule>
  </conditionalFormatting>
  <conditionalFormatting sqref="FQ36 FQ40 FQ45 FQ48">
    <cfRule type="expression" dxfId="0" priority="1007">
      <formula>#REF!&gt;=TODAY()</formula>
    </cfRule>
  </conditionalFormatting>
  <conditionalFormatting sqref="FQ36 FQ40 FQ45 FQ48">
    <cfRule type="expression" dxfId="0" priority="1008">
      <formula>#REF!&gt;=TODAY()</formula>
    </cfRule>
  </conditionalFormatting>
  <conditionalFormatting sqref="FQ36 FQ40 FQ45 FQ48">
    <cfRule type="expression" dxfId="0" priority="1009">
      <formula>#REF!&gt;=TODAY()</formula>
    </cfRule>
  </conditionalFormatting>
  <conditionalFormatting sqref="FQ36 FQ40 FQ45 FQ48">
    <cfRule type="expression" dxfId="0" priority="1010">
      <formula>#REF!&gt;=TODAY()</formula>
    </cfRule>
  </conditionalFormatting>
  <conditionalFormatting sqref="FQ36 FQ40 FQ45 FQ48">
    <cfRule type="expression" dxfId="0" priority="1011">
      <formula>#REF!&gt;=TODAY()</formula>
    </cfRule>
  </conditionalFormatting>
  <conditionalFormatting sqref="FQ36 FQ40 FQ45 FQ48">
    <cfRule type="expression" dxfId="0" priority="1012">
      <formula>#REF!&gt;=TODAY()</formula>
    </cfRule>
  </conditionalFormatting>
  <conditionalFormatting sqref="FQ36 FQ40 FQ45 FQ48">
    <cfRule type="expression" dxfId="0" priority="1013">
      <formula>#REF!&gt;=TODAY()</formula>
    </cfRule>
  </conditionalFormatting>
  <conditionalFormatting sqref="FQ36 FQ40 FQ45 FQ48">
    <cfRule type="expression" dxfId="0" priority="1014">
      <formula>#REF!&gt;=TODAY()</formula>
    </cfRule>
  </conditionalFormatting>
  <conditionalFormatting sqref="FQ36 FQ40 FQ45 FQ48">
    <cfRule type="expression" dxfId="0" priority="1015">
      <formula>#REF!&gt;=TODAY()</formula>
    </cfRule>
  </conditionalFormatting>
  <conditionalFormatting sqref="FQ36 FQ40 FQ45 FQ48">
    <cfRule type="expression" dxfId="0" priority="1016">
      <formula>#REF!&gt;=TODAY()</formula>
    </cfRule>
  </conditionalFormatting>
  <conditionalFormatting sqref="FQ36 FQ40 FQ45 FQ48">
    <cfRule type="expression" dxfId="0" priority="1017">
      <formula>#REF!&gt;=TODAY()</formula>
    </cfRule>
  </conditionalFormatting>
  <conditionalFormatting sqref="FQ36 FQ40 FQ45 FQ48">
    <cfRule type="expression" dxfId="0" priority="1018">
      <formula>#REF!&gt;=TODAY()</formula>
    </cfRule>
  </conditionalFormatting>
  <conditionalFormatting sqref="FQ36 FQ40 FQ45 FQ48">
    <cfRule type="expression" dxfId="0" priority="1019">
      <formula>#REF!&gt;=TODAY()</formula>
    </cfRule>
  </conditionalFormatting>
  <conditionalFormatting sqref="FQ36 FQ40 FQ45 FQ48">
    <cfRule type="expression" dxfId="0" priority="1020">
      <formula>#REF!&gt;=TODAY()</formula>
    </cfRule>
  </conditionalFormatting>
  <conditionalFormatting sqref="FQ36 FQ40 FQ45 FQ48">
    <cfRule type="expression" dxfId="0" priority="1021">
      <formula>#REF!&gt;=TODAY()</formula>
    </cfRule>
  </conditionalFormatting>
  <conditionalFormatting sqref="FQ36 FQ40 FQ45 FQ48">
    <cfRule type="expression" dxfId="0" priority="1022">
      <formula>#REF!&gt;=TODAY()</formula>
    </cfRule>
  </conditionalFormatting>
  <conditionalFormatting sqref="FQ36 FQ40 FQ45 FQ48">
    <cfRule type="expression" dxfId="0" priority="1023">
      <formula>#REF!&gt;=TODAY()</formula>
    </cfRule>
  </conditionalFormatting>
  <conditionalFormatting sqref="FQ36 FQ40 FQ45 FQ48">
    <cfRule type="expression" dxfId="0" priority="1024">
      <formula>#REF!&gt;=TODAY()</formula>
    </cfRule>
  </conditionalFormatting>
  <conditionalFormatting sqref="FQ36 FQ40 FQ45 FQ48">
    <cfRule type="expression" dxfId="0" priority="1025">
      <formula>#REF!&gt;=TODAY()</formula>
    </cfRule>
  </conditionalFormatting>
  <conditionalFormatting sqref="FQ36 FQ40 FQ45 FQ48">
    <cfRule type="expression" dxfId="0" priority="1026">
      <formula>#REF!&gt;=TODAY()</formula>
    </cfRule>
  </conditionalFormatting>
  <conditionalFormatting sqref="FQ36 FQ40 FQ45 FQ48">
    <cfRule type="expression" dxfId="0" priority="1027">
      <formula>#REF!&gt;=TODAY()</formula>
    </cfRule>
  </conditionalFormatting>
  <conditionalFormatting sqref="FQ36 FQ40 FQ45 FQ48">
    <cfRule type="expression" dxfId="0" priority="1028">
      <formula>#REF!&gt;=TODAY()</formula>
    </cfRule>
  </conditionalFormatting>
  <conditionalFormatting sqref="FQ36 FQ40 FQ45 FQ48">
    <cfRule type="expression" dxfId="0" priority="1029">
      <formula>#REF!&gt;=TODAY()</formula>
    </cfRule>
  </conditionalFormatting>
  <conditionalFormatting sqref="FQ36 FQ40 FQ45 FQ48">
    <cfRule type="expression" dxfId="0" priority="1030">
      <formula>#REF!&gt;=TODAY()</formula>
    </cfRule>
  </conditionalFormatting>
  <conditionalFormatting sqref="FQ36 FQ40 FQ45 FQ48">
    <cfRule type="expression" dxfId="0" priority="1031">
      <formula>#REF!&gt;=TODAY()</formula>
    </cfRule>
  </conditionalFormatting>
  <conditionalFormatting sqref="FQ36 FQ40 FQ45 FQ48">
    <cfRule type="expression" dxfId="0" priority="1032">
      <formula>#REF!&gt;=TODAY()</formula>
    </cfRule>
  </conditionalFormatting>
  <conditionalFormatting sqref="FQ36 FQ40 FQ45 FQ48">
    <cfRule type="expression" dxfId="0" priority="1033">
      <formula>#REF!&gt;=TODAY()</formula>
    </cfRule>
  </conditionalFormatting>
  <conditionalFormatting sqref="FQ36 FQ40 FQ45 FQ48">
    <cfRule type="expression" dxfId="0" priority="1034">
      <formula>#REF!&gt;=TODAY()</formula>
    </cfRule>
  </conditionalFormatting>
  <conditionalFormatting sqref="FQ36 FQ40 FQ45 FQ48">
    <cfRule type="expression" dxfId="0" priority="1035">
      <formula>#REF!&gt;=TODAY()</formula>
    </cfRule>
  </conditionalFormatting>
  <conditionalFormatting sqref="FQ36 FQ40 FQ45 FQ48">
    <cfRule type="expression" dxfId="0" priority="1036">
      <formula>#REF!&gt;=TODAY()</formula>
    </cfRule>
  </conditionalFormatting>
  <conditionalFormatting sqref="FQ36 FQ40 FQ45 FQ48">
    <cfRule type="expression" dxfId="0" priority="1037">
      <formula>#REF!&gt;=TODAY()</formula>
    </cfRule>
  </conditionalFormatting>
  <conditionalFormatting sqref="FQ36 FQ40 FQ45 FQ48">
    <cfRule type="expression" dxfId="0" priority="1038">
      <formula>#REF!&gt;=TODAY()</formula>
    </cfRule>
  </conditionalFormatting>
  <conditionalFormatting sqref="FQ36 FQ40 FQ45 FQ48">
    <cfRule type="expression" dxfId="0" priority="1039">
      <formula>#REF!&gt;=TODAY()</formula>
    </cfRule>
  </conditionalFormatting>
  <conditionalFormatting sqref="FQ36 FQ40 FQ45 FQ48">
    <cfRule type="expression" dxfId="0" priority="1040">
      <formula>#REF!&gt;=TODAY()</formula>
    </cfRule>
  </conditionalFormatting>
  <conditionalFormatting sqref="FQ36 FQ40 FQ45 FQ48">
    <cfRule type="expression" dxfId="0" priority="1041">
      <formula>#REF!&gt;=TODAY()</formula>
    </cfRule>
  </conditionalFormatting>
  <conditionalFormatting sqref="FQ36 FQ40 FQ45 FQ48">
    <cfRule type="expression" dxfId="0" priority="1042">
      <formula>#REF!&gt;=TODAY()</formula>
    </cfRule>
  </conditionalFormatting>
  <conditionalFormatting sqref="FQ36 FQ40 FQ45 FQ48">
    <cfRule type="expression" dxfId="0" priority="1043">
      <formula>#REF!&gt;=TODAY()</formula>
    </cfRule>
  </conditionalFormatting>
  <conditionalFormatting sqref="FQ36 FQ40 FQ45 FQ48">
    <cfRule type="expression" dxfId="0" priority="1044">
      <formula>#REF!&gt;=TODAY()</formula>
    </cfRule>
  </conditionalFormatting>
  <conditionalFormatting sqref="FQ40 FQ45 FQ48">
    <cfRule type="expression" dxfId="0" priority="1045">
      <formula>#REF!&gt;=TODAY()</formula>
    </cfRule>
  </conditionalFormatting>
  <conditionalFormatting sqref="FQ40 FQ45 FQ48">
    <cfRule type="expression" dxfId="0" priority="1046">
      <formula>#REF!&gt;=TODAY()</formula>
    </cfRule>
  </conditionalFormatting>
  <conditionalFormatting sqref="FQ40 FQ45 FQ48">
    <cfRule type="expression" dxfId="0" priority="1047">
      <formula>#REF!&gt;=TODAY()</formula>
    </cfRule>
  </conditionalFormatting>
  <conditionalFormatting sqref="FQ40 FQ45 FQ48">
    <cfRule type="expression" dxfId="0" priority="1048">
      <formula>#REF!&gt;=TODAY()</formula>
    </cfRule>
  </conditionalFormatting>
  <conditionalFormatting sqref="FQ40 FQ45 FQ48">
    <cfRule type="expression" dxfId="0" priority="1049">
      <formula>#REF!&gt;=TODAY()</formula>
    </cfRule>
  </conditionalFormatting>
  <conditionalFormatting sqref="FQ40 FQ45 FQ48">
    <cfRule type="expression" dxfId="0" priority="1050">
      <formula>#REF!&gt;=TODAY()</formula>
    </cfRule>
  </conditionalFormatting>
  <conditionalFormatting sqref="FQ40 FQ45 FQ48">
    <cfRule type="expression" dxfId="0" priority="1051">
      <formula>#REF!&gt;=TODAY()</formula>
    </cfRule>
  </conditionalFormatting>
  <conditionalFormatting sqref="FQ40 FQ45 FQ48">
    <cfRule type="expression" dxfId="0" priority="1052">
      <formula>#REF!&gt;=TODAY()</formula>
    </cfRule>
  </conditionalFormatting>
  <conditionalFormatting sqref="FQ40 FQ45 FQ48">
    <cfRule type="expression" dxfId="0" priority="1053">
      <formula>#REF!&gt;=TODAY()</formula>
    </cfRule>
  </conditionalFormatting>
  <conditionalFormatting sqref="FQ40 FQ45 FQ48">
    <cfRule type="expression" dxfId="0" priority="1054">
      <formula>#REF!&gt;=TODAY()</formula>
    </cfRule>
  </conditionalFormatting>
  <conditionalFormatting sqref="FQ40 FQ45 FQ48">
    <cfRule type="expression" dxfId="0" priority="1055">
      <formula>#REF!&gt;=TODAY()</formula>
    </cfRule>
  </conditionalFormatting>
  <conditionalFormatting sqref="FQ40 FQ45 FQ48">
    <cfRule type="expression" dxfId="0" priority="1056">
      <formula>#REF!&gt;=TODAY()</formula>
    </cfRule>
  </conditionalFormatting>
  <conditionalFormatting sqref="FQ40 FQ45 FQ48">
    <cfRule type="expression" dxfId="0" priority="1057">
      <formula>#REF!&gt;=TODAY()</formula>
    </cfRule>
  </conditionalFormatting>
  <conditionalFormatting sqref="FQ40 FQ45 FQ48">
    <cfRule type="expression" dxfId="0" priority="1058">
      <formula>#REF!&gt;=TODAY()</formula>
    </cfRule>
  </conditionalFormatting>
  <conditionalFormatting sqref="FQ40 FQ45 FQ48">
    <cfRule type="expression" dxfId="0" priority="1059">
      <formula>#REF!&gt;=TODAY()</formula>
    </cfRule>
  </conditionalFormatting>
  <conditionalFormatting sqref="FQ40 FQ45 FQ48">
    <cfRule type="expression" dxfId="0" priority="1060">
      <formula>#REF!&gt;=TODAY()</formula>
    </cfRule>
  </conditionalFormatting>
  <conditionalFormatting sqref="FQ40 FQ45 FQ48">
    <cfRule type="expression" dxfId="0" priority="1061">
      <formula>#REF!&gt;=TODAY()</formula>
    </cfRule>
  </conditionalFormatting>
  <conditionalFormatting sqref="FQ40 FQ45 FQ48">
    <cfRule type="expression" dxfId="0" priority="1062">
      <formula>#REF!&gt;=TODAY()</formula>
    </cfRule>
  </conditionalFormatting>
  <conditionalFormatting sqref="FQ40 FQ45 FQ48">
    <cfRule type="expression" dxfId="0" priority="1063">
      <formula>#REF!&gt;=TODAY()</formula>
    </cfRule>
  </conditionalFormatting>
  <conditionalFormatting sqref="FQ40 FQ45 FQ48">
    <cfRule type="expression" dxfId="0" priority="1064">
      <formula>#REF!&gt;=TODAY()</formula>
    </cfRule>
  </conditionalFormatting>
  <conditionalFormatting sqref="FQ40 FQ45 FQ48">
    <cfRule type="expression" dxfId="0" priority="1065">
      <formula>#REF!&gt;=TODAY()</formula>
    </cfRule>
  </conditionalFormatting>
  <conditionalFormatting sqref="FQ40 FQ45 FQ48">
    <cfRule type="expression" dxfId="0" priority="1066">
      <formula>#REF!&gt;=TODAY()</formula>
    </cfRule>
  </conditionalFormatting>
  <conditionalFormatting sqref="FQ40 FQ45 FQ48">
    <cfRule type="expression" dxfId="0" priority="1067">
      <formula>#REF!&gt;=TODAY()</formula>
    </cfRule>
  </conditionalFormatting>
  <conditionalFormatting sqref="FQ40 FQ45 FQ48">
    <cfRule type="expression" dxfId="0" priority="1068">
      <formula>#REF!&gt;=TODAY()</formula>
    </cfRule>
  </conditionalFormatting>
  <conditionalFormatting sqref="FQ40 FQ45 FQ48">
    <cfRule type="expression" dxfId="0" priority="1069">
      <formula>#REF!&gt;=TODAY()</formula>
    </cfRule>
  </conditionalFormatting>
  <conditionalFormatting sqref="FQ40 FQ45 FQ48">
    <cfRule type="expression" dxfId="0" priority="1070">
      <formula>#REF!&gt;=TODAY()</formula>
    </cfRule>
  </conditionalFormatting>
  <conditionalFormatting sqref="FQ40 FQ45 FQ48">
    <cfRule type="expression" dxfId="0" priority="1071">
      <formula>#REF!&gt;=TODAY()</formula>
    </cfRule>
  </conditionalFormatting>
  <conditionalFormatting sqref="FQ40 FQ45 FQ48">
    <cfRule type="expression" dxfId="0" priority="1072">
      <formula>#REF!&gt;=TODAY()</formula>
    </cfRule>
  </conditionalFormatting>
  <conditionalFormatting sqref="FQ40 FQ45 FQ48">
    <cfRule type="expression" dxfId="0" priority="1073">
      <formula>#REF!&gt;=TODAY()</formula>
    </cfRule>
  </conditionalFormatting>
  <conditionalFormatting sqref="FQ40 FQ45 FQ48">
    <cfRule type="expression" dxfId="0" priority="1074">
      <formula>#REF!&gt;=TODAY()</formula>
    </cfRule>
  </conditionalFormatting>
  <conditionalFormatting sqref="FQ40 FQ45 FQ48">
    <cfRule type="expression" dxfId="0" priority="1075">
      <formula>#REF!&gt;=TODAY()</formula>
    </cfRule>
  </conditionalFormatting>
  <conditionalFormatting sqref="FQ40 FQ45 FQ48">
    <cfRule type="expression" dxfId="0" priority="1076">
      <formula>#REF!&gt;=TODAY()</formula>
    </cfRule>
  </conditionalFormatting>
  <conditionalFormatting sqref="FQ40 FQ45 FQ48">
    <cfRule type="expression" dxfId="0" priority="1077">
      <formula>#REF!&gt;=TODAY()</formula>
    </cfRule>
  </conditionalFormatting>
  <conditionalFormatting sqref="FQ40 FQ45 FQ48">
    <cfRule type="expression" dxfId="0" priority="1078">
      <formula>#REF!&gt;=TODAY()</formula>
    </cfRule>
  </conditionalFormatting>
  <conditionalFormatting sqref="FQ40 FQ45 FQ48">
    <cfRule type="expression" dxfId="0" priority="1079">
      <formula>#REF!&gt;=TODAY()</formula>
    </cfRule>
  </conditionalFormatting>
  <conditionalFormatting sqref="FQ40 FQ45 FQ48">
    <cfRule type="expression" dxfId="0" priority="1080">
      <formula>#REF!&gt;=TODAY()</formula>
    </cfRule>
  </conditionalFormatting>
  <conditionalFormatting sqref="FQ40 FQ45 FQ48">
    <cfRule type="expression" dxfId="0" priority="1081">
      <formula>#REF!&gt;=TODAY()</formula>
    </cfRule>
  </conditionalFormatting>
  <conditionalFormatting sqref="FQ40 FQ45 FQ48">
    <cfRule type="expression" dxfId="0" priority="1082">
      <formula>#REF!&gt;=TODAY()</formula>
    </cfRule>
  </conditionalFormatting>
  <conditionalFormatting sqref="FQ40 FQ45 FQ48">
    <cfRule type="expression" dxfId="0" priority="1083">
      <formula>#REF!&gt;=TODAY()</formula>
    </cfRule>
  </conditionalFormatting>
  <conditionalFormatting sqref="FQ40 FQ45 FQ48">
    <cfRule type="expression" dxfId="0" priority="1084">
      <formula>#REF!&gt;=TODAY()</formula>
    </cfRule>
  </conditionalFormatting>
  <conditionalFormatting sqref="FQ40 FQ45 FQ48">
    <cfRule type="expression" dxfId="0" priority="1085">
      <formula>#REF!&gt;=TODAY()</formula>
    </cfRule>
  </conditionalFormatting>
  <conditionalFormatting sqref="FQ40 FQ45 FQ48">
    <cfRule type="expression" dxfId="0" priority="1086">
      <formula>#REF!&gt;=TODAY()</formula>
    </cfRule>
  </conditionalFormatting>
  <conditionalFormatting sqref="FQ45 FQ48">
    <cfRule type="expression" dxfId="0" priority="1087">
      <formula>#REF!&gt;=TODAY()</formula>
    </cfRule>
  </conditionalFormatting>
  <conditionalFormatting sqref="FQ45 FQ48">
    <cfRule type="expression" dxfId="0" priority="1088">
      <formula>#REF!&gt;=TODAY()</formula>
    </cfRule>
  </conditionalFormatting>
  <conditionalFormatting sqref="FQ45 FQ48">
    <cfRule type="expression" dxfId="0" priority="1089">
      <formula>#REF!&gt;=TODAY()</formula>
    </cfRule>
  </conditionalFormatting>
  <conditionalFormatting sqref="FQ45 FQ48">
    <cfRule type="expression" dxfId="0" priority="1090">
      <formula>#REF!&gt;=TODAY()</formula>
    </cfRule>
  </conditionalFormatting>
  <conditionalFormatting sqref="FQ45 FQ48">
    <cfRule type="expression" dxfId="0" priority="1091">
      <formula>#REF!&gt;=TODAY()</formula>
    </cfRule>
  </conditionalFormatting>
  <conditionalFormatting sqref="FQ45 FQ48">
    <cfRule type="expression" dxfId="0" priority="1092">
      <formula>#REF!&gt;=TODAY()</formula>
    </cfRule>
  </conditionalFormatting>
  <conditionalFormatting sqref="FQ45 FQ48">
    <cfRule type="expression" dxfId="0" priority="1093">
      <formula>#REF!&gt;=TODAY()</formula>
    </cfRule>
  </conditionalFormatting>
  <conditionalFormatting sqref="FQ45 FQ48">
    <cfRule type="expression" dxfId="0" priority="1094">
      <formula>#REF!&gt;=TODAY()</formula>
    </cfRule>
  </conditionalFormatting>
  <conditionalFormatting sqref="FQ45 FQ48">
    <cfRule type="expression" dxfId="0" priority="1095">
      <formula>#REF!&gt;=TODAY()</formula>
    </cfRule>
  </conditionalFormatting>
  <conditionalFormatting sqref="FQ45 FQ48">
    <cfRule type="expression" dxfId="0" priority="1096">
      <formula>#REF!&gt;=TODAY()</formula>
    </cfRule>
  </conditionalFormatting>
  <conditionalFormatting sqref="FQ45 FQ48">
    <cfRule type="expression" dxfId="0" priority="1097">
      <formula>#REF!&gt;=TODAY()</formula>
    </cfRule>
  </conditionalFormatting>
  <conditionalFormatting sqref="FQ45 FQ48">
    <cfRule type="expression" dxfId="0" priority="1098">
      <formula>#REF!&gt;=TODAY()</formula>
    </cfRule>
  </conditionalFormatting>
  <conditionalFormatting sqref="FQ45 FQ48">
    <cfRule type="expression" dxfId="0" priority="1099">
      <formula>#REF!&gt;=TODAY()</formula>
    </cfRule>
  </conditionalFormatting>
  <conditionalFormatting sqref="FQ45 FQ48">
    <cfRule type="expression" dxfId="0" priority="1100">
      <formula>#REF!&gt;=TODAY()</formula>
    </cfRule>
  </conditionalFormatting>
  <conditionalFormatting sqref="FQ45 FQ48">
    <cfRule type="expression" dxfId="0" priority="1101">
      <formula>#REF!&gt;=TODAY()</formula>
    </cfRule>
  </conditionalFormatting>
  <conditionalFormatting sqref="FQ45 FQ48">
    <cfRule type="expression" dxfId="0" priority="1102">
      <formula>#REF!&gt;=TODAY()</formula>
    </cfRule>
  </conditionalFormatting>
  <conditionalFormatting sqref="FQ45 FQ48">
    <cfRule type="expression" dxfId="0" priority="1103">
      <formula>#REF!&gt;=TODAY()</formula>
    </cfRule>
  </conditionalFormatting>
  <conditionalFormatting sqref="FQ45 FQ48">
    <cfRule type="expression" dxfId="0" priority="1104">
      <formula>#REF!&gt;=TODAY()</formula>
    </cfRule>
  </conditionalFormatting>
  <conditionalFormatting sqref="FQ45 FQ48">
    <cfRule type="expression" dxfId="0" priority="1105">
      <formula>#REF!&gt;=TODAY()</formula>
    </cfRule>
  </conditionalFormatting>
  <conditionalFormatting sqref="FQ45 FQ48">
    <cfRule type="expression" dxfId="0" priority="1106">
      <formula>#REF!&gt;=TODAY()</formula>
    </cfRule>
  </conditionalFormatting>
  <conditionalFormatting sqref="FQ45 FQ48">
    <cfRule type="expression" dxfId="0" priority="1107">
      <formula>#REF!&gt;=TODAY()</formula>
    </cfRule>
  </conditionalFormatting>
  <conditionalFormatting sqref="FQ45 FQ48">
    <cfRule type="expression" dxfId="0" priority="1108">
      <formula>#REF!&gt;=TODAY()</formula>
    </cfRule>
  </conditionalFormatting>
  <conditionalFormatting sqref="FQ45 FQ48">
    <cfRule type="expression" dxfId="0" priority="1109">
      <formula>#REF!&gt;=TODAY()</formula>
    </cfRule>
  </conditionalFormatting>
  <conditionalFormatting sqref="FQ45 FQ48">
    <cfRule type="expression" dxfId="0" priority="1110">
      <formula>#REF!&gt;=TODAY()</formula>
    </cfRule>
  </conditionalFormatting>
  <conditionalFormatting sqref="FQ45 FQ48">
    <cfRule type="expression" dxfId="0" priority="1111">
      <formula>#REF!&gt;=TODAY()</formula>
    </cfRule>
  </conditionalFormatting>
  <conditionalFormatting sqref="FQ45 FQ48">
    <cfRule type="expression" dxfId="0" priority="1112">
      <formula>#REF!&gt;=TODAY()</formula>
    </cfRule>
  </conditionalFormatting>
  <conditionalFormatting sqref="FQ45 FQ48">
    <cfRule type="expression" dxfId="0" priority="1113">
      <formula>#REF!&gt;=TODAY()</formula>
    </cfRule>
  </conditionalFormatting>
  <conditionalFormatting sqref="FQ45 FQ48">
    <cfRule type="expression" dxfId="0" priority="1114">
      <formula>#REF!&gt;=TODAY()</formula>
    </cfRule>
  </conditionalFormatting>
  <conditionalFormatting sqref="FQ45 FQ48">
    <cfRule type="expression" dxfId="0" priority="1115">
      <formula>#REF!&gt;=TODAY()</formula>
    </cfRule>
  </conditionalFormatting>
  <conditionalFormatting sqref="FQ45 FQ48">
    <cfRule type="expression" dxfId="0" priority="1116">
      <formula>#REF!&gt;=TODAY()</formula>
    </cfRule>
  </conditionalFormatting>
  <conditionalFormatting sqref="FQ45 FQ48">
    <cfRule type="expression" dxfId="0" priority="1117">
      <formula>#REF!&gt;=TODAY()</formula>
    </cfRule>
  </conditionalFormatting>
  <conditionalFormatting sqref="FQ45 FQ48">
    <cfRule type="expression" dxfId="0" priority="1118">
      <formula>#REF!&gt;=TODAY()</formula>
    </cfRule>
  </conditionalFormatting>
  <conditionalFormatting sqref="FQ45 FQ48">
    <cfRule type="expression" dxfId="0" priority="1119">
      <formula>#REF!&gt;=TODAY()</formula>
    </cfRule>
  </conditionalFormatting>
  <conditionalFormatting sqref="FQ45 FQ48">
    <cfRule type="expression" dxfId="0" priority="1120">
      <formula>#REF!&gt;=TODAY()</formula>
    </cfRule>
  </conditionalFormatting>
  <conditionalFormatting sqref="FQ45 FQ48">
    <cfRule type="expression" dxfId="0" priority="1121">
      <formula>#REF!&gt;=TODAY()</formula>
    </cfRule>
  </conditionalFormatting>
  <conditionalFormatting sqref="FQ45 FQ48">
    <cfRule type="expression" dxfId="0" priority="1122">
      <formula>#REF!&gt;=TODAY()</formula>
    </cfRule>
  </conditionalFormatting>
  <conditionalFormatting sqref="FQ45 FQ48">
    <cfRule type="expression" dxfId="0" priority="1123">
      <formula>#REF!&gt;=TODAY()</formula>
    </cfRule>
  </conditionalFormatting>
  <conditionalFormatting sqref="FQ45 FQ48">
    <cfRule type="expression" dxfId="0" priority="1124">
      <formula>#REF!&gt;=TODAY()</formula>
    </cfRule>
  </conditionalFormatting>
  <conditionalFormatting sqref="FQ45 FQ48">
    <cfRule type="expression" dxfId="0" priority="1125">
      <formula>#REF!&gt;=TODAY()</formula>
    </cfRule>
  </conditionalFormatting>
  <conditionalFormatting sqref="FQ45 FQ48">
    <cfRule type="expression" dxfId="0" priority="1126">
      <formula>#REF!&gt;=TODAY()</formula>
    </cfRule>
  </conditionalFormatting>
  <conditionalFormatting sqref="FQ45 FQ48">
    <cfRule type="expression" dxfId="0" priority="1127">
      <formula>#REF!&gt;=TODAY()</formula>
    </cfRule>
  </conditionalFormatting>
  <conditionalFormatting sqref="FQ45 FQ48">
    <cfRule type="expression" dxfId="0" priority="1128">
      <formula>#REF!&gt;=TODAY()</formula>
    </cfRule>
  </conditionalFormatting>
  <conditionalFormatting sqref="FR6:FS6">
    <cfRule type="expression" dxfId="0" priority="1129">
      <formula>#REF!&gt;=TODAY()</formula>
    </cfRule>
  </conditionalFormatting>
  <conditionalFormatting sqref="FR6:FS6">
    <cfRule type="expression" dxfId="0" priority="1130">
      <formula>#REF!&gt;=TODAY()</formula>
    </cfRule>
  </conditionalFormatting>
  <conditionalFormatting sqref="FR6:FS6">
    <cfRule type="expression" dxfId="0" priority="1131">
      <formula>#REF!&gt;=TODAY()</formula>
    </cfRule>
  </conditionalFormatting>
  <conditionalFormatting sqref="FR6:FS6">
    <cfRule type="expression" dxfId="0" priority="1132">
      <formula>#REF!&gt;=TODAY()</formula>
    </cfRule>
  </conditionalFormatting>
  <conditionalFormatting sqref="FR6:FS6">
    <cfRule type="expression" dxfId="0" priority="1133">
      <formula>#REF!&gt;=TODAY()</formula>
    </cfRule>
  </conditionalFormatting>
  <conditionalFormatting sqref="FR6:FS6">
    <cfRule type="expression" dxfId="0" priority="1134">
      <formula>#REF!&gt;=TODAY()</formula>
    </cfRule>
  </conditionalFormatting>
  <conditionalFormatting sqref="FR6:FS6">
    <cfRule type="expression" dxfId="0" priority="1135">
      <formula>#REF!&gt;=TODAY()</formula>
    </cfRule>
  </conditionalFormatting>
  <conditionalFormatting sqref="FR6:FS6">
    <cfRule type="expression" dxfId="0" priority="1136">
      <formula>#REF!&gt;=TODAY()</formula>
    </cfRule>
  </conditionalFormatting>
  <conditionalFormatting sqref="FR6:FS6">
    <cfRule type="expression" dxfId="0" priority="1137">
      <formula>#REF!&gt;=TODAY()</formula>
    </cfRule>
  </conditionalFormatting>
  <conditionalFormatting sqref="FR6:FS6">
    <cfRule type="expression" dxfId="0" priority="1138">
      <formula>#REF!&gt;=TODAY()</formula>
    </cfRule>
  </conditionalFormatting>
  <conditionalFormatting sqref="FR6:FS6">
    <cfRule type="expression" dxfId="0" priority="1139">
      <formula>#REF!&gt;=TODAY()</formula>
    </cfRule>
  </conditionalFormatting>
  <conditionalFormatting sqref="FR6:FS6">
    <cfRule type="expression" dxfId="0" priority="1140">
      <formula>#REF!&gt;=TODAY()</formula>
    </cfRule>
  </conditionalFormatting>
  <conditionalFormatting sqref="FR6:FS6">
    <cfRule type="expression" dxfId="0" priority="1141">
      <formula>#REF!&gt;=TODAY()</formula>
    </cfRule>
  </conditionalFormatting>
  <conditionalFormatting sqref="FR6:FS6">
    <cfRule type="expression" dxfId="0" priority="1142">
      <formula>#REF!&gt;=TODAY()</formula>
    </cfRule>
  </conditionalFormatting>
  <conditionalFormatting sqref="FR6:FS6">
    <cfRule type="expression" dxfId="0" priority="1143">
      <formula>#REF!&gt;=TODAY()</formula>
    </cfRule>
  </conditionalFormatting>
  <conditionalFormatting sqref="FR6:FS6">
    <cfRule type="expression" dxfId="0" priority="1144">
      <formula>#REF!&gt;=TODAY()</formula>
    </cfRule>
  </conditionalFormatting>
  <conditionalFormatting sqref="FR6:FS6">
    <cfRule type="expression" dxfId="0" priority="1145">
      <formula>#REF!&gt;=TODAY()</formula>
    </cfRule>
  </conditionalFormatting>
  <conditionalFormatting sqref="FR6:FS6">
    <cfRule type="expression" dxfId="0" priority="1146">
      <formula>#REF!&gt;=TODAY()</formula>
    </cfRule>
  </conditionalFormatting>
  <conditionalFormatting sqref="FR36:FS36 FR40:FS40 FR45:FS45 FR48:FS48">
    <cfRule type="expression" dxfId="0" priority="1147">
      <formula>#REF!&gt;=TODAY()</formula>
    </cfRule>
  </conditionalFormatting>
  <conditionalFormatting sqref="FR36:FS36 FR40:FS40 FR45:FS45 FR48:FS48">
    <cfRule type="expression" dxfId="0" priority="1148">
      <formula>#REF!&gt;=TODAY()</formula>
    </cfRule>
  </conditionalFormatting>
  <conditionalFormatting sqref="FR36:FS36 FR40:FS40 FR45:FS45 FR48:FS48">
    <cfRule type="expression" dxfId="0" priority="1149">
      <formula>#REF!&gt;=TODAY()</formula>
    </cfRule>
  </conditionalFormatting>
  <conditionalFormatting sqref="FR36:FS36 FR40:FS40 FR45:FS45 FR48:FS48">
    <cfRule type="expression" dxfId="0" priority="1150">
      <formula>#REF!&gt;=TODAY()</formula>
    </cfRule>
  </conditionalFormatting>
  <conditionalFormatting sqref="FR36:FS36 FR40:FS40 FR45:FS45 FR48:FS48">
    <cfRule type="expression" dxfId="0" priority="1151">
      <formula>#REF!&gt;=TODAY()</formula>
    </cfRule>
  </conditionalFormatting>
  <conditionalFormatting sqref="FR36:FS36 FR40:FS40 FR45:FS45 FR48:FS48">
    <cfRule type="expression" dxfId="0" priority="1152">
      <formula>#REF!&gt;=TODAY()</formula>
    </cfRule>
  </conditionalFormatting>
  <conditionalFormatting sqref="FR36:FS36 FR40:FS40 FR45:FS45 FR48:FS48">
    <cfRule type="expression" dxfId="0" priority="1153">
      <formula>#REF!&gt;=TODAY()</formula>
    </cfRule>
  </conditionalFormatting>
  <conditionalFormatting sqref="FR36:FS36 FR40:FS40 FR45:FS45 FR48:FS48">
    <cfRule type="expression" dxfId="0" priority="1154">
      <formula>#REF!&gt;=TODAY()</formula>
    </cfRule>
  </conditionalFormatting>
  <conditionalFormatting sqref="FR36:FS36 FR40:FS40 FR45:FS45 FR48:FS48">
    <cfRule type="expression" dxfId="0" priority="1155">
      <formula>#REF!&gt;=TODAY()</formula>
    </cfRule>
  </conditionalFormatting>
  <conditionalFormatting sqref="FR36:FS36 FR40:FS40 FR45:FS45 FR48:FS48">
    <cfRule type="expression" dxfId="0" priority="1156">
      <formula>#REF!&gt;=TODAY()</formula>
    </cfRule>
  </conditionalFormatting>
  <conditionalFormatting sqref="FR36:FS36 FR40:FS40 FR45:FS45 FR48:FS48">
    <cfRule type="expression" dxfId="0" priority="1157">
      <formula>#REF!&gt;=TODAY()</formula>
    </cfRule>
  </conditionalFormatting>
  <conditionalFormatting sqref="FR36:FS36 FR40:FS40 FR45:FS45 FR48:FS48">
    <cfRule type="expression" dxfId="0" priority="1158">
      <formula>#REF!&gt;=TODAY()</formula>
    </cfRule>
  </conditionalFormatting>
  <conditionalFormatting sqref="FR36:FS36 FR40:FS40 FR45:FS45 FR48:FS48">
    <cfRule type="expression" dxfId="0" priority="1159">
      <formula>#REF!&gt;=TODAY()</formula>
    </cfRule>
  </conditionalFormatting>
  <conditionalFormatting sqref="FR36:FS36 FR40:FS40 FR45:FS45 FR48:FS48">
    <cfRule type="expression" dxfId="0" priority="1160">
      <formula>#REF!&gt;=TODAY()</formula>
    </cfRule>
  </conditionalFormatting>
  <conditionalFormatting sqref="FR36:FS36 FR40:FS40 FR45:FS45 FR48:FS48">
    <cfRule type="expression" dxfId="0" priority="1161">
      <formula>#REF!&gt;=TODAY()</formula>
    </cfRule>
  </conditionalFormatting>
  <conditionalFormatting sqref="FR36:FS36 FR40:FS40 FR45:FS45 FR48:FS48">
    <cfRule type="expression" dxfId="0" priority="1162">
      <formula>#REF!&gt;=TODAY()</formula>
    </cfRule>
  </conditionalFormatting>
  <conditionalFormatting sqref="FR36:FS36 FR40:FS40 FR45:FS45 FR48:FS48">
    <cfRule type="expression" dxfId="0" priority="1163">
      <formula>#REF!&gt;=TODAY()</formula>
    </cfRule>
  </conditionalFormatting>
  <conditionalFormatting sqref="FR36:FS36 FR40:FS40 FR45:FS45 FR48:FS48">
    <cfRule type="expression" dxfId="0" priority="1164">
      <formula>#REF!&gt;=TODAY()</formula>
    </cfRule>
  </conditionalFormatting>
  <conditionalFormatting sqref="FR36:FS36 FR40:FS40 FR45:FS45 FR48:FS48">
    <cfRule type="expression" dxfId="0" priority="1165">
      <formula>#REF!&gt;=TODAY()</formula>
    </cfRule>
  </conditionalFormatting>
  <conditionalFormatting sqref="FR36:FS36 FR40:FS40 FR45:FS45 FR48:FS48">
    <cfRule type="expression" dxfId="0" priority="1166">
      <formula>#REF!&gt;=TODAY()</formula>
    </cfRule>
  </conditionalFormatting>
  <conditionalFormatting sqref="FR36:FS36 FR40:FS40 FR45:FS45 FR48:FS48">
    <cfRule type="expression" dxfId="0" priority="1167">
      <formula>#REF!&gt;=TODAY()</formula>
    </cfRule>
  </conditionalFormatting>
  <conditionalFormatting sqref="FR36:FS36 FR40:FS40 FR45:FS45 FR48:FS48">
    <cfRule type="expression" dxfId="0" priority="1168">
      <formula>#REF!&gt;=TODAY()</formula>
    </cfRule>
  </conditionalFormatting>
  <conditionalFormatting sqref="FR36:FS36 FR40:FS40 FR45:FS45 FR48:FS48">
    <cfRule type="expression" dxfId="0" priority="1169">
      <formula>#REF!&gt;=TODAY()</formula>
    </cfRule>
  </conditionalFormatting>
  <conditionalFormatting sqref="FR36:FS36 FR40:FS40 FR45:FS45 FR48:FS48">
    <cfRule type="expression" dxfId="0" priority="1170">
      <formula>#REF!&gt;=TODAY()</formula>
    </cfRule>
  </conditionalFormatting>
  <conditionalFormatting sqref="FR36:FS36 FR40:FS40 FR45:FS45 FR48:FS48">
    <cfRule type="expression" dxfId="0" priority="1171">
      <formula>#REF!&gt;=TODAY()</formula>
    </cfRule>
  </conditionalFormatting>
  <conditionalFormatting sqref="FR36:FS36 FR40:FS40 FR45:FS45 FR48:FS48">
    <cfRule type="expression" dxfId="0" priority="1172">
      <formula>#REF!&gt;=TODAY()</formula>
    </cfRule>
  </conditionalFormatting>
  <conditionalFormatting sqref="FR36:FS36 FR40:FS40 FR45:FS45 FR48:FS48">
    <cfRule type="expression" dxfId="0" priority="1173">
      <formula>#REF!&gt;=TODAY()</formula>
    </cfRule>
  </conditionalFormatting>
  <conditionalFormatting sqref="FR36:FS36 FR40:FS40 FR45:FS45 FR48:FS48">
    <cfRule type="expression" dxfId="0" priority="1174">
      <formula>#REF!&gt;=TODAY()</formula>
    </cfRule>
  </conditionalFormatting>
  <conditionalFormatting sqref="FR36:FS36 FR40:FS40 FR45:FS45 FR48:FS48">
    <cfRule type="expression" dxfId="0" priority="1175">
      <formula>#REF!&gt;=TODAY()</formula>
    </cfRule>
  </conditionalFormatting>
  <conditionalFormatting sqref="FR36:FS36 FR40:FS40 FR45:FS45 FR48:FS48">
    <cfRule type="expression" dxfId="0" priority="1176">
      <formula>#REF!&gt;=TODAY()</formula>
    </cfRule>
  </conditionalFormatting>
  <conditionalFormatting sqref="FR36:FS36 FR40:FS40 FR45:FS45 FR48:FS48">
    <cfRule type="expression" dxfId="0" priority="1177">
      <formula>#REF!&gt;=TODAY()</formula>
    </cfRule>
  </conditionalFormatting>
  <conditionalFormatting sqref="FR36:FS36 FR40:FS40 FR45:FS45 FR48:FS48">
    <cfRule type="expression" dxfId="0" priority="1178">
      <formula>#REF!&gt;=TODAY()</formula>
    </cfRule>
  </conditionalFormatting>
  <conditionalFormatting sqref="FR36:FS36 FR40:FS40 FR45:FS45 FR48:FS48">
    <cfRule type="expression" dxfId="0" priority="1179">
      <formula>#REF!&gt;=TODAY()</formula>
    </cfRule>
  </conditionalFormatting>
  <conditionalFormatting sqref="FR36:FS36 FR40:FS40 FR45:FS45 FR48:FS48">
    <cfRule type="expression" dxfId="0" priority="1180">
      <formula>#REF!&gt;=TODAY()</formula>
    </cfRule>
  </conditionalFormatting>
  <conditionalFormatting sqref="FR36:FS36 FR40:FS40 FR45:FS45 FR48:FS48">
    <cfRule type="expression" dxfId="0" priority="1181">
      <formula>#REF!&gt;=TODAY()</formula>
    </cfRule>
  </conditionalFormatting>
  <conditionalFormatting sqref="FR36:FS36 FR40:FS40 FR45:FS45 FR48:FS48">
    <cfRule type="expression" dxfId="0" priority="1182">
      <formula>#REF!&gt;=TODAY()</formula>
    </cfRule>
  </conditionalFormatting>
  <conditionalFormatting sqref="FR36:FS36 FR40:FS40 FR45:FS45 FR48:FS48">
    <cfRule type="expression" dxfId="0" priority="1183">
      <formula>#REF!&gt;=TODAY()</formula>
    </cfRule>
  </conditionalFormatting>
  <conditionalFormatting sqref="FR36:FS36 FR40:FS40 FR45:FS45 FR48:FS48">
    <cfRule type="expression" dxfId="0" priority="1184">
      <formula>#REF!&gt;=TODAY()</formula>
    </cfRule>
  </conditionalFormatting>
  <conditionalFormatting sqref="FR36:FS36 FR40:FS40 FR45:FS45 FR48:FS48">
    <cfRule type="expression" dxfId="0" priority="1185">
      <formula>#REF!&gt;=TODAY()</formula>
    </cfRule>
  </conditionalFormatting>
  <conditionalFormatting sqref="FR36:FS36 FR40:FS40 FR45:FS45 FR48:FS48">
    <cfRule type="expression" dxfId="0" priority="1186">
      <formula>#REF!&gt;=TODAY()</formula>
    </cfRule>
  </conditionalFormatting>
  <conditionalFormatting sqref="FR36:FS36 FR40:FS40 FR45:FS45 FR48:FS48">
    <cfRule type="expression" dxfId="0" priority="1187">
      <formula>#REF!&gt;=TODAY()</formula>
    </cfRule>
  </conditionalFormatting>
  <conditionalFormatting sqref="FR36:FS36 FR40:FS40 FR45:FS45 FR48:FS48">
    <cfRule type="expression" dxfId="0" priority="1188">
      <formula>#REF!&gt;=TODAY()</formula>
    </cfRule>
  </conditionalFormatting>
  <conditionalFormatting sqref="FR40:FS40 FR45:FS45 FR48:FS48">
    <cfRule type="expression" dxfId="0" priority="1189">
      <formula>#REF!&gt;=TODAY()</formula>
    </cfRule>
  </conditionalFormatting>
  <conditionalFormatting sqref="FR40:FS40 FR45:FS45 FR48:FS48">
    <cfRule type="expression" dxfId="0" priority="1190">
      <formula>#REF!&gt;=TODAY()</formula>
    </cfRule>
  </conditionalFormatting>
  <conditionalFormatting sqref="FR40:FS40 FR45:FS45 FR48:FS48">
    <cfRule type="expression" dxfId="0" priority="1191">
      <formula>#REF!&gt;=TODAY()</formula>
    </cfRule>
  </conditionalFormatting>
  <conditionalFormatting sqref="FR40:FS40 FR45:FS45 FR48:FS48">
    <cfRule type="expression" dxfId="0" priority="1192">
      <formula>#REF!&gt;=TODAY()</formula>
    </cfRule>
  </conditionalFormatting>
  <conditionalFormatting sqref="FR40:FS40 FR45:FS45 FR48:FS48">
    <cfRule type="expression" dxfId="0" priority="1193">
      <formula>#REF!&gt;=TODAY()</formula>
    </cfRule>
  </conditionalFormatting>
  <conditionalFormatting sqref="FR40:FS40 FR45:FS45 FR48:FS48">
    <cfRule type="expression" dxfId="0" priority="1194">
      <formula>#REF!&gt;=TODAY()</formula>
    </cfRule>
  </conditionalFormatting>
  <conditionalFormatting sqref="FR40:FS40 FR45:FS45 FR48:FS48">
    <cfRule type="expression" dxfId="0" priority="1195">
      <formula>#REF!&gt;=TODAY()</formula>
    </cfRule>
  </conditionalFormatting>
  <conditionalFormatting sqref="FR40:FS40 FR45:FS45 FR48:FS48">
    <cfRule type="expression" dxfId="0" priority="1196">
      <formula>#REF!&gt;=TODAY()</formula>
    </cfRule>
  </conditionalFormatting>
  <conditionalFormatting sqref="FR40:FS40 FR45:FS45 FR48:FS48">
    <cfRule type="expression" dxfId="0" priority="1197">
      <formula>#REF!&gt;=TODAY()</formula>
    </cfRule>
  </conditionalFormatting>
  <conditionalFormatting sqref="FR40:FS40 FR45:FS45 FR48:FS48">
    <cfRule type="expression" dxfId="0" priority="1198">
      <formula>#REF!&gt;=TODAY()</formula>
    </cfRule>
  </conditionalFormatting>
  <conditionalFormatting sqref="FR40:FS40 FR45:FS45 FR48:FS48">
    <cfRule type="expression" dxfId="0" priority="1199">
      <formula>#REF!&gt;=TODAY()</formula>
    </cfRule>
  </conditionalFormatting>
  <conditionalFormatting sqref="FR40:FS40 FR45:FS45 FR48:FS48">
    <cfRule type="expression" dxfId="0" priority="1200">
      <formula>#REF!&gt;=TODAY()</formula>
    </cfRule>
  </conditionalFormatting>
  <conditionalFormatting sqref="FR40:FS40 FR45:FS45 FR48:FS48">
    <cfRule type="expression" dxfId="0" priority="1201">
      <formula>#REF!&gt;=TODAY()</formula>
    </cfRule>
  </conditionalFormatting>
  <conditionalFormatting sqref="FR40:FS40 FR45:FS45 FR48:FS48">
    <cfRule type="expression" dxfId="0" priority="1202">
      <formula>#REF!&gt;=TODAY()</formula>
    </cfRule>
  </conditionalFormatting>
  <conditionalFormatting sqref="FR40:FS40 FR45:FS45 FR48:FS48">
    <cfRule type="expression" dxfId="0" priority="1203">
      <formula>#REF!&gt;=TODAY()</formula>
    </cfRule>
  </conditionalFormatting>
  <conditionalFormatting sqref="FR40:FS40 FR45:FS45 FR48:FS48">
    <cfRule type="expression" dxfId="0" priority="1204">
      <formula>#REF!&gt;=TODAY()</formula>
    </cfRule>
  </conditionalFormatting>
  <conditionalFormatting sqref="FR40:FS40 FR45:FS45 FR48:FS48">
    <cfRule type="expression" dxfId="0" priority="1205">
      <formula>#REF!&gt;=TODAY()</formula>
    </cfRule>
  </conditionalFormatting>
  <conditionalFormatting sqref="FR40:FS40 FR45:FS45 FR48:FS48">
    <cfRule type="expression" dxfId="0" priority="1206">
      <formula>#REF!&gt;=TODAY()</formula>
    </cfRule>
  </conditionalFormatting>
  <conditionalFormatting sqref="FR40:FS40 FR45:FS45 FR48:FS48">
    <cfRule type="expression" dxfId="0" priority="1207">
      <formula>#REF!&gt;=TODAY()</formula>
    </cfRule>
  </conditionalFormatting>
  <conditionalFormatting sqref="FR40:FS40 FR45:FS45 FR48:FS48">
    <cfRule type="expression" dxfId="0" priority="1208">
      <formula>#REF!&gt;=TODAY()</formula>
    </cfRule>
  </conditionalFormatting>
  <conditionalFormatting sqref="FR40:FS40 FR45:FS45 FR48:FS48">
    <cfRule type="expression" dxfId="0" priority="1209">
      <formula>#REF!&gt;=TODAY()</formula>
    </cfRule>
  </conditionalFormatting>
  <conditionalFormatting sqref="FR40:FS40 FR45:FS45 FR48:FS48">
    <cfRule type="expression" dxfId="0" priority="1210">
      <formula>#REF!&gt;=TODAY()</formula>
    </cfRule>
  </conditionalFormatting>
  <conditionalFormatting sqref="FR40:FS40 FR45:FS45 FR48:FS48">
    <cfRule type="expression" dxfId="0" priority="1211">
      <formula>#REF!&gt;=TODAY()</formula>
    </cfRule>
  </conditionalFormatting>
  <conditionalFormatting sqref="FR40:FS40 FR45:FS45 FR48:FS48">
    <cfRule type="expression" dxfId="0" priority="1212">
      <formula>#REF!&gt;=TODAY()</formula>
    </cfRule>
  </conditionalFormatting>
  <conditionalFormatting sqref="FR40:FS40 FR45:FS45 FR48:FS48">
    <cfRule type="expression" dxfId="0" priority="1213">
      <formula>#REF!&gt;=TODAY()</formula>
    </cfRule>
  </conditionalFormatting>
  <conditionalFormatting sqref="FR40:FS40 FR45:FS45 FR48:FS48">
    <cfRule type="expression" dxfId="0" priority="1214">
      <formula>#REF!&gt;=TODAY()</formula>
    </cfRule>
  </conditionalFormatting>
  <conditionalFormatting sqref="FR40:FS40 FR45:FS45 FR48:FS48">
    <cfRule type="expression" dxfId="0" priority="1215">
      <formula>#REF!&gt;=TODAY()</formula>
    </cfRule>
  </conditionalFormatting>
  <conditionalFormatting sqref="FR40:FS40 FR45:FS45 FR48:FS48">
    <cfRule type="expression" dxfId="0" priority="1216">
      <formula>#REF!&gt;=TODAY()</formula>
    </cfRule>
  </conditionalFormatting>
  <conditionalFormatting sqref="FR40:FS40 FR45:FS45 FR48:FS48">
    <cfRule type="expression" dxfId="0" priority="1217">
      <formula>#REF!&gt;=TODAY()</formula>
    </cfRule>
  </conditionalFormatting>
  <conditionalFormatting sqref="FR40:FS40 FR45:FS45 FR48:FS48">
    <cfRule type="expression" dxfId="0" priority="1218">
      <formula>#REF!&gt;=TODAY()</formula>
    </cfRule>
  </conditionalFormatting>
  <conditionalFormatting sqref="FR40:FS40 FR45:FS45 FR48:FS48">
    <cfRule type="expression" dxfId="0" priority="1219">
      <formula>#REF!&gt;=TODAY()</formula>
    </cfRule>
  </conditionalFormatting>
  <conditionalFormatting sqref="FR40:FS40 FR45:FS45 FR48:FS48">
    <cfRule type="expression" dxfId="0" priority="1220">
      <formula>#REF!&gt;=TODAY()</formula>
    </cfRule>
  </conditionalFormatting>
  <conditionalFormatting sqref="FR40:FS40 FR45:FS45 FR48:FS48">
    <cfRule type="expression" dxfId="0" priority="1221">
      <formula>#REF!&gt;=TODAY()</formula>
    </cfRule>
  </conditionalFormatting>
  <conditionalFormatting sqref="FR40:FS40 FR45:FS45 FR48:FS48">
    <cfRule type="expression" dxfId="0" priority="1222">
      <formula>#REF!&gt;=TODAY()</formula>
    </cfRule>
  </conditionalFormatting>
  <conditionalFormatting sqref="FR40:FS40 FR45:FS45 FR48:FS48">
    <cfRule type="expression" dxfId="0" priority="1223">
      <formula>#REF!&gt;=TODAY()</formula>
    </cfRule>
  </conditionalFormatting>
  <conditionalFormatting sqref="FR40:FS40 FR45:FS45 FR48:FS48">
    <cfRule type="expression" dxfId="0" priority="1224">
      <formula>#REF!&gt;=TODAY()</formula>
    </cfRule>
  </conditionalFormatting>
  <conditionalFormatting sqref="FR40:FS40 FR45:FS45 FR48:FS48">
    <cfRule type="expression" dxfId="0" priority="1225">
      <formula>#REF!&gt;=TODAY()</formula>
    </cfRule>
  </conditionalFormatting>
  <conditionalFormatting sqref="FR40:FS40 FR45:FS45 FR48:FS48">
    <cfRule type="expression" dxfId="0" priority="1226">
      <formula>#REF!&gt;=TODAY()</formula>
    </cfRule>
  </conditionalFormatting>
  <conditionalFormatting sqref="FR40:FS40 FR45:FS45 FR48:FS48">
    <cfRule type="expression" dxfId="0" priority="1227">
      <formula>#REF!&gt;=TODAY()</formula>
    </cfRule>
  </conditionalFormatting>
  <conditionalFormatting sqref="FR40:FS40 FR45:FS45 FR48:FS48">
    <cfRule type="expression" dxfId="0" priority="1228">
      <formula>#REF!&gt;=TODAY()</formula>
    </cfRule>
  </conditionalFormatting>
  <conditionalFormatting sqref="FR40:FS40 FR45:FS45 FR48:FS48">
    <cfRule type="expression" dxfId="0" priority="1229">
      <formula>#REF!&gt;=TODAY()</formula>
    </cfRule>
  </conditionalFormatting>
  <conditionalFormatting sqref="FR40:FS40 FR45:FS45 FR48:FS48">
    <cfRule type="expression" dxfId="0" priority="1230">
      <formula>#REF!&gt;=TODAY()</formula>
    </cfRule>
  </conditionalFormatting>
  <conditionalFormatting sqref="FR45:FS45 FR48:FS48">
    <cfRule type="expression" dxfId="0" priority="1231">
      <formula>#REF!&gt;=TODAY()</formula>
    </cfRule>
  </conditionalFormatting>
  <conditionalFormatting sqref="FR45:FS45 FR48:FS48">
    <cfRule type="expression" dxfId="0" priority="1232">
      <formula>#REF!&gt;=TODAY()</formula>
    </cfRule>
  </conditionalFormatting>
  <conditionalFormatting sqref="FR45:FS45 FR48:FS48">
    <cfRule type="expression" dxfId="0" priority="1233">
      <formula>#REF!&gt;=TODAY()</formula>
    </cfRule>
  </conditionalFormatting>
  <conditionalFormatting sqref="FR45:FS45 FR48:FS48">
    <cfRule type="expression" dxfId="0" priority="1234">
      <formula>#REF!&gt;=TODAY()</formula>
    </cfRule>
  </conditionalFormatting>
  <conditionalFormatting sqref="FR45:FS45 FR48:FS48">
    <cfRule type="expression" dxfId="0" priority="1235">
      <formula>#REF!&gt;=TODAY()</formula>
    </cfRule>
  </conditionalFormatting>
  <conditionalFormatting sqref="FR45:FS45 FR48:FS48">
    <cfRule type="expression" dxfId="0" priority="1236">
      <formula>#REF!&gt;=TODAY()</formula>
    </cfRule>
  </conditionalFormatting>
  <conditionalFormatting sqref="FR45:FS45 FR48:FS48">
    <cfRule type="expression" dxfId="0" priority="1237">
      <formula>#REF!&gt;=TODAY()</formula>
    </cfRule>
  </conditionalFormatting>
  <conditionalFormatting sqref="FR45:FS45 FR48:FS48">
    <cfRule type="expression" dxfId="0" priority="1238">
      <formula>#REF!&gt;=TODAY()</formula>
    </cfRule>
  </conditionalFormatting>
  <conditionalFormatting sqref="FR45:FS45 FR48:FS48">
    <cfRule type="expression" dxfId="0" priority="1239">
      <formula>#REF!&gt;=TODAY()</formula>
    </cfRule>
  </conditionalFormatting>
  <conditionalFormatting sqref="FR45:FS45 FR48:FS48">
    <cfRule type="expression" dxfId="0" priority="1240">
      <formula>#REF!&gt;=TODAY()</formula>
    </cfRule>
  </conditionalFormatting>
  <conditionalFormatting sqref="FR45:FS45 FR48:FS48">
    <cfRule type="expression" dxfId="0" priority="1241">
      <formula>#REF!&gt;=TODAY()</formula>
    </cfRule>
  </conditionalFormatting>
  <conditionalFormatting sqref="FR45:FS45 FR48:FS48">
    <cfRule type="expression" dxfId="0" priority="1242">
      <formula>#REF!&gt;=TODAY()</formula>
    </cfRule>
  </conditionalFormatting>
  <conditionalFormatting sqref="FR45:FS45 FR48:FS48">
    <cfRule type="expression" dxfId="0" priority="1243">
      <formula>#REF!&gt;=TODAY()</formula>
    </cfRule>
  </conditionalFormatting>
  <conditionalFormatting sqref="FR45:FS45 FR48:FS48">
    <cfRule type="expression" dxfId="0" priority="1244">
      <formula>#REF!&gt;=TODAY()</formula>
    </cfRule>
  </conditionalFormatting>
  <conditionalFormatting sqref="FR45:FS45 FR48:FS48">
    <cfRule type="expression" dxfId="0" priority="1245">
      <formula>#REF!&gt;=TODAY()</formula>
    </cfRule>
  </conditionalFormatting>
  <conditionalFormatting sqref="FR45:FS45 FR48:FS48">
    <cfRule type="expression" dxfId="0" priority="1246">
      <formula>#REF!&gt;=TODAY()</formula>
    </cfRule>
  </conditionalFormatting>
  <conditionalFormatting sqref="FR45:FS45 FR48:FS48">
    <cfRule type="expression" dxfId="0" priority="1247">
      <formula>#REF!&gt;=TODAY()</formula>
    </cfRule>
  </conditionalFormatting>
  <conditionalFormatting sqref="FR45:FS45 FR48:FS48">
    <cfRule type="expression" dxfId="0" priority="1248">
      <formula>#REF!&gt;=TODAY()</formula>
    </cfRule>
  </conditionalFormatting>
  <conditionalFormatting sqref="FR45:FS45 FR48:FS48">
    <cfRule type="expression" dxfId="0" priority="1249">
      <formula>#REF!&gt;=TODAY()</formula>
    </cfRule>
  </conditionalFormatting>
  <conditionalFormatting sqref="FR45:FS45 FR48:FS48">
    <cfRule type="expression" dxfId="0" priority="1250">
      <formula>#REF!&gt;=TODAY()</formula>
    </cfRule>
  </conditionalFormatting>
  <conditionalFormatting sqref="FR45:FS45 FR48:FS48">
    <cfRule type="expression" dxfId="0" priority="1251">
      <formula>#REF!&gt;=TODAY()</formula>
    </cfRule>
  </conditionalFormatting>
  <conditionalFormatting sqref="FR45:FS45 FR48:FS48">
    <cfRule type="expression" dxfId="0" priority="1252">
      <formula>#REF!&gt;=TODAY()</formula>
    </cfRule>
  </conditionalFormatting>
  <conditionalFormatting sqref="FR45:FS45 FR48:FS48">
    <cfRule type="expression" dxfId="0" priority="1253">
      <formula>#REF!&gt;=TODAY()</formula>
    </cfRule>
  </conditionalFormatting>
  <conditionalFormatting sqref="FR45:FS45 FR48:FS48">
    <cfRule type="expression" dxfId="0" priority="1254">
      <formula>#REF!&gt;=TODAY()</formula>
    </cfRule>
  </conditionalFormatting>
  <conditionalFormatting sqref="FR45:FS45 FR48:FS48">
    <cfRule type="expression" dxfId="0" priority="1255">
      <formula>#REF!&gt;=TODAY()</formula>
    </cfRule>
  </conditionalFormatting>
  <conditionalFormatting sqref="FR45:FS45 FR48:FS48">
    <cfRule type="expression" dxfId="0" priority="1256">
      <formula>#REF!&gt;=TODAY()</formula>
    </cfRule>
  </conditionalFormatting>
  <conditionalFormatting sqref="FR45:FS45 FR48:FS48">
    <cfRule type="expression" dxfId="0" priority="1257">
      <formula>#REF!&gt;=TODAY()</formula>
    </cfRule>
  </conditionalFormatting>
  <conditionalFormatting sqref="FR45:FS45 FR48:FS48">
    <cfRule type="expression" dxfId="0" priority="1258">
      <formula>#REF!&gt;=TODAY()</formula>
    </cfRule>
  </conditionalFormatting>
  <conditionalFormatting sqref="FR45:FS45 FR48:FS48">
    <cfRule type="expression" dxfId="0" priority="1259">
      <formula>#REF!&gt;=TODAY()</formula>
    </cfRule>
  </conditionalFormatting>
  <conditionalFormatting sqref="FR45:FS45 FR48:FS48">
    <cfRule type="expression" dxfId="0" priority="1260">
      <formula>#REF!&gt;=TODAY()</formula>
    </cfRule>
  </conditionalFormatting>
  <conditionalFormatting sqref="FR45:FS45 FR48:FS48">
    <cfRule type="expression" dxfId="0" priority="1261">
      <formula>#REF!&gt;=TODAY()</formula>
    </cfRule>
  </conditionalFormatting>
  <conditionalFormatting sqref="FR45:FS45 FR48:FS48">
    <cfRule type="expression" dxfId="0" priority="1262">
      <formula>#REF!&gt;=TODAY()</formula>
    </cfRule>
  </conditionalFormatting>
  <conditionalFormatting sqref="FR45:FS45 FR48:FS48">
    <cfRule type="expression" dxfId="0" priority="1263">
      <formula>#REF!&gt;=TODAY()</formula>
    </cfRule>
  </conditionalFormatting>
  <conditionalFormatting sqref="FR45:FS45 FR48:FS48">
    <cfRule type="expression" dxfId="0" priority="1264">
      <formula>#REF!&gt;=TODAY()</formula>
    </cfRule>
  </conditionalFormatting>
  <conditionalFormatting sqref="FR45:FS45 FR48:FS48">
    <cfRule type="expression" dxfId="0" priority="1265">
      <formula>#REF!&gt;=TODAY()</formula>
    </cfRule>
  </conditionalFormatting>
  <conditionalFormatting sqref="FR45:FS45 FR48:FS48">
    <cfRule type="expression" dxfId="0" priority="1266">
      <formula>#REF!&gt;=TODAY()</formula>
    </cfRule>
  </conditionalFormatting>
  <conditionalFormatting sqref="FR45:FS45 FR48:FS48">
    <cfRule type="expression" dxfId="0" priority="1267">
      <formula>#REF!&gt;=TODAY()</formula>
    </cfRule>
  </conditionalFormatting>
  <conditionalFormatting sqref="FR45:FS45 FR48:FS48">
    <cfRule type="expression" dxfId="0" priority="1268">
      <formula>#REF!&gt;=TODAY()</formula>
    </cfRule>
  </conditionalFormatting>
  <conditionalFormatting sqref="FR45:FS45 FR48:FS48">
    <cfRule type="expression" dxfId="0" priority="1269">
      <formula>#REF!&gt;=TODAY()</formula>
    </cfRule>
  </conditionalFormatting>
  <conditionalFormatting sqref="FR45:FS45 FR48:FS48">
    <cfRule type="expression" dxfId="0" priority="1270">
      <formula>#REF!&gt;=TODAY()</formula>
    </cfRule>
  </conditionalFormatting>
  <conditionalFormatting sqref="FR45:FS45 FR48:FS48">
    <cfRule type="expression" dxfId="0" priority="1271">
      <formula>#REF!&gt;=TODAY()</formula>
    </cfRule>
  </conditionalFormatting>
  <conditionalFormatting sqref="FR45:FS45 FR48:FS48">
    <cfRule type="expression" dxfId="0" priority="1272">
      <formula>#REF!&gt;=TODAY()</formula>
    </cfRule>
  </conditionalFormatting>
  <conditionalFormatting sqref="FT5:GK5 FT36:GK36 FT40:GK40 FT45:GK45 FT48:GK48">
    <cfRule type="expression" dxfId="0" priority="1273">
      <formula>#REF!&gt;=TODAY()</formula>
    </cfRule>
  </conditionalFormatting>
  <conditionalFormatting sqref="FT5:GK5 FT36:GK36 FT40:GK40 FT45:GK45 FT48:GK48">
    <cfRule type="expression" dxfId="0" priority="1274">
      <formula>#REF!&gt;=TODAY()</formula>
    </cfRule>
  </conditionalFormatting>
  <conditionalFormatting sqref="FT5:GK5 FT36:GK36 FT40:GK40 FT45:GK45 FT48:GK48">
    <cfRule type="expression" dxfId="0" priority="1275">
      <formula>#REF!&gt;=TODAY()</formula>
    </cfRule>
  </conditionalFormatting>
  <conditionalFormatting sqref="FT5:GK5 FT36:GK36 FT40:GK40 FT45:GK45 FT48:GK48">
    <cfRule type="expression" dxfId="0" priority="1276">
      <formula>#REF!&gt;=TODAY()</formula>
    </cfRule>
  </conditionalFormatting>
  <conditionalFormatting sqref="FT5:GK5 FT36:GK36 FT40:GK40 FT45:GK45 FT48:GK48">
    <cfRule type="expression" dxfId="0" priority="1277">
      <formula>#REF!&gt;=TODAY()</formula>
    </cfRule>
  </conditionalFormatting>
  <conditionalFormatting sqref="FT5:GK5 FT36:GK36 FT40:GK40 FT45:GK45 FT48:GK48">
    <cfRule type="expression" dxfId="0" priority="1278">
      <formula>#REF!&gt;=TODAY()</formula>
    </cfRule>
  </conditionalFormatting>
  <conditionalFormatting sqref="FT5:GK5 FT36:GK36 FT40:GK40 FT45:GK45 FT48:GK48">
    <cfRule type="expression" dxfId="0" priority="1279">
      <formula>#REF!&gt;=TODAY()</formula>
    </cfRule>
  </conditionalFormatting>
  <conditionalFormatting sqref="FT5:GK5 FT36:GK36 FT40:GK40 FT45:GK45 FT48:GK48">
    <cfRule type="expression" dxfId="0" priority="1280">
      <formula>#REF!&gt;=TODAY()</formula>
    </cfRule>
  </conditionalFormatting>
  <conditionalFormatting sqref="FT5:GK5 FT36:GK36 FT40:GK40 FT45:GK45 FT48:GK48">
    <cfRule type="expression" dxfId="0" priority="1281">
      <formula>#REF!&gt;=TODAY()</formula>
    </cfRule>
  </conditionalFormatting>
  <conditionalFormatting sqref="FT5:GK5 FT36:GK36 FT40:GK40 FT45:GK45 FT48:GK48">
    <cfRule type="expression" dxfId="0" priority="1282">
      <formula>#REF!&gt;=TODAY()</formula>
    </cfRule>
  </conditionalFormatting>
  <conditionalFormatting sqref="FT5:GK5 FT36:GK36 FT40:GK40 FT45:GK45 FT48:GK48">
    <cfRule type="expression" dxfId="0" priority="1283">
      <formula>#REF!&gt;=TODAY()</formula>
    </cfRule>
  </conditionalFormatting>
  <conditionalFormatting sqref="FT5:GK5 FT36:GK36 FT40:GK40 FT45:GK45 FT48:GK48">
    <cfRule type="expression" dxfId="0" priority="1284">
      <formula>#REF!&gt;=TODAY()</formula>
    </cfRule>
  </conditionalFormatting>
  <conditionalFormatting sqref="FT5:GK5 FT36:GK36 FT40:GK40 FT45:GK45 FT48:GK48">
    <cfRule type="expression" dxfId="0" priority="1285">
      <formula>#REF!&gt;=TODAY()</formula>
    </cfRule>
  </conditionalFormatting>
  <conditionalFormatting sqref="FT5:GK5 FT36:GK36 FT40:GK40 FT45:GK45 FT48:GK48">
    <cfRule type="expression" dxfId="0" priority="1286">
      <formula>#REF!&gt;=TODAY()</formula>
    </cfRule>
  </conditionalFormatting>
  <conditionalFormatting sqref="FT5:GK5 FT36:GK36 FT40:GK40 FT45:GK45 FT48:GK48">
    <cfRule type="expression" dxfId="0" priority="1287">
      <formula>#REF!&gt;=TODAY()</formula>
    </cfRule>
  </conditionalFormatting>
  <conditionalFormatting sqref="FT5:GK5 FT36:GK36 FT40:GK40 FT45:GK45 FT48:GK48">
    <cfRule type="expression" dxfId="0" priority="1288">
      <formula>#REF!&gt;=TODAY()</formula>
    </cfRule>
  </conditionalFormatting>
  <conditionalFormatting sqref="FT5:GK5 FT36:GK36 FT40:GK40 FT45:GK45 FT48:GK48">
    <cfRule type="expression" dxfId="0" priority="1289">
      <formula>#REF!&gt;=TODAY()</formula>
    </cfRule>
  </conditionalFormatting>
  <conditionalFormatting sqref="FT5:GK5 FT36:GK36 FT40:GK40 FT45:GK45 FT48:GK48">
    <cfRule type="expression" dxfId="0" priority="1290">
      <formula>#REF!&gt;=TODAY()</formula>
    </cfRule>
  </conditionalFormatting>
  <conditionalFormatting sqref="FT5:GK5 FT36:GK36 FT40:GK40 FT45:GK45 FT48:GK48">
    <cfRule type="expression" dxfId="0" priority="1291">
      <formula>#REF!&gt;=TODAY()</formula>
    </cfRule>
  </conditionalFormatting>
  <conditionalFormatting sqref="FT5:GK5 FT36:GK36 FT40:GK40 FT45:GK45 FT48:GK48">
    <cfRule type="expression" dxfId="0" priority="1292">
      <formula>#REF!&gt;=TODAY()</formula>
    </cfRule>
  </conditionalFormatting>
  <conditionalFormatting sqref="FT5:GK5 FT36:GK36 FT40:GK40 FT45:GK45 FT48:GK48">
    <cfRule type="expression" dxfId="0" priority="1293">
      <formula>#REF!&gt;=TODAY()</formula>
    </cfRule>
  </conditionalFormatting>
  <conditionalFormatting sqref="FT5:GK5 FT36:GK36 FT40:GK40 FT45:GK45 FT48:GK48">
    <cfRule type="expression" dxfId="0" priority="1294">
      <formula>#REF!&gt;=TODAY()</formula>
    </cfRule>
  </conditionalFormatting>
  <conditionalFormatting sqref="FT5:GK5 FT36:GK36 FT40:GK40 FT45:GK45 FT48:GK48">
    <cfRule type="expression" dxfId="0" priority="1295">
      <formula>#REF!&gt;=TODAY()</formula>
    </cfRule>
  </conditionalFormatting>
  <conditionalFormatting sqref="FT5:GK5 FT36:GK36 FT40:GK40 FT45:GK45 FT48:GK48">
    <cfRule type="expression" dxfId="0" priority="1296">
      <formula>#REF!&gt;=TODAY()</formula>
    </cfRule>
  </conditionalFormatting>
  <conditionalFormatting sqref="FT6:GK6">
    <cfRule type="expression" dxfId="0" priority="1297">
      <formula>#REF!&gt;=TODAY()</formula>
    </cfRule>
  </conditionalFormatting>
  <conditionalFormatting sqref="FT6:GK6">
    <cfRule type="expression" dxfId="0" priority="1298">
      <formula>#REF!&gt;=TODAY()</formula>
    </cfRule>
  </conditionalFormatting>
  <conditionalFormatting sqref="FT6:GK6">
    <cfRule type="expression" dxfId="0" priority="1299">
      <formula>#REF!&gt;=TODAY()</formula>
    </cfRule>
  </conditionalFormatting>
  <conditionalFormatting sqref="FT6:GK6">
    <cfRule type="expression" dxfId="0" priority="1300">
      <formula>#REF!&gt;=TODAY()</formula>
    </cfRule>
  </conditionalFormatting>
  <conditionalFormatting sqref="FT6:GK6">
    <cfRule type="expression" dxfId="0" priority="1301">
      <formula>#REF!&gt;=TODAY()</formula>
    </cfRule>
  </conditionalFormatting>
  <conditionalFormatting sqref="FT6:GK6">
    <cfRule type="expression" dxfId="0" priority="1302">
      <formula>#REF!&gt;=TODAY()</formula>
    </cfRule>
  </conditionalFormatting>
  <conditionalFormatting sqref="FT6:GK6">
    <cfRule type="expression" dxfId="0" priority="1303">
      <formula>#REF!&gt;=TODAY()</formula>
    </cfRule>
  </conditionalFormatting>
  <conditionalFormatting sqref="FT6:GK6">
    <cfRule type="expression" dxfId="0" priority="1304">
      <formula>#REF!&gt;=TODAY()</formula>
    </cfRule>
  </conditionalFormatting>
  <conditionalFormatting sqref="FT6:GK6">
    <cfRule type="expression" dxfId="0" priority="1305">
      <formula>#REF!&gt;=TODAY()</formula>
    </cfRule>
  </conditionalFormatting>
  <conditionalFormatting sqref="FT6:GK6">
    <cfRule type="expression" dxfId="0" priority="1306">
      <formula>#REF!&gt;=TODAY()</formula>
    </cfRule>
  </conditionalFormatting>
  <conditionalFormatting sqref="FT6:GK6">
    <cfRule type="expression" dxfId="0" priority="1307">
      <formula>#REF!&gt;=TODAY()</formula>
    </cfRule>
  </conditionalFormatting>
  <conditionalFormatting sqref="FT6:GK6">
    <cfRule type="expression" dxfId="0" priority="1308">
      <formula>#REF!&gt;=TODAY()</formula>
    </cfRule>
  </conditionalFormatting>
  <conditionalFormatting sqref="FT6:GK6">
    <cfRule type="expression" dxfId="0" priority="1309">
      <formula>#REF!&gt;=TODAY()</formula>
    </cfRule>
  </conditionalFormatting>
  <conditionalFormatting sqref="FT6:GK6">
    <cfRule type="expression" dxfId="0" priority="1310">
      <formula>#REF!&gt;=TODAY()</formula>
    </cfRule>
  </conditionalFormatting>
  <conditionalFormatting sqref="FT6:GK6">
    <cfRule type="expression" dxfId="0" priority="1311">
      <formula>#REF!&gt;=TODAY()</formula>
    </cfRule>
  </conditionalFormatting>
  <conditionalFormatting sqref="FT6:GK6">
    <cfRule type="expression" dxfId="0" priority="1312">
      <formula>#REF!&gt;=TODAY()</formula>
    </cfRule>
  </conditionalFormatting>
  <conditionalFormatting sqref="FT6:GK6">
    <cfRule type="expression" dxfId="0" priority="1313">
      <formula>#REF!&gt;=TODAY()</formula>
    </cfRule>
  </conditionalFormatting>
  <conditionalFormatting sqref="FT6:GK6">
    <cfRule type="expression" dxfId="0" priority="1314">
      <formula>#REF!&gt;=TODAY()</formula>
    </cfRule>
  </conditionalFormatting>
  <conditionalFormatting sqref="FT36:GK36 FT40:GK40 FT45:GK45 FT48:GK48">
    <cfRule type="expression" dxfId="0" priority="1315">
      <formula>#REF!&gt;=TODAY()</formula>
    </cfRule>
  </conditionalFormatting>
  <conditionalFormatting sqref="FT36:GK36 FT40:GK40 FT45:GK45 FT48:GK48">
    <cfRule type="expression" dxfId="0" priority="1316">
      <formula>#REF!&gt;=TODAY()</formula>
    </cfRule>
  </conditionalFormatting>
  <conditionalFormatting sqref="FT36:GK36 FT40:GK40 FT45:GK45 FT48:GK48">
    <cfRule type="expression" dxfId="0" priority="1317">
      <formula>#REF!&gt;=TODAY()</formula>
    </cfRule>
  </conditionalFormatting>
  <conditionalFormatting sqref="FT36:GK36 FT40:GK40 FT45:GK45 FT48:GK48">
    <cfRule type="expression" dxfId="0" priority="1318">
      <formula>#REF!&gt;=TODAY()</formula>
    </cfRule>
  </conditionalFormatting>
  <conditionalFormatting sqref="FT36:GK36 FT40:GK40 FT45:GK45 FT48:GK48">
    <cfRule type="expression" dxfId="0" priority="1319">
      <formula>#REF!&gt;=TODAY()</formula>
    </cfRule>
  </conditionalFormatting>
  <conditionalFormatting sqref="FT36:GK36 FT40:GK40 FT45:GK45 FT48:GK48">
    <cfRule type="expression" dxfId="0" priority="1320">
      <formula>#REF!&gt;=TODAY()</formula>
    </cfRule>
  </conditionalFormatting>
  <conditionalFormatting sqref="FT36:GK36 FT40:GK40 FT45:GK45 FT48:GK48">
    <cfRule type="expression" dxfId="0" priority="1321">
      <formula>#REF!&gt;=TODAY()</formula>
    </cfRule>
  </conditionalFormatting>
  <conditionalFormatting sqref="FT36:GK36 FT40:GK40 FT45:GK45 FT48:GK48">
    <cfRule type="expression" dxfId="0" priority="1322">
      <formula>#REF!&gt;=TODAY()</formula>
    </cfRule>
  </conditionalFormatting>
  <conditionalFormatting sqref="FT36:GK36 FT40:GK40 FT45:GK45 FT48:GK48">
    <cfRule type="expression" dxfId="0" priority="1323">
      <formula>#REF!&gt;=TODAY()</formula>
    </cfRule>
  </conditionalFormatting>
  <conditionalFormatting sqref="FT36:GK36 FT40:GK40 FT45:GK45 FT48:GK48">
    <cfRule type="expression" dxfId="0" priority="1324">
      <formula>#REF!&gt;=TODAY()</formula>
    </cfRule>
  </conditionalFormatting>
  <conditionalFormatting sqref="FT36:GK36 FT40:GK40 FT45:GK45 FT48:GK48">
    <cfRule type="expression" dxfId="0" priority="1325">
      <formula>#REF!&gt;=TODAY()</formula>
    </cfRule>
  </conditionalFormatting>
  <conditionalFormatting sqref="FT36:GK36 FT40:GK40 FT45:GK45 FT48:GK48">
    <cfRule type="expression" dxfId="0" priority="1326">
      <formula>#REF!&gt;=TODAY()</formula>
    </cfRule>
  </conditionalFormatting>
  <conditionalFormatting sqref="FT36:GK36 FT40:GK40 FT45:GK45 FT48:GK48">
    <cfRule type="expression" dxfId="0" priority="1327">
      <formula>#REF!&gt;=TODAY()</formula>
    </cfRule>
  </conditionalFormatting>
  <conditionalFormatting sqref="FT36:GK36 FT40:GK40 FT45:GK45 FT48:GK48">
    <cfRule type="expression" dxfId="0" priority="1328">
      <formula>#REF!&gt;=TODAY()</formula>
    </cfRule>
  </conditionalFormatting>
  <conditionalFormatting sqref="FT36:GK36 FT40:GK40 FT45:GK45 FT48:GK48">
    <cfRule type="expression" dxfId="0" priority="1329">
      <formula>#REF!&gt;=TODAY()</formula>
    </cfRule>
  </conditionalFormatting>
  <conditionalFormatting sqref="FT36:GK36 FT40:GK40 FT45:GK45 FT48:GK48">
    <cfRule type="expression" dxfId="0" priority="1330">
      <formula>#REF!&gt;=TODAY()</formula>
    </cfRule>
  </conditionalFormatting>
  <conditionalFormatting sqref="FT36:GK36 FT40:GK40 FT45:GK45 FT48:GK48">
    <cfRule type="expression" dxfId="0" priority="1331">
      <formula>#REF!&gt;=TODAY()</formula>
    </cfRule>
  </conditionalFormatting>
  <conditionalFormatting sqref="FT36:GK36 FT40:GK40 FT45:GK45 FT48:GK48">
    <cfRule type="expression" dxfId="0" priority="1332">
      <formula>#REF!&gt;=TODAY()</formula>
    </cfRule>
  </conditionalFormatting>
  <conditionalFormatting sqref="FT36:GK36 FT40:GK40 FT45:GK45 FT48:GK48">
    <cfRule type="expression" dxfId="0" priority="1333">
      <formula>#REF!&gt;=TODAY()</formula>
    </cfRule>
  </conditionalFormatting>
  <conditionalFormatting sqref="FT36:GK36 FT40:GK40 FT45:GK45 FT48:GK48">
    <cfRule type="expression" dxfId="0" priority="1334">
      <formula>#REF!&gt;=TODAY()</formula>
    </cfRule>
  </conditionalFormatting>
  <conditionalFormatting sqref="FT36:GK36 FT40:GK40 FT45:GK45 FT48:GK48">
    <cfRule type="expression" dxfId="0" priority="1335">
      <formula>#REF!&gt;=TODAY()</formula>
    </cfRule>
  </conditionalFormatting>
  <conditionalFormatting sqref="FT36:GK36 FT40:GK40 FT45:GK45 FT48:GK48">
    <cfRule type="expression" dxfId="0" priority="1336">
      <formula>#REF!&gt;=TODAY()</formula>
    </cfRule>
  </conditionalFormatting>
  <conditionalFormatting sqref="FT36:GK36 FT40:GK40 FT45:GK45 FT48:GK48">
    <cfRule type="expression" dxfId="0" priority="1337">
      <formula>#REF!&gt;=TODAY()</formula>
    </cfRule>
  </conditionalFormatting>
  <conditionalFormatting sqref="FT36:GK36 FT40:GK40 FT45:GK45 FT48:GK48">
    <cfRule type="expression" dxfId="0" priority="1338">
      <formula>#REF!&gt;=TODAY()</formula>
    </cfRule>
  </conditionalFormatting>
  <conditionalFormatting sqref="FT36:GK36 FT40:GK40 FT45:GK45 FT48:GK48">
    <cfRule type="expression" dxfId="0" priority="1339">
      <formula>#REF!&gt;=TODAY()</formula>
    </cfRule>
  </conditionalFormatting>
  <conditionalFormatting sqref="FT36:GK36 FT40:GK40 FT45:GK45 FT48:GK48">
    <cfRule type="expression" dxfId="0" priority="1340">
      <formula>#REF!&gt;=TODAY()</formula>
    </cfRule>
  </conditionalFormatting>
  <conditionalFormatting sqref="FT36:GK36 FT40:GK40 FT45:GK45 FT48:GK48">
    <cfRule type="expression" dxfId="0" priority="1341">
      <formula>#REF!&gt;=TODAY()</formula>
    </cfRule>
  </conditionalFormatting>
  <conditionalFormatting sqref="FT36:GK36 FT40:GK40 FT45:GK45 FT48:GK48">
    <cfRule type="expression" dxfId="0" priority="1342">
      <formula>#REF!&gt;=TODAY()</formula>
    </cfRule>
  </conditionalFormatting>
  <conditionalFormatting sqref="FT36:GK36 FT40:GK40 FT45:GK45 FT48:GK48">
    <cfRule type="expression" dxfId="0" priority="1343">
      <formula>#REF!&gt;=TODAY()</formula>
    </cfRule>
  </conditionalFormatting>
  <conditionalFormatting sqref="FT36:GK36 FT40:GK40 FT45:GK45 FT48:GK48">
    <cfRule type="expression" dxfId="0" priority="1344">
      <formula>#REF!&gt;=TODAY()</formula>
    </cfRule>
  </conditionalFormatting>
  <conditionalFormatting sqref="FT36:GK36 FT40:GK40 FT45:GK45 FT48:GK48">
    <cfRule type="expression" dxfId="0" priority="1345">
      <formula>#REF!&gt;=TODAY()</formula>
    </cfRule>
  </conditionalFormatting>
  <conditionalFormatting sqref="FT36:GK36 FT40:GK40 FT45:GK45 FT48:GK48">
    <cfRule type="expression" dxfId="0" priority="1346">
      <formula>#REF!&gt;=TODAY()</formula>
    </cfRule>
  </conditionalFormatting>
  <conditionalFormatting sqref="FT36:GK36 FT40:GK40 FT45:GK45 FT48:GK48">
    <cfRule type="expression" dxfId="0" priority="1347">
      <formula>#REF!&gt;=TODAY()</formula>
    </cfRule>
  </conditionalFormatting>
  <conditionalFormatting sqref="FT36:GK36 FT40:GK40 FT45:GK45 FT48:GK48">
    <cfRule type="expression" dxfId="0" priority="1348">
      <formula>#REF!&gt;=TODAY()</formula>
    </cfRule>
  </conditionalFormatting>
  <conditionalFormatting sqref="FT36:GK36 FT40:GK40 FT45:GK45 FT48:GK48">
    <cfRule type="expression" dxfId="0" priority="1349">
      <formula>#REF!&gt;=TODAY()</formula>
    </cfRule>
  </conditionalFormatting>
  <conditionalFormatting sqref="FT36:GK36 FT40:GK40 FT45:GK45 FT48:GK48">
    <cfRule type="expression" dxfId="0" priority="1350">
      <formula>#REF!&gt;=TODAY()</formula>
    </cfRule>
  </conditionalFormatting>
  <conditionalFormatting sqref="FT36:GK36 FT40:GK40 FT45:GK45 FT48:GK48">
    <cfRule type="expression" dxfId="0" priority="1351">
      <formula>#REF!&gt;=TODAY()</formula>
    </cfRule>
  </conditionalFormatting>
  <conditionalFormatting sqref="FT36:GK36 FT40:GK40 FT45:GK45 FT48:GK48">
    <cfRule type="expression" dxfId="0" priority="1352">
      <formula>#REF!&gt;=TODAY()</formula>
    </cfRule>
  </conditionalFormatting>
  <conditionalFormatting sqref="FT36:GK36 FT40:GK40 FT45:GK45 FT48:GK48">
    <cfRule type="expression" dxfId="0" priority="1353">
      <formula>#REF!&gt;=TODAY()</formula>
    </cfRule>
  </conditionalFormatting>
  <conditionalFormatting sqref="FT36:GK36 FT40:GK40 FT45:GK45 FT48:GK48">
    <cfRule type="expression" dxfId="0" priority="1354">
      <formula>#REF!&gt;=TODAY()</formula>
    </cfRule>
  </conditionalFormatting>
  <conditionalFormatting sqref="FT36:GK36 FT40:GK40 FT45:GK45 FT48:GK48">
    <cfRule type="expression" dxfId="0" priority="1355">
      <formula>#REF!&gt;=TODAY()</formula>
    </cfRule>
  </conditionalFormatting>
  <conditionalFormatting sqref="FT36:GK36 FT40:GK40 FT45:GK45 FT48:GK48">
    <cfRule type="expression" dxfId="0" priority="1356">
      <formula>#REF!&gt;=TODAY()</formula>
    </cfRule>
  </conditionalFormatting>
  <conditionalFormatting sqref="FT40:GK40 FT45:GK45 FT48:GK48">
    <cfRule type="expression" dxfId="0" priority="1357">
      <formula>#REF!&gt;=TODAY()</formula>
    </cfRule>
  </conditionalFormatting>
  <conditionalFormatting sqref="FT40:GK40 FT45:GK45 FT48:GK48">
    <cfRule type="expression" dxfId="0" priority="1358">
      <formula>#REF!&gt;=TODAY()</formula>
    </cfRule>
  </conditionalFormatting>
  <conditionalFormatting sqref="FT40:GK40 FT45:GK45 FT48:GK48">
    <cfRule type="expression" dxfId="0" priority="1359">
      <formula>#REF!&gt;=TODAY()</formula>
    </cfRule>
  </conditionalFormatting>
  <conditionalFormatting sqref="FT40:GK40 FT45:GK45 FT48:GK48">
    <cfRule type="expression" dxfId="0" priority="1360">
      <formula>#REF!&gt;=TODAY()</formula>
    </cfRule>
  </conditionalFormatting>
  <conditionalFormatting sqref="FT40:GK40 FT45:GK45 FT48:GK48">
    <cfRule type="expression" dxfId="0" priority="1361">
      <formula>#REF!&gt;=TODAY()</formula>
    </cfRule>
  </conditionalFormatting>
  <conditionalFormatting sqref="FT40:GK40 FT45:GK45 FT48:GK48">
    <cfRule type="expression" dxfId="0" priority="1362">
      <formula>#REF!&gt;=TODAY()</formula>
    </cfRule>
  </conditionalFormatting>
  <conditionalFormatting sqref="FT40:GK40 FT45:GK45 FT48:GK48">
    <cfRule type="expression" dxfId="0" priority="1363">
      <formula>#REF!&gt;=TODAY()</formula>
    </cfRule>
  </conditionalFormatting>
  <conditionalFormatting sqref="FT40:GK40 FT45:GK45 FT48:GK48">
    <cfRule type="expression" dxfId="0" priority="1364">
      <formula>#REF!&gt;=TODAY()</formula>
    </cfRule>
  </conditionalFormatting>
  <conditionalFormatting sqref="FT40:GK40 FT45:GK45 FT48:GK48">
    <cfRule type="expression" dxfId="0" priority="1365">
      <formula>#REF!&gt;=TODAY()</formula>
    </cfRule>
  </conditionalFormatting>
  <conditionalFormatting sqref="FT40:GK40 FT45:GK45 FT48:GK48">
    <cfRule type="expression" dxfId="0" priority="1366">
      <formula>#REF!&gt;=TODAY()</formula>
    </cfRule>
  </conditionalFormatting>
  <conditionalFormatting sqref="FT40:GK40 FT45:GK45 FT48:GK48">
    <cfRule type="expression" dxfId="0" priority="1367">
      <formula>#REF!&gt;=TODAY()</formula>
    </cfRule>
  </conditionalFormatting>
  <conditionalFormatting sqref="FT40:GK40 FT45:GK45 FT48:GK48">
    <cfRule type="expression" dxfId="0" priority="1368">
      <formula>#REF!&gt;=TODAY()</formula>
    </cfRule>
  </conditionalFormatting>
  <conditionalFormatting sqref="FT40:GK40 FT45:GK45 FT48:GK48">
    <cfRule type="expression" dxfId="0" priority="1369">
      <formula>#REF!&gt;=TODAY()</formula>
    </cfRule>
  </conditionalFormatting>
  <conditionalFormatting sqref="FT40:GK40 FT45:GK45 FT48:GK48">
    <cfRule type="expression" dxfId="0" priority="1370">
      <formula>#REF!&gt;=TODAY()</formula>
    </cfRule>
  </conditionalFormatting>
  <conditionalFormatting sqref="FT40:GK40 FT45:GK45 FT48:GK48">
    <cfRule type="expression" dxfId="0" priority="1371">
      <formula>#REF!&gt;=TODAY()</formula>
    </cfRule>
  </conditionalFormatting>
  <conditionalFormatting sqref="FT40:GK40 FT45:GK45 FT48:GK48">
    <cfRule type="expression" dxfId="0" priority="1372">
      <formula>#REF!&gt;=TODAY()</formula>
    </cfRule>
  </conditionalFormatting>
  <conditionalFormatting sqref="FT40:GK40 FT45:GK45 FT48:GK48">
    <cfRule type="expression" dxfId="0" priority="1373">
      <formula>#REF!&gt;=TODAY()</formula>
    </cfRule>
  </conditionalFormatting>
  <conditionalFormatting sqref="FT40:GK40 FT45:GK45 FT48:GK48">
    <cfRule type="expression" dxfId="0" priority="1374">
      <formula>#REF!&gt;=TODAY()</formula>
    </cfRule>
  </conditionalFormatting>
  <conditionalFormatting sqref="FT40:GK40 FT45:GK45 FT48:GK48">
    <cfRule type="expression" dxfId="0" priority="1375">
      <formula>#REF!&gt;=TODAY()</formula>
    </cfRule>
  </conditionalFormatting>
  <conditionalFormatting sqref="FT40:GK40 FT45:GK45 FT48:GK48">
    <cfRule type="expression" dxfId="0" priority="1376">
      <formula>#REF!&gt;=TODAY()</formula>
    </cfRule>
  </conditionalFormatting>
  <conditionalFormatting sqref="FT40:GK40 FT45:GK45 FT48:GK48">
    <cfRule type="expression" dxfId="0" priority="1377">
      <formula>#REF!&gt;=TODAY()</formula>
    </cfRule>
  </conditionalFormatting>
  <conditionalFormatting sqref="FT40:GK40 FT45:GK45 FT48:GK48">
    <cfRule type="expression" dxfId="0" priority="1378">
      <formula>#REF!&gt;=TODAY()</formula>
    </cfRule>
  </conditionalFormatting>
  <conditionalFormatting sqref="FT40:GK40 FT45:GK45 FT48:GK48">
    <cfRule type="expression" dxfId="0" priority="1379">
      <formula>#REF!&gt;=TODAY()</formula>
    </cfRule>
  </conditionalFormatting>
  <conditionalFormatting sqref="FT40:GK40 FT45:GK45 FT48:GK48">
    <cfRule type="expression" dxfId="0" priority="1380">
      <formula>#REF!&gt;=TODAY()</formula>
    </cfRule>
  </conditionalFormatting>
  <conditionalFormatting sqref="FT40:GK40 FT45:GK45 FT48:GK48">
    <cfRule type="expression" dxfId="0" priority="1381">
      <formula>#REF!&gt;=TODAY()</formula>
    </cfRule>
  </conditionalFormatting>
  <conditionalFormatting sqref="FT40:GK40 FT45:GK45 FT48:GK48">
    <cfRule type="expression" dxfId="0" priority="1382">
      <formula>#REF!&gt;=TODAY()</formula>
    </cfRule>
  </conditionalFormatting>
  <conditionalFormatting sqref="FT40:GK40 FT45:GK45 FT48:GK48">
    <cfRule type="expression" dxfId="0" priority="1383">
      <formula>#REF!&gt;=TODAY()</formula>
    </cfRule>
  </conditionalFormatting>
  <conditionalFormatting sqref="FT40:GK40 FT45:GK45 FT48:GK48">
    <cfRule type="expression" dxfId="0" priority="1384">
      <formula>#REF!&gt;=TODAY()</formula>
    </cfRule>
  </conditionalFormatting>
  <conditionalFormatting sqref="FT40:GK40 FT45:GK45 FT48:GK48">
    <cfRule type="expression" dxfId="0" priority="1385">
      <formula>#REF!&gt;=TODAY()</formula>
    </cfRule>
  </conditionalFormatting>
  <conditionalFormatting sqref="FT40:GK40 FT45:GK45 FT48:GK48">
    <cfRule type="expression" dxfId="0" priority="1386">
      <formula>#REF!&gt;=TODAY()</formula>
    </cfRule>
  </conditionalFormatting>
  <conditionalFormatting sqref="FT40:GK40 FT45:GK45 FT48:GK48">
    <cfRule type="expression" dxfId="0" priority="1387">
      <formula>#REF!&gt;=TODAY()</formula>
    </cfRule>
  </conditionalFormatting>
  <conditionalFormatting sqref="FT40:GK40 FT45:GK45 FT48:GK48">
    <cfRule type="expression" dxfId="0" priority="1388">
      <formula>#REF!&gt;=TODAY()</formula>
    </cfRule>
  </conditionalFormatting>
  <conditionalFormatting sqref="FT40:GK40 FT45:GK45 FT48:GK48">
    <cfRule type="expression" dxfId="0" priority="1389">
      <formula>#REF!&gt;=TODAY()</formula>
    </cfRule>
  </conditionalFormatting>
  <conditionalFormatting sqref="FT40:GK40 FT45:GK45 FT48:GK48">
    <cfRule type="expression" dxfId="0" priority="1390">
      <formula>#REF!&gt;=TODAY()</formula>
    </cfRule>
  </conditionalFormatting>
  <conditionalFormatting sqref="FT40:GK40 FT45:GK45 FT48:GK48">
    <cfRule type="expression" dxfId="0" priority="1391">
      <formula>#REF!&gt;=TODAY()</formula>
    </cfRule>
  </conditionalFormatting>
  <conditionalFormatting sqref="FT40:GK40 FT45:GK45 FT48:GK48">
    <cfRule type="expression" dxfId="0" priority="1392">
      <formula>#REF!&gt;=TODAY()</formula>
    </cfRule>
  </conditionalFormatting>
  <conditionalFormatting sqref="FT40:GK40 FT45:GK45 FT48:GK48">
    <cfRule type="expression" dxfId="0" priority="1393">
      <formula>#REF!&gt;=TODAY()</formula>
    </cfRule>
  </conditionalFormatting>
  <conditionalFormatting sqref="FT40:GK40 FT45:GK45 FT48:GK48">
    <cfRule type="expression" dxfId="0" priority="1394">
      <formula>#REF!&gt;=TODAY()</formula>
    </cfRule>
  </conditionalFormatting>
  <conditionalFormatting sqref="FT40:GK40 FT45:GK45 FT48:GK48">
    <cfRule type="expression" dxfId="0" priority="1395">
      <formula>#REF!&gt;=TODAY()</formula>
    </cfRule>
  </conditionalFormatting>
  <conditionalFormatting sqref="FT40:GK40 FT45:GK45 FT48:GK48">
    <cfRule type="expression" dxfId="0" priority="1396">
      <formula>#REF!&gt;=TODAY()</formula>
    </cfRule>
  </conditionalFormatting>
  <conditionalFormatting sqref="FT40:GK40 FT45:GK45 FT48:GK48">
    <cfRule type="expression" dxfId="0" priority="1397">
      <formula>#REF!&gt;=TODAY()</formula>
    </cfRule>
  </conditionalFormatting>
  <conditionalFormatting sqref="FT40:GK40 FT45:GK45 FT48:GK48">
    <cfRule type="expression" dxfId="0" priority="1398">
      <formula>#REF!&gt;=TODAY()</formula>
    </cfRule>
  </conditionalFormatting>
  <conditionalFormatting sqref="FT45:GK45 FT48:GK48">
    <cfRule type="expression" dxfId="0" priority="1399">
      <formula>#REF!&gt;=TODAY()</formula>
    </cfRule>
  </conditionalFormatting>
  <conditionalFormatting sqref="FT45:GK45 FT48:GK48">
    <cfRule type="expression" dxfId="0" priority="1400">
      <formula>#REF!&gt;=TODAY()</formula>
    </cfRule>
  </conditionalFormatting>
  <conditionalFormatting sqref="FT45:GK45 FT48:GK48">
    <cfRule type="expression" dxfId="0" priority="1401">
      <formula>#REF!&gt;=TODAY()</formula>
    </cfRule>
  </conditionalFormatting>
  <conditionalFormatting sqref="FT45:GK45 FT48:GK48">
    <cfRule type="expression" dxfId="0" priority="1402">
      <formula>#REF!&gt;=TODAY()</formula>
    </cfRule>
  </conditionalFormatting>
  <conditionalFormatting sqref="FT45:GK45 FT48:GK48">
    <cfRule type="expression" dxfId="0" priority="1403">
      <formula>#REF!&gt;=TODAY()</formula>
    </cfRule>
  </conditionalFormatting>
  <conditionalFormatting sqref="FT45:GK45 FT48:GK48">
    <cfRule type="expression" dxfId="0" priority="1404">
      <formula>#REF!&gt;=TODAY()</formula>
    </cfRule>
  </conditionalFormatting>
  <conditionalFormatting sqref="FT45:GK45 FT48:GK48">
    <cfRule type="expression" dxfId="0" priority="1405">
      <formula>#REF!&gt;=TODAY()</formula>
    </cfRule>
  </conditionalFormatting>
  <conditionalFormatting sqref="FT45:GK45 FT48:GK48">
    <cfRule type="expression" dxfId="0" priority="1406">
      <formula>#REF!&gt;=TODAY()</formula>
    </cfRule>
  </conditionalFormatting>
  <conditionalFormatting sqref="FT45:GK45 FT48:GK48">
    <cfRule type="expression" dxfId="0" priority="1407">
      <formula>#REF!&gt;=TODAY()</formula>
    </cfRule>
  </conditionalFormatting>
  <conditionalFormatting sqref="FT45:GK45 FT48:GK48">
    <cfRule type="expression" dxfId="0" priority="1408">
      <formula>#REF!&gt;=TODAY()</formula>
    </cfRule>
  </conditionalFormatting>
  <conditionalFormatting sqref="FT45:GK45 FT48:GK48">
    <cfRule type="expression" dxfId="0" priority="1409">
      <formula>#REF!&gt;=TODAY()</formula>
    </cfRule>
  </conditionalFormatting>
  <conditionalFormatting sqref="FT45:GK45 FT48:GK48">
    <cfRule type="expression" dxfId="0" priority="1410">
      <formula>#REF!&gt;=TODAY()</formula>
    </cfRule>
  </conditionalFormatting>
  <conditionalFormatting sqref="FT45:GK45 FT48:GK48">
    <cfRule type="expression" dxfId="0" priority="1411">
      <formula>#REF!&gt;=TODAY()</formula>
    </cfRule>
  </conditionalFormatting>
  <conditionalFormatting sqref="FT45:GK45 FT48:GK48">
    <cfRule type="expression" dxfId="0" priority="1412">
      <formula>#REF!&gt;=TODAY()</formula>
    </cfRule>
  </conditionalFormatting>
  <conditionalFormatting sqref="FT45:GK45 FT48:GK48">
    <cfRule type="expression" dxfId="0" priority="1413">
      <formula>#REF!&gt;=TODAY()</formula>
    </cfRule>
  </conditionalFormatting>
  <conditionalFormatting sqref="FT45:GK45 FT48:GK48">
    <cfRule type="expression" dxfId="0" priority="1414">
      <formula>#REF!&gt;=TODAY()</formula>
    </cfRule>
  </conditionalFormatting>
  <conditionalFormatting sqref="FT45:GK45 FT48:GK48">
    <cfRule type="expression" dxfId="0" priority="1415">
      <formula>#REF!&gt;=TODAY()</formula>
    </cfRule>
  </conditionalFormatting>
  <conditionalFormatting sqref="FT45:GK45 FT48:GK48">
    <cfRule type="expression" dxfId="0" priority="1416">
      <formula>#REF!&gt;=TODAY()</formula>
    </cfRule>
  </conditionalFormatting>
  <conditionalFormatting sqref="FT45:GK45 FT48:GK48">
    <cfRule type="expression" dxfId="0" priority="1417">
      <formula>#REF!&gt;=TODAY()</formula>
    </cfRule>
  </conditionalFormatting>
  <conditionalFormatting sqref="FT45:GK45 FT48:GK48">
    <cfRule type="expression" dxfId="0" priority="1418">
      <formula>#REF!&gt;=TODAY()</formula>
    </cfRule>
  </conditionalFormatting>
  <conditionalFormatting sqref="FT45:GK45 FT48:GK48">
    <cfRule type="expression" dxfId="0" priority="1419">
      <formula>#REF!&gt;=TODAY()</formula>
    </cfRule>
  </conditionalFormatting>
  <conditionalFormatting sqref="FT45:GK45 FT48:GK48">
    <cfRule type="expression" dxfId="0" priority="1420">
      <formula>#REF!&gt;=TODAY()</formula>
    </cfRule>
  </conditionalFormatting>
  <conditionalFormatting sqref="FT45:GK45 FT48:GK48">
    <cfRule type="expression" dxfId="0" priority="1421">
      <formula>#REF!&gt;=TODAY()</formula>
    </cfRule>
  </conditionalFormatting>
  <conditionalFormatting sqref="FT45:GK45 FT48:GK48">
    <cfRule type="expression" dxfId="0" priority="1422">
      <formula>#REF!&gt;=TODAY()</formula>
    </cfRule>
  </conditionalFormatting>
  <conditionalFormatting sqref="FT45:GK45 FT48:GK48">
    <cfRule type="expression" dxfId="0" priority="1423">
      <formula>#REF!&gt;=TODAY()</formula>
    </cfRule>
  </conditionalFormatting>
  <conditionalFormatting sqref="FT45:GK45 FT48:GK48">
    <cfRule type="expression" dxfId="0" priority="1424">
      <formula>#REF!&gt;=TODAY()</formula>
    </cfRule>
  </conditionalFormatting>
  <conditionalFormatting sqref="FT45:GK45 FT48:GK48">
    <cfRule type="expression" dxfId="0" priority="1425">
      <formula>#REF!&gt;=TODAY()</formula>
    </cfRule>
  </conditionalFormatting>
  <conditionalFormatting sqref="FT45:GK45 FT48:GK48">
    <cfRule type="expression" dxfId="0" priority="1426">
      <formula>#REF!&gt;=TODAY()</formula>
    </cfRule>
  </conditionalFormatting>
  <conditionalFormatting sqref="FT45:GK45 FT48:GK48">
    <cfRule type="expression" dxfId="0" priority="1427">
      <formula>#REF!&gt;=TODAY()</formula>
    </cfRule>
  </conditionalFormatting>
  <conditionalFormatting sqref="FT45:GK45 FT48:GK48">
    <cfRule type="expression" dxfId="0" priority="1428">
      <formula>#REF!&gt;=TODAY()</formula>
    </cfRule>
  </conditionalFormatting>
  <conditionalFormatting sqref="FT45:GK45 FT48:GK48">
    <cfRule type="expression" dxfId="0" priority="1429">
      <formula>#REF!&gt;=TODAY()</formula>
    </cfRule>
  </conditionalFormatting>
  <conditionalFormatting sqref="FT45:GK45 FT48:GK48">
    <cfRule type="expression" dxfId="0" priority="1430">
      <formula>#REF!&gt;=TODAY()</formula>
    </cfRule>
  </conditionalFormatting>
  <conditionalFormatting sqref="FT45:GK45 FT48:GK48">
    <cfRule type="expression" dxfId="0" priority="1431">
      <formula>#REF!&gt;=TODAY()</formula>
    </cfRule>
  </conditionalFormatting>
  <conditionalFormatting sqref="FT45:GK45 FT48:GK48">
    <cfRule type="expression" dxfId="0" priority="1432">
      <formula>#REF!&gt;=TODAY()</formula>
    </cfRule>
  </conditionalFormatting>
  <conditionalFormatting sqref="FT45:GK45 FT48:GK48">
    <cfRule type="expression" dxfId="0" priority="1433">
      <formula>#REF!&gt;=TODAY()</formula>
    </cfRule>
  </conditionalFormatting>
  <conditionalFormatting sqref="FT45:GK45 FT48:GK48">
    <cfRule type="expression" dxfId="0" priority="1434">
      <formula>#REF!&gt;=TODAY()</formula>
    </cfRule>
  </conditionalFormatting>
  <conditionalFormatting sqref="FT45:GK45 FT48:GK48">
    <cfRule type="expression" dxfId="0" priority="1435">
      <formula>#REF!&gt;=TODAY()</formula>
    </cfRule>
  </conditionalFormatting>
  <conditionalFormatting sqref="FT45:GK45 FT48:GK48">
    <cfRule type="expression" dxfId="0" priority="1436">
      <formula>#REF!&gt;=TODAY()</formula>
    </cfRule>
  </conditionalFormatting>
  <conditionalFormatting sqref="FT45:GK45 FT48:GK48">
    <cfRule type="expression" dxfId="0" priority="1437">
      <formula>#REF!&gt;=TODAY()</formula>
    </cfRule>
  </conditionalFormatting>
  <conditionalFormatting sqref="FT45:GK45 FT48:GK48">
    <cfRule type="expression" dxfId="0" priority="1438">
      <formula>#REF!&gt;=TODAY()</formula>
    </cfRule>
  </conditionalFormatting>
  <conditionalFormatting sqref="FT45:GK45 FT48:GK48">
    <cfRule type="expression" dxfId="0" priority="1439">
      <formula>#REF!&gt;=TODAY()</formula>
    </cfRule>
  </conditionalFormatting>
  <conditionalFormatting sqref="FT45:GK45 FT48:GK48">
    <cfRule type="expression" dxfId="0" priority="1440">
      <formula>#REF!&gt;=TODAY()</formula>
    </cfRule>
  </conditionalFormatting>
  <printOptions/>
  <pageMargins bottom="0.75" footer="0.0" header="0.0" left="0.11811023622047244" right="0.11811023622047244" top="0.75"/>
  <pageSetup fitToHeight="0" paperSize="9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71"/>
    <col customWidth="1" min="2" max="2" width="43.14"/>
    <col customWidth="1" min="3" max="3" width="9.14"/>
    <col customWidth="1" min="4" max="39" width="8.57"/>
    <col customWidth="1" min="40" max="66" width="8.14"/>
    <col customWidth="1" min="67" max="177" width="17.29"/>
  </cols>
  <sheetData>
    <row r="1" ht="11.25" customHeight="1">
      <c r="A1" s="88"/>
      <c r="B1" s="89"/>
      <c r="C1" s="89"/>
      <c r="D1" s="89"/>
      <c r="E1" s="89"/>
      <c r="F1" s="89"/>
      <c r="G1" s="89"/>
      <c r="H1" s="89"/>
      <c r="I1" s="89"/>
      <c r="J1" s="89"/>
      <c r="K1" s="90"/>
      <c r="L1" s="90"/>
      <c r="M1" s="90"/>
      <c r="N1" s="90"/>
      <c r="O1" s="90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</row>
    <row r="2" ht="11.25" customHeight="1">
      <c r="A2" s="88"/>
      <c r="B2" s="93" t="s">
        <v>0</v>
      </c>
      <c r="C2" s="89"/>
      <c r="D2" s="89"/>
      <c r="E2" s="89"/>
      <c r="F2" s="89"/>
      <c r="G2" s="89"/>
      <c r="H2" s="89"/>
      <c r="I2" s="89"/>
      <c r="J2" s="89"/>
      <c r="K2" s="90"/>
      <c r="L2" s="90"/>
      <c r="M2" s="90"/>
      <c r="N2" s="90"/>
      <c r="O2" s="90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</row>
    <row r="3" ht="11.25" customHeight="1">
      <c r="A3" s="88"/>
      <c r="C3" s="89"/>
      <c r="D3" s="89"/>
      <c r="E3" s="89"/>
      <c r="F3" s="89"/>
      <c r="G3" s="89"/>
      <c r="H3" s="89"/>
      <c r="I3" s="89"/>
      <c r="J3" s="89"/>
      <c r="K3" s="90"/>
      <c r="L3" s="90"/>
      <c r="M3" s="90"/>
      <c r="N3" s="90"/>
      <c r="O3" s="90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</row>
    <row r="4" ht="11.25" customHeight="1">
      <c r="A4" s="88"/>
      <c r="B4" s="89"/>
      <c r="C4" s="89"/>
      <c r="D4" s="89"/>
      <c r="E4" s="89"/>
      <c r="F4" s="89"/>
      <c r="G4" s="89"/>
      <c r="H4" s="89"/>
      <c r="I4" s="89"/>
      <c r="J4" s="89"/>
      <c r="K4" s="90"/>
      <c r="L4" s="90"/>
      <c r="M4" s="90"/>
      <c r="N4" s="90"/>
      <c r="O4" s="90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</row>
    <row r="5" ht="12.75" customHeight="1">
      <c r="A5" s="88">
        <v>1.0</v>
      </c>
      <c r="B5" s="94" t="s">
        <v>8</v>
      </c>
      <c r="C5" s="95" t="s">
        <v>42</v>
      </c>
      <c r="D5" s="95" t="s">
        <v>43</v>
      </c>
      <c r="E5" s="95" t="s">
        <v>44</v>
      </c>
      <c r="F5" s="95" t="s">
        <v>45</v>
      </c>
      <c r="G5" s="95" t="s">
        <v>46</v>
      </c>
      <c r="H5" s="95" t="s">
        <v>47</v>
      </c>
      <c r="I5" s="95" t="s">
        <v>48</v>
      </c>
      <c r="J5" s="95" t="s">
        <v>49</v>
      </c>
      <c r="K5" s="95" t="s">
        <v>50</v>
      </c>
      <c r="L5" s="95" t="s">
        <v>51</v>
      </c>
      <c r="M5" s="95" t="s">
        <v>52</v>
      </c>
      <c r="N5" s="95" t="s">
        <v>53</v>
      </c>
      <c r="O5" s="95" t="s">
        <v>54</v>
      </c>
      <c r="P5" s="95" t="s">
        <v>55</v>
      </c>
      <c r="Q5" s="95" t="s">
        <v>56</v>
      </c>
      <c r="R5" s="95" t="s">
        <v>57</v>
      </c>
      <c r="S5" s="95" t="s">
        <v>58</v>
      </c>
      <c r="T5" s="95" t="s">
        <v>59</v>
      </c>
      <c r="U5" s="95" t="s">
        <v>60</v>
      </c>
      <c r="V5" s="95" t="s">
        <v>61</v>
      </c>
      <c r="W5" s="95" t="s">
        <v>62</v>
      </c>
      <c r="X5" s="95" t="s">
        <v>63</v>
      </c>
      <c r="Y5" s="95" t="s">
        <v>64</v>
      </c>
      <c r="Z5" s="95" t="s">
        <v>65</v>
      </c>
      <c r="AA5" s="95" t="s">
        <v>66</v>
      </c>
      <c r="AB5" s="95" t="s">
        <v>67</v>
      </c>
      <c r="AC5" s="95" t="s">
        <v>68</v>
      </c>
      <c r="AD5" s="95" t="s">
        <v>69</v>
      </c>
      <c r="AE5" s="95" t="s">
        <v>70</v>
      </c>
      <c r="AF5" s="95" t="s">
        <v>71</v>
      </c>
      <c r="AG5" s="95" t="s">
        <v>72</v>
      </c>
      <c r="AH5" s="95" t="s">
        <v>73</v>
      </c>
      <c r="AI5" s="95" t="s">
        <v>74</v>
      </c>
      <c r="AJ5" s="95" t="s">
        <v>75</v>
      </c>
      <c r="AK5" s="95" t="s">
        <v>76</v>
      </c>
      <c r="AL5" s="95" t="s">
        <v>77</v>
      </c>
      <c r="AM5" s="95" t="s">
        <v>78</v>
      </c>
      <c r="AN5" s="95" t="s">
        <v>79</v>
      </c>
      <c r="AO5" s="95" t="s">
        <v>80</v>
      </c>
      <c r="AP5" s="95" t="s">
        <v>81</v>
      </c>
      <c r="AQ5" s="95" t="s">
        <v>82</v>
      </c>
      <c r="AR5" s="95" t="s">
        <v>83</v>
      </c>
      <c r="AS5" s="95" t="s">
        <v>84</v>
      </c>
      <c r="AT5" s="95" t="s">
        <v>85</v>
      </c>
      <c r="AU5" s="95" t="s">
        <v>86</v>
      </c>
      <c r="AV5" s="95" t="s">
        <v>87</v>
      </c>
      <c r="AW5" s="95" t="s">
        <v>88</v>
      </c>
      <c r="AX5" s="95" t="s">
        <v>89</v>
      </c>
      <c r="AY5" s="95" t="s">
        <v>90</v>
      </c>
      <c r="AZ5" s="95" t="s">
        <v>91</v>
      </c>
      <c r="BA5" s="95" t="s">
        <v>92</v>
      </c>
      <c r="BB5" s="95" t="s">
        <v>93</v>
      </c>
      <c r="BC5" s="95" t="s">
        <v>94</v>
      </c>
      <c r="BD5" s="95" t="s">
        <v>95</v>
      </c>
      <c r="BE5" s="95" t="s">
        <v>96</v>
      </c>
      <c r="BF5" s="95" t="s">
        <v>97</v>
      </c>
      <c r="BG5" s="95" t="s">
        <v>98</v>
      </c>
      <c r="BH5" s="95" t="s">
        <v>99</v>
      </c>
      <c r="BI5" s="96" t="s">
        <v>100</v>
      </c>
      <c r="BJ5" s="96" t="s">
        <v>101</v>
      </c>
      <c r="BK5" s="96" t="s">
        <v>102</v>
      </c>
      <c r="BL5" s="96" t="s">
        <v>103</v>
      </c>
      <c r="BM5" s="96" t="s">
        <v>104</v>
      </c>
      <c r="BN5" s="96" t="s">
        <v>105</v>
      </c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</row>
    <row r="6" ht="13.5" customHeight="1">
      <c r="A6" s="88">
        <f t="shared" ref="A6:A50" si="1">A5+1</f>
        <v>2</v>
      </c>
      <c r="B6" s="98" t="s">
        <v>9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</row>
    <row r="7" ht="13.5" customHeight="1">
      <c r="A7" s="88">
        <f t="shared" si="1"/>
        <v>3</v>
      </c>
      <c r="B7" s="101" t="s">
        <v>10</v>
      </c>
      <c r="C7" s="102">
        <f>SUMIF(Month!$B$4:$FB$4,Quarter!C$5,Month!$B7:$FB7)</f>
        <v>57.64</v>
      </c>
      <c r="D7" s="102">
        <f>SUMIF(Month!$B$4:$FB$4,Quarter!D$5,Month!$B7:$FB7)</f>
        <v>64.855</v>
      </c>
      <c r="E7" s="102">
        <f>SUMIF(Month!$B$4:$FB$4,Quarter!E$5,Month!$B7:$FB7)</f>
        <v>74.714</v>
      </c>
      <c r="F7" s="102">
        <f>SUMIF(Month!$B$4:$FB$4,Quarter!F$5,Month!$B7:$FB7)</f>
        <v>68.981</v>
      </c>
      <c r="G7" s="102">
        <f>SUMIF(Month!$B$4:$FB$4,Quarter!G$5,Month!$B7:$FB7)</f>
        <v>65.028</v>
      </c>
      <c r="H7" s="102">
        <f>SUMIF(Month!$B$4:$FB$4,Quarter!H$5,Month!$B7:$FB7)</f>
        <v>74.081</v>
      </c>
      <c r="I7" s="102">
        <f>SUMIF(Month!$B$4:$FB$4,Quarter!I$5,Month!$B7:$FB7)</f>
        <v>77.907</v>
      </c>
      <c r="J7" s="102">
        <f>SUMIF(Month!$B$4:$FB$4,Quarter!J$5,Month!$B7:$FB7)</f>
        <v>79.95</v>
      </c>
      <c r="K7" s="102">
        <f>SUMIF(Month!$B$4:$FB$4,Quarter!K$5,Month!$B7:$FB7)</f>
        <v>70.093</v>
      </c>
      <c r="L7" s="102">
        <f>SUMIF(Month!$B$4:$FB$4,Quarter!L$5,Month!$B7:$FB7)</f>
        <v>74.456</v>
      </c>
      <c r="M7" s="102">
        <f>SUMIF(Month!$B$4:$FB$4,Quarter!M$5,Month!$B7:$FB7)</f>
        <v>82.752</v>
      </c>
      <c r="N7" s="102">
        <f>SUMIF(Month!$B$4:$FB$4,Quarter!N$5,Month!$B7:$FB7)</f>
        <v>84.054</v>
      </c>
      <c r="O7" s="102">
        <f>SUMIF(Month!$B$4:$FB$4,Quarter!O$5,Month!$B7:$FB7)</f>
        <v>65.595</v>
      </c>
      <c r="P7" s="102">
        <f>SUMIF(Month!$B$4:$FB$4,Quarter!P$5,Month!$B7:$FB7)</f>
        <v>78.115</v>
      </c>
      <c r="Q7" s="102">
        <f>SUMIF(Month!$B$4:$FB$4,Quarter!Q$5,Month!$B7:$FB7)</f>
        <v>82.031</v>
      </c>
      <c r="R7" s="102">
        <f>SUMIF(Month!$B$4:$FB$4,Quarter!R$5,Month!$B7:$FB7)</f>
        <v>77.345</v>
      </c>
      <c r="S7" s="102">
        <f>SUMIF(Month!$B$4:$FB$4,Quarter!S$5,Month!$B7:$FB7)</f>
        <v>66.316</v>
      </c>
      <c r="T7" s="102">
        <f>SUMIF(Month!$B$4:$FB$4,Quarter!T$5,Month!$B7:$FB7)</f>
        <v>73.298</v>
      </c>
      <c r="U7" s="102">
        <f>SUMIF(Month!$B$4:$FB$4,Quarter!U$5,Month!$B7:$FB7)</f>
        <v>82.897</v>
      </c>
      <c r="V7" s="102">
        <f>SUMIF(Month!$B$4:$FB$4,Quarter!V$5,Month!$B7:$FB7)</f>
        <v>79.626</v>
      </c>
      <c r="W7" s="102">
        <f>SUMIF(Month!$B$4:$FB$4,Quarter!W$5,Month!$B7:$FB7)</f>
        <v>70.042</v>
      </c>
      <c r="X7" s="102">
        <f>SUMIF(Month!$B$4:$FB$4,Quarter!X$5,Month!$B7:$FB7)</f>
        <v>81.723</v>
      </c>
      <c r="Y7" s="102">
        <f>SUMIF(Month!$B$4:$FB$4,Quarter!Y$5,Month!$B7:$FB7)</f>
        <v>91.513</v>
      </c>
      <c r="Z7" s="102">
        <f>SUMIF(Month!$B$4:$FB$4,Quarter!Z$5,Month!$B7:$FB7)</f>
        <v>83.272</v>
      </c>
      <c r="AA7" s="102">
        <f>SUMIF(Month!$B$4:$FB$4,Quarter!AA$5,Month!$B7:$FB7)</f>
        <v>77.062</v>
      </c>
      <c r="AB7" s="102">
        <f>SUMIF(Month!$B$4:$FB$4,Quarter!AB$5,Month!$B7:$FB7)</f>
        <v>78.038</v>
      </c>
      <c r="AC7" s="102">
        <f>SUMIF(Month!$B$4:$FB$4,Quarter!AC$5,Month!$B7:$FB7)</f>
        <v>88.762</v>
      </c>
      <c r="AD7" s="102">
        <f>SUMIF(Month!$B$4:$FB$4,Quarter!AD$5,Month!$B7:$FB7)</f>
        <v>85.74</v>
      </c>
      <c r="AE7" s="102">
        <f>SUMIF(Month!$B$4:$FB$4,Quarter!AE$5,Month!$B7:$FB7)</f>
        <v>73.266</v>
      </c>
      <c r="AF7" s="102">
        <f>SUMIF(Month!$B$4:$FB$4,Quarter!AF$5,Month!$B7:$FB7)</f>
        <v>86.737</v>
      </c>
      <c r="AG7" s="102">
        <f>SUMIF(Month!$B$4:$FB$4,Quarter!AG$5,Month!$B7:$FB7)</f>
        <v>89.858</v>
      </c>
      <c r="AH7" s="102">
        <f>SUMIF(Month!$B$4:$FB$4,Quarter!AH$5,Month!$B7:$FB7)</f>
        <v>93.997</v>
      </c>
      <c r="AI7" s="102">
        <f>SUMIF(Month!$B$4:$FB$4,Quarter!AI$5,Month!$B7:$FB7)</f>
        <v>74.46</v>
      </c>
      <c r="AJ7" s="102">
        <f>SUMIF(Month!$B$4:$FB$4,Quarter!AJ$5,Month!$B7:$FB7)</f>
        <v>77.35</v>
      </c>
      <c r="AK7" s="102">
        <f>SUMIF(Month!$B$4:$FB$4,Quarter!AK$5,Month!$B7:$FB7)</f>
        <v>91.07</v>
      </c>
      <c r="AL7" s="102">
        <f>SUMIF(Month!$B$4:$FB$4,Quarter!AL$5,Month!$B7:$FB7)</f>
        <v>86.161</v>
      </c>
      <c r="AM7" s="102">
        <f>SUMIF(Month!$B$4:$FB$4,Quarter!AM$5,Month!$B7:$FB7)</f>
        <v>73.71</v>
      </c>
      <c r="AN7" s="102">
        <f>SUMIF(Month!$B$4:$FB$4,Quarter!AN$5,Month!$B7:$FB7)</f>
        <v>83.194</v>
      </c>
      <c r="AO7" s="102">
        <f>SUMIF(Month!$B$4:$FB$4,Quarter!AO$5,Month!$B7:$FB7)</f>
        <v>91.635</v>
      </c>
      <c r="AP7" s="102">
        <f>SUMIF(Month!$B$4:$FB$4,Quarter!AP$5,Month!$B7:$FB7)</f>
        <v>89.512</v>
      </c>
      <c r="AQ7" s="102">
        <f>SUMIF(Month!$B$4:$FB$4,Quarter!AQ$5,Month!$B7:$FB7)</f>
        <v>80.485</v>
      </c>
      <c r="AR7" s="102">
        <f>SUMIF(Month!$B$4:$FB$4,Quarter!AR$5,Month!$B7:$FB7)</f>
        <v>88.159</v>
      </c>
      <c r="AS7" s="102">
        <f>SUMIF(Month!$B$4:$FB$4,Quarter!AS$5,Month!$B7:$FB7)</f>
        <v>92.686</v>
      </c>
      <c r="AT7" s="102">
        <f>SUMIF(Month!$B$4:$FB$4,Quarter!AT$5,Month!$B7:$FB7)</f>
        <v>85.411</v>
      </c>
      <c r="AU7" s="102">
        <f>SUMIF(Month!$B$4:$FB$4,Quarter!AU$5,Month!$B7:$FB7)</f>
        <v>81.592</v>
      </c>
      <c r="AV7" s="102">
        <f>SUMIF(Month!$B$4:$FB$4,Quarter!AV$5,Month!$B7:$FB7)</f>
        <v>87.419</v>
      </c>
      <c r="AW7" s="102">
        <f>SUMIF(Month!$B$4:$FB$4,Quarter!AW$5,Month!$B7:$FB7)</f>
        <v>96.443</v>
      </c>
      <c r="AX7" s="102">
        <f>SUMIF(Month!$B$4:$FB$4,Quarter!AX$5,Month!$B7:$FB7)</f>
        <v>91.793</v>
      </c>
      <c r="AY7" s="102">
        <f>SUMIF(Month!$B$4:$FB$4,Quarter!AY$5,Month!$B7:$FB7)</f>
        <v>87.431</v>
      </c>
      <c r="AZ7" s="102">
        <f>SUMIF(Month!$B$4:$FB$4,Quarter!AZ$5,Month!$B7:$FB7)</f>
        <v>77.841</v>
      </c>
      <c r="BA7" s="102">
        <f>SUMIF(Month!$B$4:$FB$4,Quarter!BA$5,Month!$B7:$FB7)</f>
        <v>97.061</v>
      </c>
      <c r="BB7" s="102">
        <f>SUMIF(Month!$B$4:$FB$4,Quarter!BB$5,Month!$B7:$FB7)</f>
        <v>96.35</v>
      </c>
      <c r="BC7" s="102">
        <f>SUMIF(Month!$B$4:$FN$4,Quarter!BC$5,Month!$B7:$FN7)</f>
        <v>88.648</v>
      </c>
      <c r="BD7" s="102">
        <f>SUMIF(Month!$B$4:$FN$4,Quarter!BD$5,Month!$B7:$FN7)</f>
        <v>88.199</v>
      </c>
      <c r="BE7" s="102">
        <f>SUMIF(Month!$B$4:$FN$4,Quarter!BE$5,Month!$B7:$FN7)</f>
        <v>96.752</v>
      </c>
      <c r="BF7" s="102">
        <f>SUMIF(Month!$B$4:$FN$4,Quarter!BF$5,Month!$B7:$FN7)</f>
        <v>91.254</v>
      </c>
      <c r="BG7" s="102">
        <f>SUMIF(Month!$B$4:$GQ$4,Quarter!BG$5,Month!$B7:$GQ7)</f>
        <v>84.421</v>
      </c>
      <c r="BH7" s="102">
        <f>SUMIF(Month!$B$4:$GQ$4,Quarter!BH$5,Month!$B7:$GQ7)</f>
        <v>80.794</v>
      </c>
      <c r="BI7" s="102">
        <f>SUMIF(Month!$B$4:$GQ$4,Quarter!BI$5,Month!$B7:$GQ7)</f>
        <v>92.573</v>
      </c>
      <c r="BJ7" s="102">
        <f>SUMIF(Month!$B$4:$GQ$4,Quarter!BJ$5,Month!$B7:$GQ7)</f>
        <v>88.091</v>
      </c>
      <c r="BK7" s="102">
        <f>SUMIF(Month!$B$4:$GQ$4,Quarter!BK$5,Month!$B7:$GQ7)</f>
        <v>88.261</v>
      </c>
      <c r="BL7" s="102">
        <f>SUMIF(Month!$B$4:$GQ$4,Quarter!BL$5,Month!$B7:$GQ7)</f>
        <v>86.907</v>
      </c>
      <c r="BM7" s="102">
        <f>SUMIF(Month!$B$4:$GQ$4,Quarter!BM$5,Month!$B7:$GQ7)</f>
        <v>79.197</v>
      </c>
      <c r="BN7" s="102">
        <f>SUMIF(Month!$B$4:$GQ$4,Quarter!BN$5,Month!$B7:$GQ7)</f>
        <v>27.47</v>
      </c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</row>
    <row r="8" ht="12.75" customHeight="1">
      <c r="A8" s="88">
        <f t="shared" si="1"/>
        <v>4</v>
      </c>
      <c r="B8" s="104" t="s">
        <v>11</v>
      </c>
      <c r="C8" s="105">
        <f>SUMIF(Month!$B$4:$FB$4,Quarter!C$5,Month!$B8:$FB8)</f>
        <v>43.564</v>
      </c>
      <c r="D8" s="105">
        <f>SUMIF(Month!$B$4:$FB$4,Quarter!D$5,Month!$B8:$FB8)</f>
        <v>50.27</v>
      </c>
      <c r="E8" s="105">
        <f>SUMIF(Month!$B$4:$FB$4,Quarter!E$5,Month!$B8:$FB8)</f>
        <v>58.929</v>
      </c>
      <c r="F8" s="105">
        <f>SUMIF(Month!$B$4:$FB$4,Quarter!F$5,Month!$B8:$FB8)</f>
        <v>54.081</v>
      </c>
      <c r="G8" s="105">
        <f>SUMIF(Month!$B$4:$FB$4,Quarter!G$5,Month!$B8:$FB8)</f>
        <v>49.734</v>
      </c>
      <c r="H8" s="105">
        <f>SUMIF(Month!$B$4:$FB$4,Quarter!H$5,Month!$B8:$FB8)</f>
        <v>57.313</v>
      </c>
      <c r="I8" s="105">
        <f>SUMIF(Month!$B$4:$FB$4,Quarter!I$5,Month!$B8:$FB8)</f>
        <v>58.868</v>
      </c>
      <c r="J8" s="105">
        <f>SUMIF(Month!$B$4:$FB$4,Quarter!J$5,Month!$B8:$FB8)</f>
        <v>56.503</v>
      </c>
      <c r="K8" s="105">
        <f>SUMIF(Month!$B$4:$FB$4,Quarter!K$5,Month!$B8:$FB8)</f>
        <v>47.887</v>
      </c>
      <c r="L8" s="105">
        <f>SUMIF(Month!$B$4:$FB$4,Quarter!L$5,Month!$B8:$FB8)</f>
        <v>52.496</v>
      </c>
      <c r="M8" s="105">
        <f>SUMIF(Month!$B$4:$FB$4,Quarter!M$5,Month!$B8:$FB8)</f>
        <v>58.036</v>
      </c>
      <c r="N8" s="105">
        <f>SUMIF(Month!$B$4:$FB$4,Quarter!N$5,Month!$B8:$FB8)</f>
        <v>57.175</v>
      </c>
      <c r="O8" s="105">
        <f>SUMIF(Month!$B$4:$FB$4,Quarter!O$5,Month!$B8:$FB8)</f>
        <v>47.29</v>
      </c>
      <c r="P8" s="105">
        <f>SUMIF(Month!$B$4:$FB$4,Quarter!P$5,Month!$B8:$FB8)</f>
        <v>61.787</v>
      </c>
      <c r="Q8" s="105">
        <f>SUMIF(Month!$B$4:$FB$4,Quarter!Q$5,Month!$B8:$FB8)</f>
        <v>63.195</v>
      </c>
      <c r="R8" s="105">
        <f>SUMIF(Month!$B$4:$FB$4,Quarter!R$5,Month!$B8:$FB8)</f>
        <v>56.759</v>
      </c>
      <c r="S8" s="105">
        <f>SUMIF(Month!$B$4:$FB$4,Quarter!S$5,Month!$B8:$FB8)</f>
        <v>44.761</v>
      </c>
      <c r="T8" s="105">
        <f>SUMIF(Month!$B$4:$FB$4,Quarter!T$5,Month!$B8:$FB8)</f>
        <v>50.249</v>
      </c>
      <c r="U8" s="105">
        <f>SUMIF(Month!$B$4:$FB$4,Quarter!U$5,Month!$B8:$FB8)</f>
        <v>55.584</v>
      </c>
      <c r="V8" s="105">
        <f>SUMIF(Month!$B$4:$FB$4,Quarter!V$5,Month!$B8:$FB8)</f>
        <v>51.584</v>
      </c>
      <c r="W8" s="105">
        <f>SUMIF(Month!$B$4:$FB$4,Quarter!W$5,Month!$B8:$FB8)</f>
        <v>44.731</v>
      </c>
      <c r="X8" s="105">
        <f>SUMIF(Month!$B$4:$FB$4,Quarter!X$5,Month!$B8:$FB8)</f>
        <v>53.061</v>
      </c>
      <c r="Y8" s="105">
        <f>SUMIF(Month!$B$4:$FB$4,Quarter!Y$5,Month!$B8:$FB8)</f>
        <v>61.237</v>
      </c>
      <c r="Z8" s="105">
        <f>SUMIF(Month!$B$4:$FB$4,Quarter!Z$5,Month!$B8:$FB8)</f>
        <v>55.491</v>
      </c>
      <c r="AA8" s="105">
        <f>SUMIF(Month!$B$4:$FB$4,Quarter!AA$5,Month!$B8:$FB8)</f>
        <v>50.498</v>
      </c>
      <c r="AB8" s="105">
        <f>SUMIF(Month!$B$4:$FB$4,Quarter!AB$5,Month!$B8:$FB8)</f>
        <v>50.921</v>
      </c>
      <c r="AC8" s="105">
        <f>SUMIF(Month!$B$4:$FB$4,Quarter!AC$5,Month!$B8:$FB8)</f>
        <v>58.589</v>
      </c>
      <c r="AD8" s="105">
        <f>SUMIF(Month!$B$4:$FB$4,Quarter!AD$5,Month!$B8:$FB8)</f>
        <v>55.189</v>
      </c>
      <c r="AE8" s="105">
        <f>SUMIF(Month!$B$4:$FB$4,Quarter!AE$5,Month!$B8:$FB8)</f>
        <v>44.49</v>
      </c>
      <c r="AF8" s="105">
        <f>SUMIF(Month!$B$4:$FB$4,Quarter!AF$5,Month!$B8:$FB8)</f>
        <v>53.645</v>
      </c>
      <c r="AG8" s="105">
        <f>SUMIF(Month!$B$4:$FB$4,Quarter!AG$5,Month!$B8:$FB8)</f>
        <v>57.177</v>
      </c>
      <c r="AH8" s="105">
        <f>SUMIF(Month!$B$4:$FB$4,Quarter!AH$5,Month!$B8:$FB8)</f>
        <v>59.718</v>
      </c>
      <c r="AI8" s="105">
        <f>SUMIF(Month!$B$4:$FB$4,Quarter!AI$5,Month!$B8:$FB8)</f>
        <v>43.455</v>
      </c>
      <c r="AJ8" s="105">
        <f>SUMIF(Month!$B$4:$FB$4,Quarter!AJ$5,Month!$B8:$FB8)</f>
        <v>44.864</v>
      </c>
      <c r="AK8" s="105">
        <f>SUMIF(Month!$B$4:$FB$4,Quarter!AK$5,Month!$B8:$FB8)</f>
        <v>57.636</v>
      </c>
      <c r="AL8" s="105">
        <f>SUMIF(Month!$B$4:$FB$4,Quarter!AL$5,Month!$B8:$FB8)</f>
        <v>53.261</v>
      </c>
      <c r="AM8" s="105">
        <f>SUMIF(Month!$B$4:$FB$4,Quarter!AM$5,Month!$B8:$FB8)</f>
        <v>42.061</v>
      </c>
      <c r="AN8" s="105">
        <f>SUMIF(Month!$B$4:$FB$4,Quarter!AN$5,Month!$B8:$FB8)</f>
        <v>53.565</v>
      </c>
      <c r="AO8" s="105">
        <f>SUMIF(Month!$B$4:$FB$4,Quarter!AO$5,Month!$B8:$FB8)</f>
        <v>61.505</v>
      </c>
      <c r="AP8" s="105">
        <f>SUMIF(Month!$B$4:$FB$4,Quarter!AP$5,Month!$B8:$FB8)</f>
        <v>62.711</v>
      </c>
      <c r="AQ8" s="105">
        <f>SUMIF(Month!$B$4:$FB$4,Quarter!AQ$5,Month!$B8:$FB8)</f>
        <v>54.552</v>
      </c>
      <c r="AR8" s="105">
        <f>SUMIF(Month!$B$4:$FB$4,Quarter!AR$5,Month!$B8:$FB8)</f>
        <v>61.187</v>
      </c>
      <c r="AS8" s="105">
        <f>SUMIF(Month!$B$4:$FB$4,Quarter!AS$5,Month!$B8:$FB8)</f>
        <v>62.04</v>
      </c>
      <c r="AT8" s="105">
        <f>SUMIF(Month!$B$4:$FB$4,Quarter!AT$5,Month!$B8:$FB8)</f>
        <v>56.759</v>
      </c>
      <c r="AU8" s="105">
        <f>SUMIF(Month!$B$4:$FB$4,Quarter!AU$5,Month!$B8:$FB8)</f>
        <v>52.676</v>
      </c>
      <c r="AV8" s="105">
        <f>SUMIF(Month!$B$4:$FB$4,Quarter!AV$5,Month!$B8:$FB8)</f>
        <v>56.462</v>
      </c>
      <c r="AW8" s="105">
        <f>SUMIF(Month!$B$4:$FB$4,Quarter!AW$5,Month!$B8:$FB8)</f>
        <v>62.609</v>
      </c>
      <c r="AX8" s="105">
        <f>SUMIF(Month!$B$4:$FB$4,Quarter!AX$5,Month!$B8:$FB8)</f>
        <v>60.153</v>
      </c>
      <c r="AY8" s="105">
        <f>SUMIF(Month!$B$4:$FB$4,Quarter!AY$5,Month!$B8:$FB8)</f>
        <v>54.824</v>
      </c>
      <c r="AZ8" s="105">
        <f>SUMIF(Month!$B$4:$FB$4,Quarter!AZ$5,Month!$B8:$FB8)</f>
        <v>48.575</v>
      </c>
      <c r="BA8" s="105">
        <f>SUMIF(Month!$B$4:$FB$4,Quarter!BA$5,Month!$B8:$FB8)</f>
        <v>61.452</v>
      </c>
      <c r="BB8" s="105">
        <f>SUMIF(Month!$B$4:$FB$4,Quarter!BB$5,Month!$B8:$FB8)</f>
        <v>65.113</v>
      </c>
      <c r="BC8" s="105">
        <f>SUMIF(Month!$B$4:$FN$4,Quarter!BC$5,Month!$B8:$FN8)</f>
        <v>58.077</v>
      </c>
      <c r="BD8" s="105">
        <f>SUMIF(Month!$B$4:$FN$4,Quarter!BD$5,Month!$B8:$FN8)</f>
        <v>55.109</v>
      </c>
      <c r="BE8" s="105">
        <f>SUMIF(Month!$B$4:$FN$4,Quarter!BE$5,Month!$B8:$FN8)</f>
        <v>64.11</v>
      </c>
      <c r="BF8" s="105">
        <f>SUMIF(Month!$B$4:$FN$4,Quarter!BF$5,Month!$B8:$FN8)</f>
        <v>58.326</v>
      </c>
      <c r="BG8" s="105">
        <f>SUMIF(Month!$B$4:$GQ$4,Quarter!BG$5,Month!$B8:$GQ8)</f>
        <v>53.395</v>
      </c>
      <c r="BH8" s="105">
        <f>SUMIF(Month!$B$4:$GQ$4,Quarter!BH$5,Month!$B8:$GQ8)</f>
        <v>54.2</v>
      </c>
      <c r="BI8" s="105">
        <v>63.507999999999996</v>
      </c>
      <c r="BJ8" s="105">
        <f>SUMIF(Month!$B$4:$GQ$4,Quarter!BJ$5,Month!$B8:$GQ8)</f>
        <v>59.592</v>
      </c>
      <c r="BK8" s="105">
        <f>SUMIF(Month!$B$4:$GQ$4,Quarter!BK$5,Month!$B8:$GQ8)</f>
        <v>55.219</v>
      </c>
      <c r="BL8" s="105">
        <f>SUMIF(Month!$B$4:$GQ$4,Quarter!BL$5,Month!$B8:$GQ8)</f>
        <v>56.183</v>
      </c>
      <c r="BM8" s="105">
        <f>SUMIF(Month!$B$4:$GQ$4,Quarter!BM$5,Month!$B8:$GQ8)</f>
        <v>51.902</v>
      </c>
      <c r="BN8" s="105">
        <f>SUMIF(Month!$B$4:$GQ$4,Quarter!BN$5,Month!$B8:$GQ8)</f>
        <v>18.231</v>
      </c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</row>
    <row r="9" ht="12.75" customHeight="1">
      <c r="A9" s="88">
        <f t="shared" si="1"/>
        <v>5</v>
      </c>
      <c r="B9" s="104" t="s">
        <v>12</v>
      </c>
      <c r="C9" s="105">
        <f>SUMIF(Month!$B$4:$FB$4,Quarter!C$5,Month!$B9:$FB9)</f>
        <v>9.549</v>
      </c>
      <c r="D9" s="105">
        <f>SUMIF(Month!$B$4:$FB$4,Quarter!D$5,Month!$B9:$FB9)</f>
        <v>8.946</v>
      </c>
      <c r="E9" s="105">
        <f>SUMIF(Month!$B$4:$FB$4,Quarter!E$5,Month!$B9:$FB9)</f>
        <v>9.982</v>
      </c>
      <c r="F9" s="105">
        <f>SUMIF(Month!$B$4:$FB$4,Quarter!F$5,Month!$B9:$FB9)</f>
        <v>9.656</v>
      </c>
      <c r="G9" s="105">
        <f>SUMIF(Month!$B$4:$FB$4,Quarter!G$5,Month!$B9:$FB9)</f>
        <v>10.363</v>
      </c>
      <c r="H9" s="105">
        <f>SUMIF(Month!$B$4:$FB$4,Quarter!H$5,Month!$B9:$FB9)</f>
        <v>10.46</v>
      </c>
      <c r="I9" s="105">
        <f>SUMIF(Month!$B$4:$FB$4,Quarter!I$5,Month!$B9:$FB9)</f>
        <v>12.471</v>
      </c>
      <c r="J9" s="105">
        <f>SUMIF(Month!$B$4:$FB$4,Quarter!J$5,Month!$B9:$FB9)</f>
        <v>14.989</v>
      </c>
      <c r="K9" s="105">
        <f>SUMIF(Month!$B$4:$FB$4,Quarter!K$5,Month!$B9:$FB9)</f>
        <v>15.491</v>
      </c>
      <c r="L9" s="105">
        <f>SUMIF(Month!$B$4:$FB$4,Quarter!L$5,Month!$B9:$FB9)</f>
        <v>13.726</v>
      </c>
      <c r="M9" s="105">
        <f>SUMIF(Month!$B$4:$FB$4,Quarter!M$5,Month!$B9:$FB9)</f>
        <v>15.647</v>
      </c>
      <c r="N9" s="105">
        <f>SUMIF(Month!$B$4:$FB$4,Quarter!N$5,Month!$B9:$FB9)</f>
        <v>18.351</v>
      </c>
      <c r="O9" s="105">
        <f>SUMIF(Month!$B$4:$FB$4,Quarter!O$5,Month!$B9:$FB9)</f>
        <v>12.16</v>
      </c>
      <c r="P9" s="105">
        <f>SUMIF(Month!$B$4:$FB$4,Quarter!P$5,Month!$B9:$FB9)</f>
        <v>8.781</v>
      </c>
      <c r="Q9" s="105">
        <f>SUMIF(Month!$B$4:$FB$4,Quarter!Q$5,Month!$B9:$FB9)</f>
        <v>11.358</v>
      </c>
      <c r="R9" s="105">
        <f>SUMIF(Month!$B$4:$FB$4,Quarter!R$5,Month!$B9:$FB9)</f>
        <v>13.759</v>
      </c>
      <c r="S9" s="105">
        <f>SUMIF(Month!$B$4:$FB$4,Quarter!S$5,Month!$B9:$FB9)</f>
        <v>15.042</v>
      </c>
      <c r="T9" s="105">
        <f>SUMIF(Month!$B$4:$FB$4,Quarter!T$5,Month!$B9:$FB9)</f>
        <v>16.229</v>
      </c>
      <c r="U9" s="105">
        <f>SUMIF(Month!$B$4:$FB$4,Quarter!U$5,Month!$B9:$FB9)</f>
        <v>20.021</v>
      </c>
      <c r="V9" s="105">
        <f>SUMIF(Month!$B$4:$FB$4,Quarter!V$5,Month!$B9:$FB9)</f>
        <v>19.967</v>
      </c>
      <c r="W9" s="105">
        <f>SUMIF(Month!$B$4:$FB$4,Quarter!W$5,Month!$B9:$FB9)</f>
        <v>17.372</v>
      </c>
      <c r="X9" s="105">
        <f>SUMIF(Month!$B$4:$FB$4,Quarter!X$5,Month!$B9:$FB9)</f>
        <v>18.395</v>
      </c>
      <c r="Y9" s="105">
        <f>SUMIF(Month!$B$4:$FB$4,Quarter!Y$5,Month!$B9:$FB9)</f>
        <v>21.499</v>
      </c>
      <c r="Z9" s="105">
        <f>SUMIF(Month!$B$4:$FB$4,Quarter!Z$5,Month!$B9:$FB9)</f>
        <v>19.2</v>
      </c>
      <c r="AA9" s="105">
        <f>SUMIF(Month!$B$4:$FB$4,Quarter!AA$5,Month!$B9:$FB9)</f>
        <v>19.982</v>
      </c>
      <c r="AB9" s="105">
        <f>SUMIF(Month!$B$4:$FB$4,Quarter!AB$5,Month!$B9:$FB9)</f>
        <v>18.696</v>
      </c>
      <c r="AC9" s="105">
        <f>SUMIF(Month!$B$4:$FB$4,Quarter!AC$5,Month!$B9:$FB9)</f>
        <v>21.2</v>
      </c>
      <c r="AD9" s="105">
        <f>SUMIF(Month!$B$4:$FB$4,Quarter!AD$5,Month!$B9:$FB9)</f>
        <v>21.307</v>
      </c>
      <c r="AE9" s="105">
        <f>SUMIF(Month!$B$4:$FB$4,Quarter!AE$5,Month!$B9:$FB9)</f>
        <v>21.001</v>
      </c>
      <c r="AF9" s="105">
        <f>SUMIF(Month!$B$4:$FB$4,Quarter!AF$5,Month!$B9:$FB9)</f>
        <v>23.06</v>
      </c>
      <c r="AG9" s="105">
        <f>SUMIF(Month!$B$4:$FB$4,Quarter!AG$5,Month!$B9:$FB9)</f>
        <v>24.141</v>
      </c>
      <c r="AH9" s="105">
        <f>SUMIF(Month!$B$4:$FB$4,Quarter!AH$5,Month!$B9:$FB9)</f>
        <v>24.355</v>
      </c>
      <c r="AI9" s="105">
        <f>SUMIF(Month!$B$4:$FB$4,Quarter!AI$5,Month!$B9:$FB9)</f>
        <v>22.612</v>
      </c>
      <c r="AJ9" s="105">
        <f>SUMIF(Month!$B$4:$FB$4,Quarter!AJ$5,Month!$B9:$FB9)</f>
        <v>22.547</v>
      </c>
      <c r="AK9" s="105">
        <f>SUMIF(Month!$B$4:$FB$4,Quarter!AK$5,Month!$B9:$FB9)</f>
        <v>24.188</v>
      </c>
      <c r="AL9" s="105">
        <f>SUMIF(Month!$B$4:$FB$4,Quarter!AL$5,Month!$B9:$FB9)</f>
        <v>22.878</v>
      </c>
      <c r="AM9" s="105">
        <f>SUMIF(Month!$B$4:$FB$4,Quarter!AM$5,Month!$B9:$FB9)</f>
        <v>22.301</v>
      </c>
      <c r="AN9" s="105">
        <f>SUMIF(Month!$B$4:$FB$4,Quarter!AN$5,Month!$B9:$FB9)</f>
        <v>18.813</v>
      </c>
      <c r="AO9" s="105">
        <f>SUMIF(Month!$B$4:$FB$4,Quarter!AO$5,Month!$B9:$FB9)</f>
        <v>19.238</v>
      </c>
      <c r="AP9" s="105">
        <f>SUMIF(Month!$B$4:$FB$4,Quarter!AP$5,Month!$B9:$FB9)</f>
        <v>15.52</v>
      </c>
      <c r="AQ9" s="105">
        <f>SUMIF(Month!$B$4:$FB$4,Quarter!AQ$5,Month!$B9:$FB9)</f>
        <v>15.397</v>
      </c>
      <c r="AR9" s="105">
        <f>SUMIF(Month!$B$4:$FB$4,Quarter!AR$5,Month!$B9:$FB9)</f>
        <v>15.009</v>
      </c>
      <c r="AS9" s="105">
        <f>SUMIF(Month!$B$4:$FB$4,Quarter!AS$5,Month!$B9:$FB9)</f>
        <v>17.675</v>
      </c>
      <c r="AT9" s="105">
        <f>SUMIF(Month!$B$4:$FB$4,Quarter!AT$5,Month!$B9:$FB9)</f>
        <v>17.682</v>
      </c>
      <c r="AU9" s="105">
        <f>SUMIF(Month!$B$4:$FB$4,Quarter!AU$5,Month!$B9:$FB9)</f>
        <v>16.8</v>
      </c>
      <c r="AV9" s="105">
        <f>SUMIF(Month!$B$4:$FB$4,Quarter!AV$5,Month!$B9:$FB9)</f>
        <v>17.649</v>
      </c>
      <c r="AW9" s="105">
        <f>SUMIF(Month!$B$4:$FB$4,Quarter!AW$5,Month!$B9:$FB9)</f>
        <v>20.108</v>
      </c>
      <c r="AX9" s="105">
        <f>SUMIF(Month!$B$4:$FB$4,Quarter!AX$5,Month!$B9:$FB9)</f>
        <v>18.185</v>
      </c>
      <c r="AY9" s="105">
        <f>SUMIF(Month!$B$4:$FB$4,Quarter!AY$5,Month!$B9:$FB9)</f>
        <v>21.004</v>
      </c>
      <c r="AZ9" s="105">
        <f>SUMIF(Month!$B$4:$FB$4,Quarter!AZ$5,Month!$B9:$FB9)</f>
        <v>18.155</v>
      </c>
      <c r="BA9" s="105">
        <f>SUMIF(Month!$B$4:$FB$4,Quarter!BA$5,Month!$B9:$FB9)</f>
        <v>21.581</v>
      </c>
      <c r="BB9" s="105">
        <f>SUMIF(Month!$B$4:$FB$4,Quarter!BB$5,Month!$B9:$FB9)</f>
        <v>19.14</v>
      </c>
      <c r="BC9" s="105">
        <f>SUMIF(Month!$B$4:$FN$4,Quarter!BC$5,Month!$B9:$FN9)</f>
        <v>18.685</v>
      </c>
      <c r="BD9" s="105">
        <f>SUMIF(Month!$B$4:$FN$4,Quarter!BD$5,Month!$B9:$FN9)</f>
        <v>19.382</v>
      </c>
      <c r="BE9" s="105">
        <f>SUMIF(Month!$B$4:$FN$4,Quarter!BE$5,Month!$B9:$FN9)</f>
        <v>20.228</v>
      </c>
      <c r="BF9" s="105">
        <f>SUMIF(Month!$B$4:$FN$4,Quarter!BF$5,Month!$B9:$FN9)</f>
        <v>19.869</v>
      </c>
      <c r="BG9" s="105">
        <f>SUMIF(Month!$B$4:$GQ$4,Quarter!BG$5,Month!$B9:$GQ9)</f>
        <v>19.573</v>
      </c>
      <c r="BH9" s="105">
        <f>SUMIF(Month!$B$4:$GQ$4,Quarter!BH$5,Month!$B9:$GQ9)</f>
        <v>14.154</v>
      </c>
      <c r="BI9" s="105">
        <f>SUMIF(Month!$B$4:$GQ$4,Quarter!BI$5,Month!$B9:$GQ9)</f>
        <v>14.42</v>
      </c>
      <c r="BJ9" s="105">
        <f>SUMIF(Month!$B$4:$GQ$4,Quarter!BJ$5,Month!$B9:$GQ9)</f>
        <v>19.472</v>
      </c>
      <c r="BK9" s="105">
        <f>SUMIF(Month!$B$4:$GQ$4,Quarter!BK$5,Month!$B9:$GQ9)</f>
        <v>22.46</v>
      </c>
      <c r="BL9" s="105">
        <f>SUMIF(Month!$B$4:$GQ$4,Quarter!BL$5,Month!$B9:$GQ9)</f>
        <v>18.675</v>
      </c>
      <c r="BM9" s="105">
        <f>SUMIF(Month!$B$4:$GQ$4,Quarter!BM$5,Month!$B9:$GQ9)</f>
        <v>15.362</v>
      </c>
      <c r="BN9" s="105">
        <f>SUMIF(Month!$B$4:$GQ$4,Quarter!BN$5,Month!$B9:$GQ9)</f>
        <v>5.77</v>
      </c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</row>
    <row r="10" ht="12.75" customHeight="1">
      <c r="A10" s="88">
        <f t="shared" si="1"/>
        <v>6</v>
      </c>
      <c r="B10" s="104" t="s">
        <v>13</v>
      </c>
      <c r="C10" s="105">
        <f>SUMIF(Month!$B$4:$FB$4,Quarter!C$5,Month!$B10:$FB10)</f>
        <v>4.527</v>
      </c>
      <c r="D10" s="105">
        <f>SUMIF(Month!$B$4:$FB$4,Quarter!D$5,Month!$B10:$FB10)</f>
        <v>5.639</v>
      </c>
      <c r="E10" s="105">
        <f>SUMIF(Month!$B$4:$FB$4,Quarter!E$5,Month!$B10:$FB10)</f>
        <v>5.803</v>
      </c>
      <c r="F10" s="105">
        <f>SUMIF(Month!$B$4:$FB$4,Quarter!F$5,Month!$B10:$FB10)</f>
        <v>5.244</v>
      </c>
      <c r="G10" s="105">
        <f>SUMIF(Month!$B$4:$FB$4,Quarter!G$5,Month!$B10:$FB10)</f>
        <v>4.931</v>
      </c>
      <c r="H10" s="105">
        <f>SUMIF(Month!$B$4:$FB$4,Quarter!H$5,Month!$B10:$FB10)</f>
        <v>6.308</v>
      </c>
      <c r="I10" s="105">
        <f>SUMIF(Month!$B$4:$FB$4,Quarter!I$5,Month!$B10:$FB10)</f>
        <v>6.568</v>
      </c>
      <c r="J10" s="105">
        <f>SUMIF(Month!$B$4:$FB$4,Quarter!J$5,Month!$B10:$FB10)</f>
        <v>8.458</v>
      </c>
      <c r="K10" s="105">
        <f>SUMIF(Month!$B$4:$FB$4,Quarter!K$5,Month!$B10:$FB10)</f>
        <v>6.715</v>
      </c>
      <c r="L10" s="105">
        <f>SUMIF(Month!$B$4:$FB$4,Quarter!L$5,Month!$B10:$FB10)</f>
        <v>8.234</v>
      </c>
      <c r="M10" s="105">
        <f>SUMIF(Month!$B$4:$FB$4,Quarter!M$5,Month!$B10:$FB10)</f>
        <v>9.069</v>
      </c>
      <c r="N10" s="105">
        <f>SUMIF(Month!$B$4:$FB$4,Quarter!N$5,Month!$B10:$FB10)</f>
        <v>8.528</v>
      </c>
      <c r="O10" s="105">
        <f>SUMIF(Month!$B$4:$FB$4,Quarter!O$5,Month!$B10:$FB10)</f>
        <v>6.145</v>
      </c>
      <c r="P10" s="105">
        <f>SUMIF(Month!$B$4:$FB$4,Quarter!P$5,Month!$B10:$FB10)</f>
        <v>7.547</v>
      </c>
      <c r="Q10" s="105">
        <f>SUMIF(Month!$B$4:$FB$4,Quarter!Q$5,Month!$B10:$FB10)</f>
        <v>7.478</v>
      </c>
      <c r="R10" s="105">
        <f>SUMIF(Month!$B$4:$FB$4,Quarter!R$5,Month!$B10:$FB10)</f>
        <v>6.827</v>
      </c>
      <c r="S10" s="105">
        <f>SUMIF(Month!$B$4:$FB$4,Quarter!S$5,Month!$B10:$FB10)</f>
        <v>6.513</v>
      </c>
      <c r="T10" s="105">
        <f>SUMIF(Month!$B$4:$FB$4,Quarter!T$5,Month!$B10:$FB10)</f>
        <v>6.82</v>
      </c>
      <c r="U10" s="105">
        <f>SUMIF(Month!$B$4:$FB$4,Quarter!U$5,Month!$B10:$FB10)</f>
        <v>7.292</v>
      </c>
      <c r="V10" s="105">
        <f>SUMIF(Month!$B$4:$FB$4,Quarter!V$5,Month!$B10:$FB10)</f>
        <v>8.075</v>
      </c>
      <c r="W10" s="105">
        <f>SUMIF(Month!$B$4:$FB$4,Quarter!W$5,Month!$B10:$FB10)</f>
        <v>7.939</v>
      </c>
      <c r="X10" s="105">
        <f>SUMIF(Month!$B$4:$FB$4,Quarter!X$5,Month!$B10:$FB10)</f>
        <v>10.267</v>
      </c>
      <c r="Y10" s="105">
        <f>SUMIF(Month!$B$4:$FB$4,Quarter!Y$5,Month!$B10:$FB10)</f>
        <v>8.777</v>
      </c>
      <c r="Z10" s="105">
        <f>SUMIF(Month!$B$4:$FB$4,Quarter!Z$5,Month!$B10:$FB10)</f>
        <v>8.581</v>
      </c>
      <c r="AA10" s="105">
        <f>SUMIF(Month!$B$4:$FB$4,Quarter!AA$5,Month!$B10:$FB10)</f>
        <v>6.582</v>
      </c>
      <c r="AB10" s="105">
        <f>SUMIF(Month!$B$4:$FB$4,Quarter!AB$5,Month!$B10:$FB10)</f>
        <v>8.421</v>
      </c>
      <c r="AC10" s="105">
        <f>SUMIF(Month!$B$4:$FB$4,Quarter!AC$5,Month!$B10:$FB10)</f>
        <v>8.973</v>
      </c>
      <c r="AD10" s="105">
        <f>SUMIF(Month!$B$4:$FB$4,Quarter!AD$5,Month!$B10:$FB10)</f>
        <v>9.244</v>
      </c>
      <c r="AE10" s="105">
        <f>SUMIF(Month!$B$4:$FB$4,Quarter!AE$5,Month!$B10:$FB10)</f>
        <v>7.775</v>
      </c>
      <c r="AF10" s="105">
        <f>SUMIF(Month!$B$4:$FB$4,Quarter!AF$5,Month!$B10:$FB10)</f>
        <v>10.032</v>
      </c>
      <c r="AG10" s="105">
        <f>SUMIF(Month!$B$4:$FB$4,Quarter!AG$5,Month!$B10:$FB10)</f>
        <v>8.54</v>
      </c>
      <c r="AH10" s="105">
        <f>SUMIF(Month!$B$4:$FB$4,Quarter!AH$5,Month!$B10:$FB10)</f>
        <v>9.924</v>
      </c>
      <c r="AI10" s="105">
        <f>SUMIF(Month!$B$4:$FB$4,Quarter!AI$5,Month!$B10:$FB10)</f>
        <v>8.393</v>
      </c>
      <c r="AJ10" s="105">
        <f>SUMIF(Month!$B$4:$FB$4,Quarter!AJ$5,Month!$B10:$FB10)</f>
        <v>9.939</v>
      </c>
      <c r="AK10" s="105">
        <f>SUMIF(Month!$B$4:$FB$4,Quarter!AK$5,Month!$B10:$FB10)</f>
        <v>9.246</v>
      </c>
      <c r="AL10" s="105">
        <f>SUMIF(Month!$B$4:$FB$4,Quarter!AL$5,Month!$B10:$FB10)</f>
        <v>10.022</v>
      </c>
      <c r="AM10" s="105">
        <f>SUMIF(Month!$B$4:$FB$4,Quarter!AM$5,Month!$B10:$FB10)</f>
        <v>9.348</v>
      </c>
      <c r="AN10" s="105">
        <f>SUMIF(Month!$B$4:$FB$4,Quarter!AN$5,Month!$B10:$FB10)</f>
        <v>10.816</v>
      </c>
      <c r="AO10" s="105">
        <f>SUMIF(Month!$B$4:$FB$4,Quarter!AO$5,Month!$B10:$FB10)</f>
        <v>10.892</v>
      </c>
      <c r="AP10" s="105">
        <f>SUMIF(Month!$B$4:$FB$4,Quarter!AP$5,Month!$B10:$FB10)</f>
        <v>11.281</v>
      </c>
      <c r="AQ10" s="105">
        <f>SUMIF(Month!$B$4:$FB$4,Quarter!AQ$5,Month!$B10:$FB10)</f>
        <v>10.536</v>
      </c>
      <c r="AR10" s="105">
        <f>SUMIF(Month!$B$4:$FB$4,Quarter!AR$5,Month!$B10:$FB10)</f>
        <v>11.963</v>
      </c>
      <c r="AS10" s="105">
        <f>SUMIF(Month!$B$4:$FB$4,Quarter!AS$5,Month!$B10:$FB10)</f>
        <v>12.971</v>
      </c>
      <c r="AT10" s="105">
        <f>SUMIF(Month!$B$4:$FB$4,Quarter!AT$5,Month!$B10:$FB10)</f>
        <v>10.97</v>
      </c>
      <c r="AU10" s="105">
        <f>SUMIF(Month!$B$4:$FB$4,Quarter!AU$5,Month!$B10:$FB10)</f>
        <v>12.116</v>
      </c>
      <c r="AV10" s="105">
        <f>SUMIF(Month!$B$4:$FB$4,Quarter!AV$5,Month!$B10:$FB10)</f>
        <v>13.308</v>
      </c>
      <c r="AW10" s="105">
        <f>SUMIF(Month!$B$4:$FB$4,Quarter!AW$5,Month!$B10:$FB10)</f>
        <v>13.726</v>
      </c>
      <c r="AX10" s="105">
        <f>SUMIF(Month!$B$4:$FB$4,Quarter!AX$5,Month!$B10:$FB10)</f>
        <v>13.455</v>
      </c>
      <c r="AY10" s="105">
        <f>SUMIF(Month!$B$4:$FB$4,Quarter!AY$5,Month!$B10:$FB10)</f>
        <v>11.603</v>
      </c>
      <c r="AZ10" s="105">
        <f>SUMIF(Month!$B$4:$FB$4,Quarter!AZ$5,Month!$B10:$FB10)</f>
        <v>11.111</v>
      </c>
      <c r="BA10" s="105">
        <f>SUMIF(Month!$B$4:$FB$4,Quarter!BA$5,Month!$B10:$FB10)</f>
        <v>14.028</v>
      </c>
      <c r="BB10" s="105">
        <f>SUMIF(Month!$B$4:$FB$4,Quarter!BB$5,Month!$B10:$FB10)</f>
        <v>12.097</v>
      </c>
      <c r="BC10" s="105">
        <f>SUMIF(Month!$B$4:$FN$4,Quarter!BC$5,Month!$B10:$FN10)</f>
        <v>11.886</v>
      </c>
      <c r="BD10" s="105">
        <f>SUMIF(Month!$B$4:$FN$4,Quarter!BD$5,Month!$B10:$FN10)</f>
        <v>13.708</v>
      </c>
      <c r="BE10" s="105">
        <f>SUMIF(Month!$B$4:$FN$4,Quarter!BE$5,Month!$B10:$FN10)</f>
        <v>12.414</v>
      </c>
      <c r="BF10" s="105">
        <f>SUMIF(Month!$B$4:$FN$4,Quarter!BF$5,Month!$B10:$FN10)</f>
        <v>13.059</v>
      </c>
      <c r="BG10" s="105">
        <f>SUMIF(Month!$B$4:$GQ$4,Quarter!BG$5,Month!$B10:$GQ10)</f>
        <v>11.453</v>
      </c>
      <c r="BH10" s="105">
        <f>SUMIF(Month!$B$4:$GQ$4,Quarter!BH$5,Month!$B10:$GQ10)</f>
        <v>12.44</v>
      </c>
      <c r="BI10" s="105">
        <f>SUMIF(Month!$B$4:$GQ$4,Quarter!BI$5,Month!$B10:$GQ10)</f>
        <v>14.645</v>
      </c>
      <c r="BJ10" s="105">
        <f>SUMIF(Month!$B$4:$GQ$4,Quarter!BJ$5,Month!$B10:$GQ10)</f>
        <v>9.027</v>
      </c>
      <c r="BK10" s="105">
        <f>SUMIF(Month!$B$4:$GQ$4,Quarter!BK$5,Month!$B10:$GQ10)</f>
        <v>10.582</v>
      </c>
      <c r="BL10" s="105">
        <f>SUMIF(Month!$B$4:$GQ$4,Quarter!BL$5,Month!$B10:$GQ10)</f>
        <v>12.049</v>
      </c>
      <c r="BM10" s="105">
        <f>SUMIF(Month!$B$4:$GQ$4,Quarter!BM$5,Month!$B10:$GQ10)</f>
        <v>11.933</v>
      </c>
      <c r="BN10" s="105">
        <f>SUMIF(Month!$B$4:$GQ$4,Quarter!BN$5,Month!$B10:$GQ10)</f>
        <v>3.469</v>
      </c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</row>
    <row r="11" ht="13.5" customHeight="1">
      <c r="A11" s="88">
        <f t="shared" si="1"/>
        <v>7</v>
      </c>
      <c r="B11" s="101" t="s">
        <v>14</v>
      </c>
      <c r="C11" s="102">
        <f>SUMIF(Month!$B$4:$FB$4,Quarter!C$5,Month!$B11:$FB11)</f>
        <v>2.805</v>
      </c>
      <c r="D11" s="102">
        <f>SUMIF(Month!$B$4:$FB$4,Quarter!D$5,Month!$B11:$FB11)</f>
        <v>2.626</v>
      </c>
      <c r="E11" s="102">
        <f>SUMIF(Month!$B$4:$FB$4,Quarter!E$5,Month!$B11:$FB11)</f>
        <v>2.716</v>
      </c>
      <c r="F11" s="102">
        <f>SUMIF(Month!$B$4:$FB$4,Quarter!F$5,Month!$B11:$FB11)</f>
        <v>2.51</v>
      </c>
      <c r="G11" s="102">
        <f>SUMIF(Month!$B$4:$FB$4,Quarter!G$5,Month!$B11:$FB11)</f>
        <v>2.706</v>
      </c>
      <c r="H11" s="102">
        <f>SUMIF(Month!$B$4:$FB$4,Quarter!H$5,Month!$B11:$FB11)</f>
        <v>2.038</v>
      </c>
      <c r="I11" s="102">
        <f>SUMIF(Month!$B$4:$FB$4,Quarter!I$5,Month!$B11:$FB11)</f>
        <v>1.965</v>
      </c>
      <c r="J11" s="102">
        <f>SUMIF(Month!$B$4:$FB$4,Quarter!J$5,Month!$B11:$FB11)</f>
        <v>1.574</v>
      </c>
      <c r="K11" s="102">
        <f>SUMIF(Month!$B$4:$FB$4,Quarter!K$5,Month!$B11:$FB11)</f>
        <v>1.166</v>
      </c>
      <c r="L11" s="102">
        <f>SUMIF(Month!$B$4:$FB$4,Quarter!L$5,Month!$B11:$FB11)</f>
        <v>1.35</v>
      </c>
      <c r="M11" s="102">
        <f>SUMIF(Month!$B$4:$FB$4,Quarter!M$5,Month!$B11:$FB11)</f>
        <v>1.502</v>
      </c>
      <c r="N11" s="102">
        <f>SUMIF(Month!$B$4:$FB$4,Quarter!N$5,Month!$B11:$FB11)</f>
        <v>1.534</v>
      </c>
      <c r="O11" s="102">
        <f>SUMIF(Month!$B$4:$FB$4,Quarter!O$5,Month!$B11:$FB11)</f>
        <v>0.644</v>
      </c>
      <c r="P11" s="102">
        <f>SUMIF(Month!$B$4:$FB$4,Quarter!P$5,Month!$B11:$FB11)</f>
        <v>0</v>
      </c>
      <c r="Q11" s="102">
        <f>SUMIF(Month!$B$4:$FB$4,Quarter!Q$5,Month!$B11:$FB11)</f>
        <v>0</v>
      </c>
      <c r="R11" s="102">
        <f>SUMIF(Month!$B$4:$FB$4,Quarter!R$5,Month!$B11:$FB11)</f>
        <v>0</v>
      </c>
      <c r="S11" s="102">
        <f>SUMIF(Month!$B$4:$FB$4,Quarter!S$5,Month!$B11:$FB11)</f>
        <v>0</v>
      </c>
      <c r="T11" s="102">
        <f>SUMIF(Month!$B$4:$FB$4,Quarter!T$5,Month!$B11:$FB11)</f>
        <v>0</v>
      </c>
      <c r="U11" s="102">
        <f>SUMIF(Month!$B$4:$FB$4,Quarter!U$5,Month!$B11:$FB11)</f>
        <v>0</v>
      </c>
      <c r="V11" s="102">
        <f>SUMIF(Month!$B$4:$FB$4,Quarter!V$5,Month!$B11:$FB11)</f>
        <v>0</v>
      </c>
      <c r="W11" s="102">
        <f>SUMIF(Month!$B$4:$FB$4,Quarter!W$5,Month!$B11:$FB11)</f>
        <v>0</v>
      </c>
      <c r="X11" s="102">
        <f>SUMIF(Month!$B$4:$FB$4,Quarter!X$5,Month!$B11:$FB11)</f>
        <v>0</v>
      </c>
      <c r="Y11" s="102">
        <f>SUMIF(Month!$B$4:$FB$4,Quarter!Y$5,Month!$B11:$FB11)</f>
        <v>0</v>
      </c>
      <c r="Z11" s="102">
        <f>SUMIF(Month!$B$4:$FB$4,Quarter!Z$5,Month!$B11:$FB11)</f>
        <v>0</v>
      </c>
      <c r="AA11" s="102">
        <f>SUMIF(Month!$B$4:$FB$4,Quarter!AA$5,Month!$B11:$FB11)</f>
        <v>0</v>
      </c>
      <c r="AB11" s="102">
        <f>SUMIF(Month!$B$4:$FB$4,Quarter!AB$5,Month!$B11:$FB11)</f>
        <v>0</v>
      </c>
      <c r="AC11" s="102">
        <f>SUMIF(Month!$B$4:$FB$4,Quarter!AC$5,Month!$B11:$FB11)</f>
        <v>0</v>
      </c>
      <c r="AD11" s="102">
        <f>SUMIF(Month!$B$4:$FB$4,Quarter!AD$5,Month!$B11:$FB11)</f>
        <v>0</v>
      </c>
      <c r="AE11" s="102">
        <f>SUMIF(Month!$B$4:$FB$4,Quarter!AE$5,Month!$B11:$FB11)</f>
        <v>0</v>
      </c>
      <c r="AF11" s="102">
        <f>SUMIF(Month!$B$4:$FB$4,Quarter!AF$5,Month!$B11:$FB11)</f>
        <v>0</v>
      </c>
      <c r="AG11" s="102">
        <f>SUMIF(Month!$B$4:$FB$4,Quarter!AG$5,Month!$B11:$FB11)</f>
        <v>0</v>
      </c>
      <c r="AH11" s="102">
        <f>SUMIF(Month!$B$4:$FB$4,Quarter!AH$5,Month!$B11:$FB11)</f>
        <v>0</v>
      </c>
      <c r="AI11" s="102">
        <f>SUMIF(Month!$B$4:$FB$4,Quarter!AI$5,Month!$B11:$FB11)</f>
        <v>0</v>
      </c>
      <c r="AJ11" s="102">
        <f>SUMIF(Month!$B$4:$FB$4,Quarter!AJ$5,Month!$B11:$FB11)</f>
        <v>0</v>
      </c>
      <c r="AK11" s="102">
        <f>SUMIF(Month!$B$4:$FB$4,Quarter!AK$5,Month!$B11:$FB11)</f>
        <v>0</v>
      </c>
      <c r="AL11" s="102">
        <f>SUMIF(Month!$B$4:$FB$4,Quarter!AL$5,Month!$B11:$FB11)</f>
        <v>0</v>
      </c>
      <c r="AM11" s="102">
        <f>SUMIF(Month!$B$4:$FB$4,Quarter!AM$5,Month!$B11:$FB11)</f>
        <v>0</v>
      </c>
      <c r="AN11" s="102">
        <f>SUMIF(Month!$B$4:$FB$4,Quarter!AN$5,Month!$B11:$FB11)</f>
        <v>0</v>
      </c>
      <c r="AO11" s="102">
        <f>SUMIF(Month!$B$4:$FB$4,Quarter!AO$5,Month!$B11:$FB11)</f>
        <v>0</v>
      </c>
      <c r="AP11" s="102">
        <f>SUMIF(Month!$B$4:$FB$4,Quarter!AP$5,Month!$B11:$FB11)</f>
        <v>0</v>
      </c>
      <c r="AQ11" s="102">
        <f>SUMIF(Month!$B$4:$FB$4,Quarter!AQ$5,Month!$B11:$FB11)</f>
        <v>0</v>
      </c>
      <c r="AR11" s="102">
        <f>SUMIF(Month!$B$4:$FB$4,Quarter!AR$5,Month!$B11:$FB11)</f>
        <v>0</v>
      </c>
      <c r="AS11" s="102">
        <f>SUMIF(Month!$B$4:$FB$4,Quarter!AS$5,Month!$B11:$FB11)</f>
        <v>0</v>
      </c>
      <c r="AT11" s="102">
        <f>SUMIF(Month!$B$4:$FB$4,Quarter!AT$5,Month!$B11:$FB11)</f>
        <v>0.774</v>
      </c>
      <c r="AU11" s="102">
        <f>SUMIF(Month!$B$4:$FB$4,Quarter!AU$5,Month!$B11:$FB11)</f>
        <v>1.224</v>
      </c>
      <c r="AV11" s="102">
        <f>SUMIF(Month!$B$4:$FB$4,Quarter!AV$5,Month!$B11:$FB11)</f>
        <v>2.62</v>
      </c>
      <c r="AW11" s="102">
        <f>SUMIF(Month!$B$4:$FB$4,Quarter!AW$5,Month!$B11:$FB11)</f>
        <v>3.717</v>
      </c>
      <c r="AX11" s="102">
        <f>SUMIF(Month!$B$4:$FB$4,Quarter!AX$5,Month!$B11:$FB11)</f>
        <v>3.511</v>
      </c>
      <c r="AY11" s="102">
        <f>SUMIF(Month!$B$4:$FB$4,Quarter!AY$5,Month!$B11:$FB11)</f>
        <v>4.753</v>
      </c>
      <c r="AZ11" s="102">
        <f>SUMIF(Month!$B$4:$FB$4,Quarter!AZ$5,Month!$B11:$FB11)</f>
        <v>6.027</v>
      </c>
      <c r="BA11" s="102">
        <f>SUMIF(Month!$B$4:$FB$4,Quarter!BA$5,Month!$B11:$FB11)</f>
        <v>6.425</v>
      </c>
      <c r="BB11" s="102">
        <f>SUMIF(Month!$B$4:$FB$4,Quarter!BB$5,Month!$B11:$FB11)</f>
        <v>6.495</v>
      </c>
      <c r="BC11" s="102">
        <f>SUMIF(Month!$B$4:$FN$4,Quarter!BC$5,Month!$B11:$FN11)</f>
        <v>5.329</v>
      </c>
      <c r="BD11" s="102">
        <f>SUMIF(Month!$B$4:$FN$4,Quarter!BD$5,Month!$B11:$FN11)</f>
        <v>6.214</v>
      </c>
      <c r="BE11" s="102">
        <f>SUMIF(Month!$B$4:$FN$4,Quarter!BE$5,Month!$B11:$FN11)</f>
        <v>6.516</v>
      </c>
      <c r="BF11" s="102">
        <f>SUMIF(Month!$B$4:$FN$4,Quarter!BF$5,Month!$B11:$FN11)</f>
        <v>7.061</v>
      </c>
      <c r="BG11" s="102">
        <f>SUMIF(Month!$B$4:$GQ$4,Quarter!BG$5,Month!$B11:$GQ11)</f>
        <v>6.261</v>
      </c>
      <c r="BH11" s="102">
        <f>SUMIF(Month!$B$4:$GQ$4,Quarter!BH$5,Month!$B11:$GQ11)</f>
        <v>7.142</v>
      </c>
      <c r="BI11" s="102">
        <f>SUMIF(Month!$B$4:$GQ$4,Quarter!BI$5,Month!$B11:$GQ11)</f>
        <v>6.789</v>
      </c>
      <c r="BJ11" s="102">
        <f>SUMIF(Month!$B$4:$GQ$4,Quarter!BJ$5,Month!$B11:$GQ11)</f>
        <v>5.874</v>
      </c>
      <c r="BK11" s="102">
        <f>SUMIF(Month!$B$4:$GQ$4,Quarter!BK$5,Month!$B11:$GQ11)</f>
        <v>5.701</v>
      </c>
      <c r="BL11" s="102">
        <f>SUMIF(Month!$B$4:$GQ$4,Quarter!BL$5,Month!$B11:$GQ11)</f>
        <v>6.281</v>
      </c>
      <c r="BM11" s="102">
        <f>SUMIF(Month!$B$4:$GQ$4,Quarter!BM$5,Month!$B11:$GQ11)</f>
        <v>5.402</v>
      </c>
      <c r="BN11" s="102">
        <f>SUMIF(Month!$B$4:$GQ$4,Quarter!BN$5,Month!$B11:$GQ11)</f>
        <v>1.682</v>
      </c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</row>
    <row r="12" ht="13.5" customHeight="1">
      <c r="A12" s="88">
        <f t="shared" si="1"/>
        <v>8</v>
      </c>
      <c r="B12" s="101" t="s">
        <v>15</v>
      </c>
      <c r="C12" s="102">
        <f>SUMIF(Month!$B$4:$FB$4,Quarter!C$5,Month!$B12:$FB12)</f>
        <v>28.134</v>
      </c>
      <c r="D12" s="102">
        <f>SUMIF(Month!$B$4:$FB$4,Quarter!D$5,Month!$B12:$FB12)</f>
        <v>33.11</v>
      </c>
      <c r="E12" s="102">
        <f>SUMIF(Month!$B$4:$FB$4,Quarter!E$5,Month!$B12:$FB12)</f>
        <v>29.417</v>
      </c>
      <c r="F12" s="102">
        <f>SUMIF(Month!$B$4:$FB$4,Quarter!F$5,Month!$B12:$FB12)</f>
        <v>20.047</v>
      </c>
      <c r="G12" s="102">
        <f>SUMIF(Month!$B$4:$FB$4,Quarter!G$5,Month!$B12:$FB12)</f>
        <v>18.2</v>
      </c>
      <c r="H12" s="102">
        <f>SUMIF(Month!$B$4:$FB$4,Quarter!H$5,Month!$B12:$FB12)</f>
        <v>20.296</v>
      </c>
      <c r="I12" s="102">
        <f>SUMIF(Month!$B$4:$FB$4,Quarter!I$5,Month!$B12:$FB12)</f>
        <v>27.241</v>
      </c>
      <c r="J12" s="102">
        <f>SUMIF(Month!$B$4:$FB$4,Quarter!J$5,Month!$B12:$FB12)</f>
        <v>27.226</v>
      </c>
      <c r="K12" s="102">
        <f>SUMIF(Month!$B$4:$FB$4,Quarter!K$5,Month!$B12:$FB12)</f>
        <v>20.643</v>
      </c>
      <c r="L12" s="102">
        <f>SUMIF(Month!$B$4:$FB$4,Quarter!L$5,Month!$B12:$FB12)</f>
        <v>20.376</v>
      </c>
      <c r="M12" s="102">
        <f>SUMIF(Month!$B$4:$FB$4,Quarter!M$5,Month!$B12:$FB12)</f>
        <v>21.639</v>
      </c>
      <c r="N12" s="102">
        <f>SUMIF(Month!$B$4:$FB$4,Quarter!N$5,Month!$B12:$FB12)</f>
        <v>20.284</v>
      </c>
      <c r="O12" s="102">
        <f>SUMIF(Month!$B$4:$FB$4,Quarter!O$5,Month!$B12:$FB12)</f>
        <v>19.759</v>
      </c>
      <c r="P12" s="102">
        <f>SUMIF(Month!$B$4:$FB$4,Quarter!P$5,Month!$B12:$FB12)</f>
        <v>30.175</v>
      </c>
      <c r="Q12" s="102">
        <f>SUMIF(Month!$B$4:$FB$4,Quarter!Q$5,Month!$B12:$FB12)</f>
        <v>34.902</v>
      </c>
      <c r="R12" s="102">
        <f>SUMIF(Month!$B$4:$FB$4,Quarter!R$5,Month!$B12:$FB12)</f>
        <v>35.512</v>
      </c>
      <c r="S12" s="102">
        <f>SUMIF(Month!$B$4:$FB$4,Quarter!S$5,Month!$B12:$FB12)</f>
        <v>36.298</v>
      </c>
      <c r="T12" s="102">
        <f>SUMIF(Month!$B$4:$FB$4,Quarter!T$5,Month!$B12:$FB12)</f>
        <v>49.327</v>
      </c>
      <c r="U12" s="102">
        <f>SUMIF(Month!$B$4:$FB$4,Quarter!U$5,Month!$B12:$FB12)</f>
        <v>41.048</v>
      </c>
      <c r="V12" s="102">
        <f>SUMIF(Month!$B$4:$FB$4,Quarter!V$5,Month!$B12:$FB12)</f>
        <v>32.948</v>
      </c>
      <c r="W12" s="102">
        <f>SUMIF(Month!$B$4:$FB$4,Quarter!W$5,Month!$B12:$FB12)</f>
        <v>24.885</v>
      </c>
      <c r="X12" s="102">
        <f>SUMIF(Month!$B$4:$FB$4,Quarter!X$5,Month!$B12:$FB12)</f>
        <v>29.499</v>
      </c>
      <c r="Y12" s="102">
        <f>SUMIF(Month!$B$4:$FB$4,Quarter!Y$5,Month!$B12:$FB12)</f>
        <v>24.251</v>
      </c>
      <c r="Z12" s="102">
        <f>SUMIF(Month!$B$4:$FB$4,Quarter!Z$5,Month!$B12:$FB12)</f>
        <v>19.012</v>
      </c>
      <c r="AA12" s="102">
        <f>SUMIF(Month!$B$4:$FB$4,Quarter!AA$5,Month!$B12:$FB12)</f>
        <v>19.93</v>
      </c>
      <c r="AB12" s="102">
        <f>SUMIF(Month!$B$4:$FB$4,Quarter!AB$5,Month!$B12:$FB12)</f>
        <v>28.8</v>
      </c>
      <c r="AC12" s="102">
        <f>SUMIF(Month!$B$4:$FB$4,Quarter!AC$5,Month!$B12:$FB12)</f>
        <v>26.357</v>
      </c>
      <c r="AD12" s="102">
        <f>SUMIF(Month!$B$4:$FB$4,Quarter!AD$5,Month!$B12:$FB12)</f>
        <v>17.572</v>
      </c>
      <c r="AE12" s="102">
        <f>SUMIF(Month!$B$4:$FB$4,Quarter!AE$5,Month!$B12:$FB12)</f>
        <v>16.353</v>
      </c>
      <c r="AF12" s="102">
        <f>SUMIF(Month!$B$4:$FB$4,Quarter!AF$5,Month!$B12:$FB12)</f>
        <v>21.837</v>
      </c>
      <c r="AG12" s="102">
        <f>SUMIF(Month!$B$4:$FB$4,Quarter!AG$5,Month!$B12:$FB12)</f>
        <v>24.448</v>
      </c>
      <c r="AH12" s="102">
        <f>SUMIF(Month!$B$4:$FB$4,Quarter!AH$5,Month!$B12:$FB12)</f>
        <v>27.458</v>
      </c>
      <c r="AI12" s="102">
        <f>SUMIF(Month!$B$4:$FB$4,Quarter!AI$5,Month!$B12:$FB12)</f>
        <v>54.115</v>
      </c>
      <c r="AJ12" s="102">
        <f>SUMIF(Month!$B$4:$FB$4,Quarter!AJ$5,Month!$B12:$FB12)</f>
        <v>55.482</v>
      </c>
      <c r="AK12" s="102">
        <f>SUMIF(Month!$B$4:$FB$4,Quarter!AK$5,Month!$B12:$FB12)</f>
        <v>27.637</v>
      </c>
      <c r="AL12" s="102">
        <f>SUMIF(Month!$B$4:$FB$4,Quarter!AL$5,Month!$B12:$FB12)</f>
        <v>28.196</v>
      </c>
      <c r="AM12" s="102">
        <f>SUMIF(Month!$B$4:$FB$4,Quarter!AM$5,Month!$B12:$FB12)</f>
        <v>46.575</v>
      </c>
      <c r="AN12" s="102">
        <f>SUMIF(Month!$B$4:$FB$4,Quarter!AN$5,Month!$B12:$FB12)</f>
        <v>47.121</v>
      </c>
      <c r="AO12" s="102">
        <f>SUMIF(Month!$B$4:$FB$4,Quarter!AO$5,Month!$B12:$FB12)</f>
        <v>43.092</v>
      </c>
      <c r="AP12" s="102">
        <f>SUMIF(Month!$B$4:$FB$4,Quarter!AP$5,Month!$B12:$FB12)</f>
        <v>35.826</v>
      </c>
      <c r="AQ12" s="102">
        <f>SUMIF(Month!$B$4:$FB$4,Quarter!AQ$5,Month!$B12:$FB12)</f>
        <v>29.527</v>
      </c>
      <c r="AR12" s="102">
        <f>SUMIF(Month!$B$4:$FB$4,Quarter!AR$5,Month!$B12:$FB12)</f>
        <v>34.131</v>
      </c>
      <c r="AS12" s="102">
        <f>SUMIF(Month!$B$4:$FB$4,Quarter!AS$5,Month!$B12:$FB12)</f>
        <v>35.837</v>
      </c>
      <c r="AT12" s="102">
        <f>SUMIF(Month!$B$4:$FB$4,Quarter!AT$5,Month!$B12:$FB12)</f>
        <v>33.692</v>
      </c>
      <c r="AU12" s="102">
        <f>SUMIF(Month!$B$4:$FB$4,Quarter!AU$5,Month!$B12:$FB12)</f>
        <v>31.063</v>
      </c>
      <c r="AV12" s="102">
        <f>SUMIF(Month!$B$4:$FB$4,Quarter!AV$5,Month!$B12:$FB12)</f>
        <v>38.039</v>
      </c>
      <c r="AW12" s="102">
        <f>SUMIF(Month!$B$4:$FB$4,Quarter!AW$5,Month!$B12:$FB12)</f>
        <v>43.35</v>
      </c>
      <c r="AX12" s="102">
        <f>SUMIF(Month!$B$4:$FB$4,Quarter!AX$5,Month!$B12:$FB12)</f>
        <v>34.208</v>
      </c>
      <c r="AY12" s="102">
        <f>SUMIF(Month!$B$4:$FB$4,Quarter!AY$5,Month!$B12:$FB12)</f>
        <v>31.511</v>
      </c>
      <c r="AZ12" s="102">
        <f>SUMIF(Month!$B$4:$FB$4,Quarter!AZ$5,Month!$B12:$FB12)</f>
        <v>27.442</v>
      </c>
      <c r="BA12" s="102">
        <f>SUMIF(Month!$B$4:$FB$4,Quarter!BA$5,Month!$B12:$FB12)</f>
        <v>44.74</v>
      </c>
      <c r="BB12" s="102">
        <f>SUMIF(Month!$B$4:$FB$4,Quarter!BB$5,Month!$B12:$FB12)</f>
        <v>26.219</v>
      </c>
      <c r="BC12" s="102">
        <f>SUMIF(Month!$B$4:$FN$4,Quarter!BC$5,Month!$B12:$FN12)</f>
        <v>12.709</v>
      </c>
      <c r="BD12" s="102">
        <f>SUMIF(Month!$B$4:$FN$4,Quarter!BD$5,Month!$B12:$FN12)</f>
        <v>12.94</v>
      </c>
      <c r="BE12" s="102">
        <f>SUMIF(Month!$B$4:$FN$4,Quarter!BE$5,Month!$B12:$FN12)</f>
        <v>15.802</v>
      </c>
      <c r="BF12" s="102">
        <f>SUMIF(Month!$B$4:$FN$4,Quarter!BF$5,Month!$B12:$FN12)</f>
        <v>19.573</v>
      </c>
      <c r="BG12" s="102">
        <f>SUMIF(Month!$B$4:$GQ$4,Quarter!BG$5,Month!$B12:$GQ12)</f>
        <v>13.747</v>
      </c>
      <c r="BH12" s="102">
        <f>SUMIF(Month!$B$4:$GQ$4,Quarter!BH$5,Month!$B12:$GQ12)</f>
        <v>16.619</v>
      </c>
      <c r="BI12" s="102">
        <f>SUMIF(Month!$B$4:$GQ$4,Quarter!BI$5,Month!$B12:$GQ12)</f>
        <v>20.096</v>
      </c>
      <c r="BJ12" s="102">
        <f>SUMIF(Month!$B$4:$GQ$4,Quarter!BJ$5,Month!$B12:$GQ12)</f>
        <v>14.015</v>
      </c>
      <c r="BK12" s="102">
        <f>SUMIF(Month!$B$4:$GQ$4,Quarter!BK$5,Month!$B12:$GQ12)</f>
        <v>18.674</v>
      </c>
      <c r="BL12" s="102">
        <f>SUMIF(Month!$B$4:$GQ$4,Quarter!BL$5,Month!$B12:$GQ12)</f>
        <v>33.739</v>
      </c>
      <c r="BM12" s="102">
        <f>SUMIF(Month!$B$4:$GQ$4,Quarter!BM$5,Month!$B12:$GQ12)</f>
        <v>20.858</v>
      </c>
      <c r="BN12" s="102">
        <f>SUMIF(Month!$B$4:$GQ$4,Quarter!BN$5,Month!$B12:$GQ12)</f>
        <v>4.586</v>
      </c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</row>
    <row r="13" ht="13.5" customHeight="1">
      <c r="A13" s="88">
        <f t="shared" si="1"/>
        <v>9</v>
      </c>
      <c r="B13" s="101" t="s">
        <v>16</v>
      </c>
      <c r="C13" s="102">
        <f>SUMIF(Month!$B$4:$FB$4,Quarter!C$5,Month!$B13:$FB13)</f>
        <v>51.274</v>
      </c>
      <c r="D13" s="102">
        <f>SUMIF(Month!$B$4:$FB$4,Quarter!D$5,Month!$B13:$FB13)</f>
        <v>56.734</v>
      </c>
      <c r="E13" s="102">
        <f>SUMIF(Month!$B$4:$FB$4,Quarter!E$5,Month!$B13:$FB13)</f>
        <v>59.329</v>
      </c>
      <c r="F13" s="102">
        <f>SUMIF(Month!$B$4:$FB$4,Quarter!F$5,Month!$B13:$FB13)</f>
        <v>59.84</v>
      </c>
      <c r="G13" s="102">
        <f>SUMIF(Month!$B$4:$FB$4,Quarter!G$5,Month!$B13:$FB13)</f>
        <v>51.229</v>
      </c>
      <c r="H13" s="102">
        <f>SUMIF(Month!$B$4:$FB$4,Quarter!H$5,Month!$B13:$FB13)</f>
        <v>59.282</v>
      </c>
      <c r="I13" s="102">
        <f>SUMIF(Month!$B$4:$FB$4,Quarter!I$5,Month!$B13:$FB13)</f>
        <v>60.95</v>
      </c>
      <c r="J13" s="102">
        <f>SUMIF(Month!$B$4:$FB$4,Quarter!J$5,Month!$B13:$FB13)</f>
        <v>52.733</v>
      </c>
      <c r="K13" s="102">
        <f>SUMIF(Month!$B$4:$FB$4,Quarter!K$5,Month!$B13:$FB13)</f>
        <v>49.516</v>
      </c>
      <c r="L13" s="102">
        <f>SUMIF(Month!$B$4:$FB$4,Quarter!L$5,Month!$B13:$FB13)</f>
        <v>46.163</v>
      </c>
      <c r="M13" s="102">
        <f>SUMIF(Month!$B$4:$FB$4,Quarter!M$5,Month!$B13:$FB13)</f>
        <v>53.812</v>
      </c>
      <c r="N13" s="102">
        <f>SUMIF(Month!$B$4:$FB$4,Quarter!N$5,Month!$B13:$FB13)</f>
        <v>77.068</v>
      </c>
      <c r="O13" s="102">
        <f>SUMIF(Month!$B$4:$FB$4,Quarter!O$5,Month!$B13:$FB13)</f>
        <v>46.196</v>
      </c>
      <c r="P13" s="102">
        <f>SUMIF(Month!$B$4:$FB$4,Quarter!P$5,Month!$B13:$FB13)</f>
        <v>67.215</v>
      </c>
      <c r="Q13" s="102">
        <f>SUMIF(Month!$B$4:$FB$4,Quarter!Q$5,Month!$B13:$FB13)</f>
        <v>68.123</v>
      </c>
      <c r="R13" s="102">
        <f>SUMIF(Month!$B$4:$FB$4,Quarter!R$5,Month!$B13:$FB13)</f>
        <v>50.746</v>
      </c>
      <c r="S13" s="102">
        <f>SUMIF(Month!$B$4:$FB$4,Quarter!S$5,Month!$B13:$FB13)</f>
        <v>51.426</v>
      </c>
      <c r="T13" s="102">
        <f>SUMIF(Month!$B$4:$FB$4,Quarter!T$5,Month!$B13:$FB13)</f>
        <v>47.895</v>
      </c>
      <c r="U13" s="102">
        <f>SUMIF(Month!$B$4:$FB$4,Quarter!U$5,Month!$B13:$FB13)</f>
        <v>53.161</v>
      </c>
      <c r="V13" s="102">
        <f>SUMIF(Month!$B$4:$FB$4,Quarter!V$5,Month!$B13:$FB13)</f>
        <v>52.002</v>
      </c>
      <c r="W13" s="102">
        <f>SUMIF(Month!$B$4:$FB$4,Quarter!W$5,Month!$B13:$FB13)</f>
        <v>45.774</v>
      </c>
      <c r="X13" s="102">
        <f>SUMIF(Month!$B$4:$FB$4,Quarter!X$5,Month!$B13:$FB13)</f>
        <v>63.488</v>
      </c>
      <c r="Y13" s="102">
        <f>SUMIF(Month!$B$4:$FB$4,Quarter!Y$5,Month!$B13:$FB13)</f>
        <v>58.861</v>
      </c>
      <c r="Z13" s="102">
        <f>SUMIF(Month!$B$4:$FB$4,Quarter!Z$5,Month!$B13:$FB13)</f>
        <v>46.806</v>
      </c>
      <c r="AA13" s="102">
        <f>SUMIF(Month!$B$4:$FB$4,Quarter!AA$5,Month!$B13:$FB13)</f>
        <v>49.578</v>
      </c>
      <c r="AB13" s="102">
        <f>SUMIF(Month!$B$4:$FB$4,Quarter!AB$5,Month!$B13:$FB13)</f>
        <v>46.739</v>
      </c>
      <c r="AC13" s="102">
        <f>SUMIF(Month!$B$4:$FB$4,Quarter!AC$5,Month!$B13:$FB13)</f>
        <v>65.639</v>
      </c>
      <c r="AD13" s="102">
        <f>SUMIF(Month!$B$4:$FB$4,Quarter!AD$5,Month!$B13:$FB13)</f>
        <v>51.75</v>
      </c>
      <c r="AE13" s="102">
        <f>SUMIF(Month!$B$4:$FB$4,Quarter!AE$5,Month!$B13:$FB13)</f>
        <v>44.41</v>
      </c>
      <c r="AF13" s="102">
        <f>SUMIF(Month!$B$4:$FB$4,Quarter!AF$5,Month!$B13:$FB13)</f>
        <v>50.966</v>
      </c>
      <c r="AG13" s="102">
        <f>SUMIF(Month!$B$4:$FB$4,Quarter!AG$5,Month!$B13:$FB13)</f>
        <v>56.604</v>
      </c>
      <c r="AH13" s="102">
        <f>SUMIF(Month!$B$4:$FB$4,Quarter!AH$5,Month!$B13:$FB13)</f>
        <v>61.977</v>
      </c>
      <c r="AI13" s="102">
        <f>SUMIF(Month!$B$4:$FB$4,Quarter!AI$5,Month!$B13:$FB13)</f>
        <v>44.779</v>
      </c>
      <c r="AJ13" s="102">
        <f>SUMIF(Month!$B$4:$FB$4,Quarter!AJ$5,Month!$B13:$FB13)</f>
        <v>49.101</v>
      </c>
      <c r="AK13" s="102">
        <f>SUMIF(Month!$B$4:$FB$4,Quarter!AK$5,Month!$B13:$FB13)</f>
        <v>52.83</v>
      </c>
      <c r="AL13" s="102">
        <f>SUMIF(Month!$B$4:$FB$4,Quarter!AL$5,Month!$B13:$FB13)</f>
        <v>45.966</v>
      </c>
      <c r="AM13" s="102">
        <f>SUMIF(Month!$B$4:$FB$4,Quarter!AM$5,Month!$B13:$FB13)</f>
        <v>42.17</v>
      </c>
      <c r="AN13" s="102">
        <f>SUMIF(Month!$B$4:$FB$4,Quarter!AN$5,Month!$B13:$FB13)</f>
        <v>56.914</v>
      </c>
      <c r="AO13" s="102">
        <f>SUMIF(Month!$B$4:$FB$4,Quarter!AO$5,Month!$B13:$FB13)</f>
        <v>68.21</v>
      </c>
      <c r="AP13" s="102">
        <f>SUMIF(Month!$B$4:$FB$4,Quarter!AP$5,Month!$B13:$FB13)</f>
        <v>65.002</v>
      </c>
      <c r="AQ13" s="102">
        <f>SUMIF(Month!$B$4:$FB$4,Quarter!AQ$5,Month!$B13:$FB13)</f>
        <v>57.97</v>
      </c>
      <c r="AR13" s="102">
        <f>SUMIF(Month!$B$4:$FB$4,Quarter!AR$5,Month!$B13:$FB13)</f>
        <v>65.857</v>
      </c>
      <c r="AS13" s="102">
        <f>SUMIF(Month!$B$4:$FB$4,Quarter!AS$5,Month!$B13:$FB13)</f>
        <v>61.53</v>
      </c>
      <c r="AT13" s="102">
        <f>SUMIF(Month!$B$4:$FB$4,Quarter!AT$5,Month!$B13:$FB13)</f>
        <v>53.568</v>
      </c>
      <c r="AU13" s="102">
        <f>SUMIF(Month!$B$4:$FB$4,Quarter!AU$5,Month!$B13:$FB13)</f>
        <v>58.516</v>
      </c>
      <c r="AV13" s="102">
        <f>SUMIF(Month!$B$4:$FB$4,Quarter!AV$5,Month!$B13:$FB13)</f>
        <v>57.008</v>
      </c>
      <c r="AW13" s="102">
        <f>SUMIF(Month!$B$4:$FB$4,Quarter!AW$5,Month!$B13:$FB13)</f>
        <v>72.776</v>
      </c>
      <c r="AX13" s="102">
        <f>SUMIF(Month!$B$4:$FB$4,Quarter!AX$5,Month!$B13:$FB13)</f>
        <v>57.696</v>
      </c>
      <c r="AY13" s="102">
        <f>SUMIF(Month!$B$4:$FB$4,Quarter!AY$5,Month!$B13:$FB13)</f>
        <v>55.39</v>
      </c>
      <c r="AZ13" s="102">
        <f>SUMIF(Month!$B$4:$FB$4,Quarter!AZ$5,Month!$B13:$FB13)</f>
        <v>55.514</v>
      </c>
      <c r="BA13" s="102">
        <f>SUMIF(Month!$B$4:$FB$4,Quarter!BA$5,Month!$B13:$FB13)</f>
        <v>68.018</v>
      </c>
      <c r="BB13" s="102">
        <f>SUMIF(Month!$B$4:$FB$4,Quarter!BB$5,Month!$B13:$FB13)</f>
        <v>58.831</v>
      </c>
      <c r="BC13" s="102">
        <f>SUMIF(Month!$B$4:$FN$4,Quarter!BC$5,Month!$B13:$FN13)</f>
        <v>59.832</v>
      </c>
      <c r="BD13" s="102">
        <f>SUMIF(Month!$B$4:$FN$4,Quarter!BD$5,Month!$B13:$FN13)</f>
        <v>56.992</v>
      </c>
      <c r="BE13" s="102">
        <f>SUMIF(Month!$B$4:$FN$4,Quarter!BE$5,Month!$B13:$FN13)</f>
        <v>66.849</v>
      </c>
      <c r="BF13" s="102">
        <f>SUMIF(Month!$B$4:$FN$4,Quarter!BF$5,Month!$B13:$FN13)</f>
        <v>58.468</v>
      </c>
      <c r="BG13" s="102">
        <f>SUMIF(Month!$B$4:$GQ$4,Quarter!BG$5,Month!$B13:$GQ13)</f>
        <v>52.208</v>
      </c>
      <c r="BH13" s="102">
        <f>SUMIF(Month!$B$4:$GQ$4,Quarter!BH$5,Month!$B13:$GQ13)</f>
        <v>63.338</v>
      </c>
      <c r="BI13" s="102">
        <f>SUMIF(Month!$B$4:$GQ$4,Quarter!BI$5,Month!$B13:$GQ13)</f>
        <v>68.477</v>
      </c>
      <c r="BJ13" s="102">
        <f>SUMIF(Month!$B$4:$GQ$4,Quarter!BJ$5,Month!$B13:$GQ13)</f>
        <v>54.782</v>
      </c>
      <c r="BK13" s="102">
        <f>SUMIF(Month!$B$4:$GQ$4,Quarter!BK$5,Month!$B13:$GQ13)</f>
        <v>55.488</v>
      </c>
      <c r="BL13" s="102">
        <f>SUMIF(Month!$B$4:$GQ$4,Quarter!BL$5,Month!$B13:$GQ13)</f>
        <v>59.047</v>
      </c>
      <c r="BM13" s="102">
        <f>SUMIF(Month!$B$4:$GQ$4,Quarter!BM$5,Month!$B13:$GQ13)</f>
        <v>59.307</v>
      </c>
      <c r="BN13" s="102">
        <f>SUMIF(Month!$B$4:$GQ$4,Quarter!BN$5,Month!$B13:$GQ13)</f>
        <v>16.428</v>
      </c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</row>
    <row r="14" ht="13.5" customHeight="1">
      <c r="A14" s="88">
        <f t="shared" si="1"/>
        <v>10</v>
      </c>
      <c r="B14" s="106" t="s">
        <v>17</v>
      </c>
      <c r="C14" s="107">
        <f>SUMIF(Month!$B$4:$FB$4,Quarter!C$5,Month!$B14:$FB14)</f>
        <v>139.853</v>
      </c>
      <c r="D14" s="107">
        <f>SUMIF(Month!$B$4:$FB$4,Quarter!D$5,Month!$B14:$FB14)</f>
        <v>157.325</v>
      </c>
      <c r="E14" s="107">
        <f>SUMIF(Month!$B$4:$FB$4,Quarter!E$5,Month!$B14:$FB14)</f>
        <v>166.176</v>
      </c>
      <c r="F14" s="107">
        <f>SUMIF(Month!$B$4:$FB$4,Quarter!F$5,Month!$B14:$FB14)</f>
        <v>151.378</v>
      </c>
      <c r="G14" s="107">
        <f>SUMIF(Month!$B$4:$FB$4,Quarter!G$5,Month!$B14:$FB14)</f>
        <v>137.163</v>
      </c>
      <c r="H14" s="107">
        <f>SUMIF(Month!$B$4:$FB$4,Quarter!H$5,Month!$B14:$FB14)</f>
        <v>155.697</v>
      </c>
      <c r="I14" s="107">
        <f>SUMIF(Month!$B$4:$FB$4,Quarter!I$5,Month!$B14:$FB14)</f>
        <v>168.063</v>
      </c>
      <c r="J14" s="107">
        <f>SUMIF(Month!$B$4:$FB$4,Quarter!J$5,Month!$B14:$FB14)</f>
        <v>161.483</v>
      </c>
      <c r="K14" s="107">
        <f>SUMIF(Month!$B$4:$FB$4,Quarter!K$5,Month!$B14:$FB14)</f>
        <v>141.418</v>
      </c>
      <c r="L14" s="107">
        <f>SUMIF(Month!$B$4:$FB$4,Quarter!L$5,Month!$B14:$FB14)</f>
        <v>142.345</v>
      </c>
      <c r="M14" s="107">
        <f>SUMIF(Month!$B$4:$FB$4,Quarter!M$5,Month!$B14:$FB14)</f>
        <v>159.705</v>
      </c>
      <c r="N14" s="107">
        <f>SUMIF(Month!$B$4:$FB$4,Quarter!N$5,Month!$B14:$FB14)</f>
        <v>182.94</v>
      </c>
      <c r="O14" s="107">
        <f>SUMIF(Month!$B$4:$FB$4,Quarter!O$5,Month!$B14:$FB14)</f>
        <v>132.194</v>
      </c>
      <c r="P14" s="107">
        <f>SUMIF(Month!$B$4:$FB$4,Quarter!P$5,Month!$B14:$FB14)</f>
        <v>175.505</v>
      </c>
      <c r="Q14" s="107">
        <f>SUMIF(Month!$B$4:$FB$4,Quarter!Q$5,Month!$B14:$FB14)</f>
        <v>185.056</v>
      </c>
      <c r="R14" s="107">
        <f>SUMIF(Month!$B$4:$FB$4,Quarter!R$5,Month!$B14:$FB14)</f>
        <v>163.603</v>
      </c>
      <c r="S14" s="107">
        <f>SUMIF(Month!$B$4:$FB$4,Quarter!S$5,Month!$B14:$FB14)</f>
        <v>154.04</v>
      </c>
      <c r="T14" s="107">
        <f>SUMIF(Month!$B$4:$FB$4,Quarter!T$5,Month!$B14:$FB14)</f>
        <v>170.52</v>
      </c>
      <c r="U14" s="107">
        <f>SUMIF(Month!$B$4:$FB$4,Quarter!U$5,Month!$B14:$FB14)</f>
        <v>177.106</v>
      </c>
      <c r="V14" s="107">
        <f>SUMIF(Month!$B$4:$FB$4,Quarter!V$5,Month!$B14:$FB14)</f>
        <v>164.576</v>
      </c>
      <c r="W14" s="107">
        <f>SUMIF(Month!$B$4:$FB$4,Quarter!W$5,Month!$B14:$FB14)</f>
        <v>140.701</v>
      </c>
      <c r="X14" s="107">
        <f>SUMIF(Month!$B$4:$FB$4,Quarter!X$5,Month!$B14:$FB14)</f>
        <v>174.71</v>
      </c>
      <c r="Y14" s="107">
        <f>SUMIF(Month!$B$4:$FB$4,Quarter!Y$5,Month!$B14:$FB14)</f>
        <v>174.625</v>
      </c>
      <c r="Z14" s="107">
        <f>SUMIF(Month!$B$4:$FB$4,Quarter!Z$5,Month!$B14:$FB14)</f>
        <v>149.09</v>
      </c>
      <c r="AA14" s="107">
        <f>SUMIF(Month!$B$4:$FB$4,Quarter!AA$5,Month!$B14:$FB14)</f>
        <v>146.57</v>
      </c>
      <c r="AB14" s="107">
        <f>SUMIF(Month!$B$4:$FB$4,Quarter!AB$5,Month!$B14:$FB14)</f>
        <v>153.577</v>
      </c>
      <c r="AC14" s="107">
        <f>SUMIF(Month!$B$4:$FB$4,Quarter!AC$5,Month!$B14:$FB14)</f>
        <v>180.758</v>
      </c>
      <c r="AD14" s="107">
        <f>SUMIF(Month!$B$4:$FB$4,Quarter!AD$5,Month!$B14:$FB14)</f>
        <v>155.062</v>
      </c>
      <c r="AE14" s="107">
        <f>SUMIF(Month!$B$4:$FB$4,Quarter!AE$5,Month!$B14:$FB14)</f>
        <v>134.029</v>
      </c>
      <c r="AF14" s="107">
        <f>SUMIF(Month!$B$4:$FB$4,Quarter!AF$5,Month!$B14:$FB14)</f>
        <v>159.54</v>
      </c>
      <c r="AG14" s="107">
        <f>SUMIF(Month!$B$4:$FB$4,Quarter!AG$5,Month!$B14:$FB14)</f>
        <v>170.91</v>
      </c>
      <c r="AH14" s="107">
        <f>SUMIF(Month!$B$4:$FB$4,Quarter!AH$5,Month!$B14:$FB14)</f>
        <v>183.432</v>
      </c>
      <c r="AI14" s="107">
        <f>SUMIF(Month!$B$4:$FB$4,Quarter!AI$5,Month!$B14:$FB14)</f>
        <v>173.354</v>
      </c>
      <c r="AJ14" s="107">
        <f>SUMIF(Month!$B$4:$FB$4,Quarter!AJ$5,Month!$B14:$FB14)</f>
        <v>181.933</v>
      </c>
      <c r="AK14" s="107">
        <f>SUMIF(Month!$B$4:$FB$4,Quarter!AK$5,Month!$B14:$FB14)</f>
        <v>171.537</v>
      </c>
      <c r="AL14" s="107">
        <f>SUMIF(Month!$B$4:$FB$4,Quarter!AL$5,Month!$B14:$FB14)</f>
        <v>160.323</v>
      </c>
      <c r="AM14" s="107">
        <f>SUMIF(Month!$B$4:$FB$4,Quarter!AM$5,Month!$B14:$FB14)</f>
        <v>162.455</v>
      </c>
      <c r="AN14" s="107">
        <f>SUMIF(Month!$B$4:$FB$4,Quarter!AN$5,Month!$B14:$FB14)</f>
        <v>187.229</v>
      </c>
      <c r="AO14" s="107">
        <f>SUMIF(Month!$B$4:$FB$4,Quarter!AO$5,Month!$B14:$FB14)</f>
        <v>202.937</v>
      </c>
      <c r="AP14" s="107">
        <f>SUMIF(Month!$B$4:$FB$4,Quarter!AP$5,Month!$B14:$FB14)</f>
        <v>190.34</v>
      </c>
      <c r="AQ14" s="107">
        <f>SUMIF(Month!$B$4:$FB$4,Quarter!AQ$5,Month!$B14:$FB14)</f>
        <v>167.982</v>
      </c>
      <c r="AR14" s="107">
        <f>SUMIF(Month!$B$4:$FB$4,Quarter!AR$5,Month!$B14:$FB14)</f>
        <v>188.147</v>
      </c>
      <c r="AS14" s="107">
        <f>SUMIF(Month!$B$4:$FB$4,Quarter!AS$5,Month!$B14:$FB14)</f>
        <v>190.053</v>
      </c>
      <c r="AT14" s="107">
        <f>SUMIF(Month!$B$4:$FB$4,Quarter!AT$5,Month!$B14:$FB14)</f>
        <v>173.445</v>
      </c>
      <c r="AU14" s="107">
        <f>SUMIF(Month!$B$4:$FB$4,Quarter!AU$5,Month!$B14:$FB14)</f>
        <v>172.395</v>
      </c>
      <c r="AV14" s="107">
        <f>SUMIF(Month!$B$4:$FB$4,Quarter!AV$5,Month!$B14:$FB14)</f>
        <v>185.086</v>
      </c>
      <c r="AW14" s="107">
        <f>SUMIF(Month!$B$4:$FB$4,Quarter!AW$5,Month!$B14:$FB14)</f>
        <v>216.286</v>
      </c>
      <c r="AX14" s="107">
        <f>SUMIF(Month!$B$4:$FB$4,Quarter!AX$5,Month!$B14:$FB14)</f>
        <v>187.208</v>
      </c>
      <c r="AY14" s="107">
        <f>SUMIF(Month!$B$4:$FB$4,Quarter!AY$5,Month!$B14:$FB14)</f>
        <v>179.085</v>
      </c>
      <c r="AZ14" s="107">
        <f>SUMIF(Month!$B$4:$FB$4,Quarter!AZ$5,Month!$B14:$FB14)</f>
        <v>166.824</v>
      </c>
      <c r="BA14" s="107">
        <f>SUMIF(Month!$B$4:$FB$4,Quarter!BA$5,Month!$B14:$FB14)</f>
        <v>216.244</v>
      </c>
      <c r="BB14" s="107">
        <f>SUMIF(Month!$B$4:$FB$4,Quarter!BB$5,Month!$B14:$FB14)</f>
        <v>187.895</v>
      </c>
      <c r="BC14" s="107">
        <f>SUMIF(Month!$B$4:$FN$4,Quarter!BC$5,Month!$B14:$FN14)</f>
        <v>166.518</v>
      </c>
      <c r="BD14" s="107">
        <f>SUMIF(Month!$B$4:$FN$4,Quarter!BD$5,Month!$B14:$FN14)</f>
        <v>164.345</v>
      </c>
      <c r="BE14" s="107">
        <f>SUMIF(Month!$B$4:$FN$4,Quarter!BE$5,Month!$B14:$FN14)</f>
        <v>185.919</v>
      </c>
      <c r="BF14" s="107">
        <f>SUMIF(Month!$B$4:$FN$4,Quarter!BF$5,Month!$B14:$FN14)</f>
        <v>176.356</v>
      </c>
      <c r="BG14" s="107">
        <f>SUMIF(Month!$B$4:$GQ$4,Quarter!BG$5,Month!$B14:$GQ14)</f>
        <v>156.637</v>
      </c>
      <c r="BH14" s="107">
        <f>SUMIF(Month!$B$4:$GQ$4,Quarter!BH$5,Month!$B14:$GQ14)</f>
        <v>167.893</v>
      </c>
      <c r="BI14" s="107">
        <f>SUMIF(Month!$B$4:$GQ$4,Quarter!BI$5,Month!$B14:$GQ14)</f>
        <v>187.935</v>
      </c>
      <c r="BJ14" s="107">
        <f>SUMIF(Month!$B$4:$GQ$4,Quarter!BJ$5,Month!$B14:$GQ14)</f>
        <v>162.762</v>
      </c>
      <c r="BK14" s="107">
        <f>SUMIF(Month!$B$4:$GQ$4,Quarter!BK$5,Month!$B14:$GQ14)</f>
        <v>168.124</v>
      </c>
      <c r="BL14" s="107">
        <f>SUMIF(Month!$B$4:$GQ$4,Quarter!BL$5,Month!$B14:$GQ14)</f>
        <v>185.974</v>
      </c>
      <c r="BM14" s="107">
        <f>SUMIF(Month!$B$4:$GQ$4,Quarter!BM$5,Month!$B14:$GQ14)</f>
        <v>164.764</v>
      </c>
      <c r="BN14" s="107">
        <f>SUMIF(Month!$B$4:$GQ$4,Quarter!BN$5,Month!$B14:$GQ14)</f>
        <v>50.166</v>
      </c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</row>
    <row r="15" ht="4.5" customHeight="1">
      <c r="A15" s="88">
        <f t="shared" si="1"/>
        <v>11</v>
      </c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</row>
    <row r="16" ht="13.5" customHeight="1">
      <c r="A16" s="88">
        <f t="shared" si="1"/>
        <v>12</v>
      </c>
      <c r="B16" s="111" t="s">
        <v>18</v>
      </c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</row>
    <row r="17" ht="13.5" customHeight="1">
      <c r="A17" s="88">
        <f t="shared" si="1"/>
        <v>13</v>
      </c>
      <c r="B17" s="101" t="s">
        <v>10</v>
      </c>
      <c r="C17" s="102">
        <f>SUMIF(Month!$B$4:$FB$4,Quarter!C$5,Month!$B17:$FB17)</f>
        <v>30.585</v>
      </c>
      <c r="D17" s="102">
        <f>SUMIF(Month!$B$4:$FB$4,Quarter!D$5,Month!$B17:$FB17)</f>
        <v>34.547</v>
      </c>
      <c r="E17" s="102">
        <f>SUMIF(Month!$B$4:$FB$4,Quarter!E$5,Month!$B17:$FB17)</f>
        <v>37.797</v>
      </c>
      <c r="F17" s="102">
        <f>SUMIF(Month!$B$4:$FB$4,Quarter!F$5,Month!$B17:$FB17)</f>
        <v>40.031</v>
      </c>
      <c r="G17" s="102">
        <f>SUMIF(Month!$B$4:$FB$4,Quarter!G$5,Month!$B17:$FB17)</f>
        <v>32.934</v>
      </c>
      <c r="H17" s="102">
        <f>SUMIF(Month!$B$4:$FB$4,Quarter!H$5,Month!$B17:$FB17)</f>
        <v>37.03</v>
      </c>
      <c r="I17" s="102">
        <f>SUMIF(Month!$B$4:$FB$4,Quarter!I$5,Month!$B17:$FB17)</f>
        <v>38.537</v>
      </c>
      <c r="J17" s="102">
        <f>SUMIF(Month!$B$4:$FB$4,Quarter!J$5,Month!$B17:$FB17)</f>
        <v>42.263</v>
      </c>
      <c r="K17" s="102">
        <f>SUMIF(Month!$B$4:$FB$4,Quarter!K$5,Month!$B17:$FB17)</f>
        <v>35.094</v>
      </c>
      <c r="L17" s="102">
        <f>SUMIF(Month!$B$4:$FB$4,Quarter!L$5,Month!$B17:$FB17)</f>
        <v>34.856</v>
      </c>
      <c r="M17" s="102">
        <f>SUMIF(Month!$B$4:$FB$4,Quarter!M$5,Month!$B17:$FB17)</f>
        <v>37.056</v>
      </c>
      <c r="N17" s="102">
        <f>SUMIF(Month!$B$4:$FB$4,Quarter!N$5,Month!$B17:$FB17)</f>
        <v>38.564</v>
      </c>
      <c r="O17" s="102">
        <f>SUMIF(Month!$B$4:$FB$4,Quarter!O$5,Month!$B17:$FB17)</f>
        <v>32.208</v>
      </c>
      <c r="P17" s="102">
        <f>SUMIF(Month!$B$4:$FB$4,Quarter!P$5,Month!$B17:$FB17)</f>
        <v>36.701</v>
      </c>
      <c r="Q17" s="102">
        <f>SUMIF(Month!$B$4:$FB$4,Quarter!Q$5,Month!$B17:$FB17)</f>
        <v>37.685</v>
      </c>
      <c r="R17" s="102">
        <f>SUMIF(Month!$B$4:$FB$4,Quarter!R$5,Month!$B17:$FB17)</f>
        <v>42.314</v>
      </c>
      <c r="S17" s="102">
        <f>SUMIF(Month!$B$4:$FB$4,Quarter!S$5,Month!$B17:$FB17)</f>
        <v>37.707</v>
      </c>
      <c r="T17" s="102">
        <f>SUMIF(Month!$B$4:$FB$4,Quarter!T$5,Month!$B17:$FB17)</f>
        <v>41.458</v>
      </c>
      <c r="U17" s="102">
        <f>SUMIF(Month!$B$4:$FB$4,Quarter!U$5,Month!$B17:$FB17)</f>
        <v>43.526</v>
      </c>
      <c r="V17" s="102">
        <f>SUMIF(Month!$B$4:$FB$4,Quarter!V$5,Month!$B17:$FB17)</f>
        <v>46.988</v>
      </c>
      <c r="W17" s="102">
        <f>SUMIF(Month!$B$4:$FB$4,Quarter!W$5,Month!$B17:$FB17)</f>
        <v>40.665</v>
      </c>
      <c r="X17" s="102">
        <f>SUMIF(Month!$B$4:$FB$4,Quarter!X$5,Month!$B17:$FB17)</f>
        <v>41.682</v>
      </c>
      <c r="Y17" s="102">
        <f>SUMIF(Month!$B$4:$FB$4,Quarter!Y$5,Month!$B17:$FB17)</f>
        <v>46.435</v>
      </c>
      <c r="Z17" s="102">
        <f>SUMIF(Month!$B$4:$FB$4,Quarter!Z$5,Month!$B17:$FB17)</f>
        <v>46.367</v>
      </c>
      <c r="AA17" s="102">
        <f>SUMIF(Month!$B$4:$FB$4,Quarter!AA$5,Month!$B17:$FB17)</f>
        <v>42.134</v>
      </c>
      <c r="AB17" s="102">
        <f>SUMIF(Month!$B$4:$FB$4,Quarter!AB$5,Month!$B17:$FB17)</f>
        <v>42.31</v>
      </c>
      <c r="AC17" s="102">
        <f>SUMIF(Month!$B$4:$FB$4,Quarter!AC$5,Month!$B17:$FB17)</f>
        <v>46.353</v>
      </c>
      <c r="AD17" s="102">
        <f>SUMIF(Month!$B$4:$FB$4,Quarter!AD$5,Month!$B17:$FB17)</f>
        <v>49.77</v>
      </c>
      <c r="AE17" s="102">
        <f>SUMIF(Month!$B$4:$FB$4,Quarter!AE$5,Month!$B17:$FB17)</f>
        <v>42.265</v>
      </c>
      <c r="AF17" s="102">
        <f>SUMIF(Month!$B$4:$FB$4,Quarter!AF$5,Month!$B17:$FB17)</f>
        <v>45.529</v>
      </c>
      <c r="AG17" s="102">
        <f>SUMIF(Month!$B$4:$FB$4,Quarter!AG$5,Month!$B17:$FB17)</f>
        <v>47.411</v>
      </c>
      <c r="AH17" s="102">
        <f>SUMIF(Month!$B$4:$FB$4,Quarter!AH$5,Month!$B17:$FB17)</f>
        <v>55.842</v>
      </c>
      <c r="AI17" s="102">
        <f>SUMIF(Month!$B$4:$FB$4,Quarter!AI$5,Month!$B17:$FB17)</f>
        <v>45.084</v>
      </c>
      <c r="AJ17" s="102">
        <f>SUMIF(Month!$B$4:$FB$4,Quarter!AJ$5,Month!$B17:$FB17)</f>
        <v>44.49</v>
      </c>
      <c r="AK17" s="102">
        <f>SUMIF(Month!$B$4:$FB$4,Quarter!AK$5,Month!$B17:$FB17)</f>
        <v>53.721</v>
      </c>
      <c r="AL17" s="102">
        <f>SUMIF(Month!$B$4:$FB$4,Quarter!AL$5,Month!$B17:$FB17)</f>
        <v>52.118</v>
      </c>
      <c r="AM17" s="102">
        <f>SUMIF(Month!$B$4:$FB$4,Quarter!AM$5,Month!$B17:$FB17)</f>
        <v>46.964</v>
      </c>
      <c r="AN17" s="102">
        <f>SUMIF(Month!$B$4:$FB$4,Quarter!AN$5,Month!$B17:$FB17)</f>
        <v>48.192</v>
      </c>
      <c r="AO17" s="102">
        <f>SUMIF(Month!$B$4:$FB$4,Quarter!AO$5,Month!$B17:$FB17)</f>
        <v>57.893</v>
      </c>
      <c r="AP17" s="102">
        <f>SUMIF(Month!$B$4:$FB$4,Quarter!AP$5,Month!$B17:$FB17)</f>
        <v>53.401</v>
      </c>
      <c r="AQ17" s="102">
        <f>SUMIF(Month!$B$4:$FB$4,Quarter!AQ$5,Month!$B17:$FB17)</f>
        <v>48.654</v>
      </c>
      <c r="AR17" s="102">
        <f>SUMIF(Month!$B$4:$FB$4,Quarter!AR$5,Month!$B17:$FB17)</f>
        <v>55.109</v>
      </c>
      <c r="AS17" s="102">
        <f>SUMIF(Month!$B$4:$FB$4,Quarter!AS$5,Month!$B17:$FB17)</f>
        <v>58.814</v>
      </c>
      <c r="AT17" s="102">
        <f>SUMIF(Month!$B$4:$FB$4,Quarter!AT$5,Month!$B17:$FB17)</f>
        <v>56.726</v>
      </c>
      <c r="AU17" s="102">
        <f>SUMIF(Month!$B$4:$FB$4,Quarter!AU$5,Month!$B17:$FB17)</f>
        <v>53.305</v>
      </c>
      <c r="AV17" s="102">
        <f>SUMIF(Month!$B$4:$FB$4,Quarter!AV$5,Month!$B17:$FB17)</f>
        <v>50.585</v>
      </c>
      <c r="AW17" s="102">
        <f>SUMIF(Month!$B$4:$FB$4,Quarter!AW$5,Month!$B17:$FB17)</f>
        <v>57.651</v>
      </c>
      <c r="AX17" s="102">
        <f>SUMIF(Month!$B$4:$FB$4,Quarter!AX$5,Month!$B17:$FB17)</f>
        <v>61.014</v>
      </c>
      <c r="AY17" s="102">
        <f>SUMIF(Month!$B$4:$FB$4,Quarter!AY$5,Month!$B17:$FB17)</f>
        <v>53.936</v>
      </c>
      <c r="AZ17" s="102">
        <f>SUMIF(Month!$B$4:$FB$4,Quarter!AZ$5,Month!$B17:$FB17)</f>
        <v>49.855</v>
      </c>
      <c r="BA17" s="102">
        <f>SUMIF(Month!$B$4:$FB$4,Quarter!BA$5,Month!$B17:$FB17)</f>
        <v>66.788</v>
      </c>
      <c r="BB17" s="102">
        <f>SUMIF(Month!$B$4:$FB$4,Quarter!BB$5,Month!$B17:$FB17)</f>
        <v>66.019</v>
      </c>
      <c r="BC17" s="102">
        <f>SUMIF(Month!$B$4:$FN$4,Quarter!BC$5,Month!$B17:$FN17)</f>
        <v>57.905</v>
      </c>
      <c r="BD17" s="102">
        <f>SUMIF(Month!$B$4:$FN$4,Quarter!BD$5,Month!$B17:$FN17)</f>
        <v>60.304</v>
      </c>
      <c r="BE17" s="102">
        <f>SUMIF(Month!$B$4:$FN$4,Quarter!BE$5,Month!$B17:$FN17)</f>
        <v>63.559</v>
      </c>
      <c r="BF17" s="102">
        <f>SUMIF(Month!$B$4:$FN$4,Quarter!BF$5,Month!$B17:$FN17)</f>
        <v>64.459</v>
      </c>
      <c r="BG17" s="102">
        <f>SUMIF(Month!$B$4:$GQ$4,Quarter!BG$5,Month!$B17:$GQ17)</f>
        <v>58.916</v>
      </c>
      <c r="BH17" s="102">
        <f>SUMIF(Month!$B$4:$GQ$4,Quarter!BH$5,Month!$B17:$GQ17)</f>
        <v>50.403</v>
      </c>
      <c r="BI17" s="102">
        <f>SUMIF(Month!$B$4:$GQ$4,Quarter!BI$5,Month!$B17:$GQ17)</f>
        <v>60.503</v>
      </c>
      <c r="BJ17" s="102">
        <f>SUMIF(Month!$B$4:$GQ$4,Quarter!BJ$5,Month!$B17:$GQ17)</f>
        <v>66.077</v>
      </c>
      <c r="BK17" s="102">
        <f>SUMIF(Month!$B$4:$GQ$4,Quarter!BK$5,Month!$B17:$GQ17)</f>
        <v>61.779</v>
      </c>
      <c r="BL17" s="102">
        <f>SUMIF(Month!$B$4:$GQ$4,Quarter!BL$5,Month!$B17:$GQ17)</f>
        <v>61.101</v>
      </c>
      <c r="BM17" s="102">
        <f>SUMIF(Month!$B$4:$GQ$4,Quarter!BM$5,Month!$B17:$GQ17)</f>
        <v>57.514</v>
      </c>
      <c r="BN17" s="102">
        <f>SUMIF(Month!$B$4:$GQ$4,Quarter!BN$5,Month!$B17:$GQ17)</f>
        <v>24.895</v>
      </c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</row>
    <row r="18" ht="12.75" customHeight="1">
      <c r="A18" s="88">
        <f t="shared" si="1"/>
        <v>14</v>
      </c>
      <c r="B18" s="104" t="s">
        <v>11</v>
      </c>
      <c r="C18" s="105">
        <f>SUMIF(Month!$B$4:$FB$4,Quarter!C$5,Month!$B18:$FB18)</f>
        <v>18.902</v>
      </c>
      <c r="D18" s="105">
        <f>SUMIF(Month!$B$4:$FB$4,Quarter!D$5,Month!$B18:$FB18)</f>
        <v>22.577</v>
      </c>
      <c r="E18" s="105">
        <f>SUMIF(Month!$B$4:$FB$4,Quarter!E$5,Month!$B18:$FB18)</f>
        <v>24.486</v>
      </c>
      <c r="F18" s="105">
        <f>SUMIF(Month!$B$4:$FB$4,Quarter!F$5,Month!$B18:$FB18)</f>
        <v>26.409</v>
      </c>
      <c r="G18" s="105">
        <f>SUMIF(Month!$B$4:$FB$4,Quarter!G$5,Month!$B18:$FB18)</f>
        <v>20.659</v>
      </c>
      <c r="H18" s="105">
        <f>SUMIF(Month!$B$4:$FB$4,Quarter!H$5,Month!$B18:$FB18)</f>
        <v>23.527</v>
      </c>
      <c r="I18" s="105">
        <f>SUMIF(Month!$B$4:$FB$4,Quarter!I$5,Month!$B18:$FB18)</f>
        <v>23.666</v>
      </c>
      <c r="J18" s="105">
        <f>SUMIF(Month!$B$4:$FB$4,Quarter!J$5,Month!$B18:$FB18)</f>
        <v>27.397</v>
      </c>
      <c r="K18" s="105">
        <f>SUMIF(Month!$B$4:$FB$4,Quarter!K$5,Month!$B18:$FB18)</f>
        <v>21.682</v>
      </c>
      <c r="L18" s="105">
        <f>SUMIF(Month!$B$4:$FB$4,Quarter!L$5,Month!$B18:$FB18)</f>
        <v>20.513</v>
      </c>
      <c r="M18" s="105">
        <f>SUMIF(Month!$B$4:$FB$4,Quarter!M$5,Month!$B18:$FB18)</f>
        <v>21.068</v>
      </c>
      <c r="N18" s="105">
        <f>SUMIF(Month!$B$4:$FB$4,Quarter!N$5,Month!$B18:$FB18)</f>
        <v>22.714</v>
      </c>
      <c r="O18" s="105">
        <f>SUMIF(Month!$B$4:$FB$4,Quarter!O$5,Month!$B18:$FB18)</f>
        <v>20.86</v>
      </c>
      <c r="P18" s="105">
        <f>SUMIF(Month!$B$4:$FB$4,Quarter!P$5,Month!$B18:$FB18)</f>
        <v>25.083</v>
      </c>
      <c r="Q18" s="105">
        <f>SUMIF(Month!$B$4:$FB$4,Quarter!Q$5,Month!$B18:$FB18)</f>
        <v>21.973</v>
      </c>
      <c r="R18" s="105">
        <f>SUMIF(Month!$B$4:$FB$4,Quarter!R$5,Month!$B18:$FB18)</f>
        <v>24.408</v>
      </c>
      <c r="S18" s="105">
        <f>SUMIF(Month!$B$4:$FB$4,Quarter!S$5,Month!$B18:$FB18)</f>
        <v>19.422</v>
      </c>
      <c r="T18" s="105">
        <f>SUMIF(Month!$B$4:$FB$4,Quarter!T$5,Month!$B18:$FB18)</f>
        <v>20.477</v>
      </c>
      <c r="U18" s="105">
        <f>SUMIF(Month!$B$4:$FB$4,Quarter!U$5,Month!$B18:$FB18)</f>
        <v>22.192</v>
      </c>
      <c r="V18" s="105">
        <f>SUMIF(Month!$B$4:$FB$4,Quarter!V$5,Month!$B18:$FB18)</f>
        <v>26.377</v>
      </c>
      <c r="W18" s="105">
        <f>SUMIF(Month!$B$4:$FB$4,Quarter!W$5,Month!$B18:$FB18)</f>
        <v>20.056</v>
      </c>
      <c r="X18" s="105">
        <f>SUMIF(Month!$B$4:$FB$4,Quarter!X$5,Month!$B18:$FB18)</f>
        <v>20.764</v>
      </c>
      <c r="Y18" s="105">
        <f>SUMIF(Month!$B$4:$FB$4,Quarter!Y$5,Month!$B18:$FB18)</f>
        <v>24.041</v>
      </c>
      <c r="Z18" s="105">
        <f>SUMIF(Month!$B$4:$FB$4,Quarter!Z$5,Month!$B18:$FB18)</f>
        <v>24.565</v>
      </c>
      <c r="AA18" s="105">
        <f>SUMIF(Month!$B$4:$FB$4,Quarter!AA$5,Month!$B18:$FB18)</f>
        <v>20.916</v>
      </c>
      <c r="AB18" s="105">
        <f>SUMIF(Month!$B$4:$FB$4,Quarter!AB$5,Month!$B18:$FB18)</f>
        <v>20.383</v>
      </c>
      <c r="AC18" s="105">
        <f>SUMIF(Month!$B$4:$FB$4,Quarter!AC$5,Month!$B18:$FB18)</f>
        <v>22.547</v>
      </c>
      <c r="AD18" s="105">
        <f>SUMIF(Month!$B$4:$FB$4,Quarter!AD$5,Month!$B18:$FB18)</f>
        <v>25.87</v>
      </c>
      <c r="AE18" s="105">
        <f>SUMIF(Month!$B$4:$FB$4,Quarter!AE$5,Month!$B18:$FB18)</f>
        <v>19.246</v>
      </c>
      <c r="AF18" s="105">
        <f>SUMIF(Month!$B$4:$FB$4,Quarter!AF$5,Month!$B18:$FB18)</f>
        <v>18.251</v>
      </c>
      <c r="AG18" s="105">
        <f>SUMIF(Month!$B$4:$FB$4,Quarter!AG$5,Month!$B18:$FB18)</f>
        <v>21.035</v>
      </c>
      <c r="AH18" s="105">
        <f>SUMIF(Month!$B$4:$FB$4,Quarter!AH$5,Month!$B18:$FB18)</f>
        <v>27.267</v>
      </c>
      <c r="AI18" s="105">
        <f>SUMIF(Month!$B$4:$FB$4,Quarter!AI$5,Month!$B18:$FB18)</f>
        <v>21.865</v>
      </c>
      <c r="AJ18" s="105">
        <f>SUMIF(Month!$B$4:$FB$4,Quarter!AJ$5,Month!$B18:$FB18)</f>
        <v>19.903</v>
      </c>
      <c r="AK18" s="105">
        <f>SUMIF(Month!$B$4:$FB$4,Quarter!AK$5,Month!$B18:$FB18)</f>
        <v>23.647</v>
      </c>
      <c r="AL18" s="105">
        <f>SUMIF(Month!$B$4:$FB$4,Quarter!AL$5,Month!$B18:$FB18)</f>
        <v>24.174</v>
      </c>
      <c r="AM18" s="105">
        <f>SUMIF(Month!$B$4:$FB$4,Quarter!AM$5,Month!$B18:$FB18)</f>
        <v>20.865</v>
      </c>
      <c r="AN18" s="105">
        <f>SUMIF(Month!$B$4:$FB$4,Quarter!AN$5,Month!$B18:$FB18)</f>
        <v>21.217</v>
      </c>
      <c r="AO18" s="105">
        <f>SUMIF(Month!$B$4:$FB$4,Quarter!AO$5,Month!$B18:$FB18)</f>
        <v>27.355</v>
      </c>
      <c r="AP18" s="105">
        <f>SUMIF(Month!$B$4:$FB$4,Quarter!AP$5,Month!$B18:$FB18)</f>
        <v>27.256</v>
      </c>
      <c r="AQ18" s="105">
        <f>SUMIF(Month!$B$4:$FB$4,Quarter!AQ$5,Month!$B18:$FB18)</f>
        <v>25.994</v>
      </c>
      <c r="AR18" s="105">
        <f>SUMIF(Month!$B$4:$FB$4,Quarter!AR$5,Month!$B18:$FB18)</f>
        <v>27.393</v>
      </c>
      <c r="AS18" s="105">
        <f>SUMIF(Month!$B$4:$FB$4,Quarter!AS$5,Month!$B18:$FB18)</f>
        <v>26.438</v>
      </c>
      <c r="AT18" s="105">
        <f>SUMIF(Month!$B$4:$FB$4,Quarter!AT$5,Month!$B18:$FB18)</f>
        <v>27.266</v>
      </c>
      <c r="AU18" s="105">
        <f>SUMIF(Month!$B$4:$FB$4,Quarter!AU$5,Month!$B18:$FB18)</f>
        <v>23.541</v>
      </c>
      <c r="AV18" s="105">
        <f>SUMIF(Month!$B$4:$FB$4,Quarter!AV$5,Month!$B18:$FB18)</f>
        <v>21.317</v>
      </c>
      <c r="AW18" s="105">
        <f>SUMIF(Month!$B$4:$FB$4,Quarter!AW$5,Month!$B18:$FB18)</f>
        <v>26.6</v>
      </c>
      <c r="AX18" s="105">
        <f>SUMIF(Month!$B$4:$FB$4,Quarter!AX$5,Month!$B18:$FB18)</f>
        <v>26.763</v>
      </c>
      <c r="AY18" s="105">
        <f>SUMIF(Month!$B$4:$FB$4,Quarter!AY$5,Month!$B18:$FB18)</f>
        <v>23.473</v>
      </c>
      <c r="AZ18" s="105">
        <f>SUMIF(Month!$B$4:$FB$4,Quarter!AZ$5,Month!$B18:$FB18)</f>
        <v>18.483</v>
      </c>
      <c r="BA18" s="105">
        <f>SUMIF(Month!$B$4:$FB$4,Quarter!BA$5,Month!$B18:$FB18)</f>
        <v>27.964</v>
      </c>
      <c r="BB18" s="105">
        <f>SUMIF(Month!$B$4:$FB$4,Quarter!BB$5,Month!$B18:$FB18)</f>
        <v>30.626</v>
      </c>
      <c r="BC18" s="105">
        <f>SUMIF(Month!$B$4:$FN$4,Quarter!BC$5,Month!$B18:$FN18)</f>
        <v>22.744</v>
      </c>
      <c r="BD18" s="105">
        <f>SUMIF(Month!$B$4:$FN$4,Quarter!BD$5,Month!$B18:$FN18)</f>
        <v>22.86</v>
      </c>
      <c r="BE18" s="105">
        <f>SUMIF(Month!$B$4:$FN$4,Quarter!BE$5,Month!$B18:$FN18)</f>
        <v>23.922</v>
      </c>
      <c r="BF18" s="105">
        <f>SUMIF(Month!$B$4:$FN$4,Quarter!BF$5,Month!$B18:$FN18)</f>
        <v>27.023</v>
      </c>
      <c r="BG18" s="105">
        <f>SUMIF(Month!$B$4:$GQ$4,Quarter!BG$5,Month!$B18:$GQ18)</f>
        <v>24.524</v>
      </c>
      <c r="BH18" s="105">
        <f>SUMIF(Month!$B$4:$GQ$4,Quarter!BH$5,Month!$B18:$GQ18)</f>
        <v>20.698</v>
      </c>
      <c r="BI18" s="105">
        <f>SUMIF(Month!$B$4:$GQ$4,Quarter!BI$5,Month!$B18:$GQ18)</f>
        <v>25.007</v>
      </c>
      <c r="BJ18" s="105">
        <f>SUMIF(Month!$B$4:$GQ$4,Quarter!BJ$5,Month!$B18:$GQ18)</f>
        <v>24.997</v>
      </c>
      <c r="BK18" s="105">
        <f>SUMIF(Month!$B$4:$GQ$4,Quarter!BK$5,Month!$B18:$GQ18)</f>
        <v>19.909</v>
      </c>
      <c r="BL18" s="105">
        <f>SUMIF(Month!$B$4:$GQ$4,Quarter!BL$5,Month!$B18:$GQ18)</f>
        <v>22.079</v>
      </c>
      <c r="BM18" s="105">
        <f>SUMIF(Month!$B$4:$GQ$4,Quarter!BM$5,Month!$B18:$GQ18)</f>
        <v>21.485</v>
      </c>
      <c r="BN18" s="105">
        <f>SUMIF(Month!$B$4:$GQ$4,Quarter!BN$5,Month!$B18:$GQ18)</f>
        <v>11.098</v>
      </c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</row>
    <row r="19" ht="12.75" customHeight="1">
      <c r="A19" s="88">
        <f t="shared" si="1"/>
        <v>15</v>
      </c>
      <c r="B19" s="104" t="s">
        <v>12</v>
      </c>
      <c r="C19" s="105">
        <f>SUMIF(Month!$B$4:$FB$4,Quarter!C$5,Month!$B19:$FB19)</f>
        <v>5.978</v>
      </c>
      <c r="D19" s="105">
        <f>SUMIF(Month!$B$4:$FB$4,Quarter!D$5,Month!$B19:$FB19)</f>
        <v>6.499</v>
      </c>
      <c r="E19" s="105">
        <f>SUMIF(Month!$B$4:$FB$4,Quarter!E$5,Month!$B19:$FB19)</f>
        <v>6.557</v>
      </c>
      <c r="F19" s="105">
        <f>SUMIF(Month!$B$4:$FB$4,Quarter!F$5,Month!$B19:$FB19)</f>
        <v>6.844</v>
      </c>
      <c r="G19" s="105">
        <f>SUMIF(Month!$B$4:$FB$4,Quarter!G$5,Month!$B19:$FB19)</f>
        <v>7.305</v>
      </c>
      <c r="H19" s="105">
        <f>SUMIF(Month!$B$4:$FB$4,Quarter!H$5,Month!$B19:$FB19)</f>
        <v>7.551</v>
      </c>
      <c r="I19" s="105">
        <f>SUMIF(Month!$B$4:$FB$4,Quarter!I$5,Month!$B19:$FB19)</f>
        <v>8.639</v>
      </c>
      <c r="J19" s="105">
        <f>SUMIF(Month!$B$4:$FB$4,Quarter!J$5,Month!$B19:$FB19)</f>
        <v>8.797</v>
      </c>
      <c r="K19" s="105">
        <f>SUMIF(Month!$B$4:$FB$4,Quarter!K$5,Month!$B19:$FB19)</f>
        <v>8.609</v>
      </c>
      <c r="L19" s="105">
        <f>SUMIF(Month!$B$4:$FB$4,Quarter!L$5,Month!$B19:$FB19)</f>
        <v>8.378</v>
      </c>
      <c r="M19" s="105">
        <f>SUMIF(Month!$B$4:$FB$4,Quarter!M$5,Month!$B19:$FB19)</f>
        <v>9.995</v>
      </c>
      <c r="N19" s="105">
        <f>SUMIF(Month!$B$4:$FB$4,Quarter!N$5,Month!$B19:$FB19)</f>
        <v>9.612</v>
      </c>
      <c r="O19" s="105">
        <f>SUMIF(Month!$B$4:$FB$4,Quarter!O$5,Month!$B19:$FB19)</f>
        <v>6.193</v>
      </c>
      <c r="P19" s="105">
        <f>SUMIF(Month!$B$4:$FB$4,Quarter!P$5,Month!$B19:$FB19)</f>
        <v>5.937</v>
      </c>
      <c r="Q19" s="105">
        <f>SUMIF(Month!$B$4:$FB$4,Quarter!Q$5,Month!$B19:$FB19)</f>
        <v>9.146</v>
      </c>
      <c r="R19" s="105">
        <f>SUMIF(Month!$B$4:$FB$4,Quarter!R$5,Month!$B19:$FB19)</f>
        <v>9.565</v>
      </c>
      <c r="S19" s="105">
        <f>SUMIF(Month!$B$4:$FB$4,Quarter!S$5,Month!$B19:$FB19)</f>
        <v>9.797</v>
      </c>
      <c r="T19" s="105">
        <f>SUMIF(Month!$B$4:$FB$4,Quarter!T$5,Month!$B19:$FB19)</f>
        <v>10.321</v>
      </c>
      <c r="U19" s="105">
        <f>SUMIF(Month!$B$4:$FB$4,Quarter!U$5,Month!$B19:$FB19)</f>
        <v>11.631</v>
      </c>
      <c r="V19" s="105">
        <f>SUMIF(Month!$B$4:$FB$4,Quarter!V$5,Month!$B19:$FB19)</f>
        <v>11.585</v>
      </c>
      <c r="W19" s="105">
        <f>SUMIF(Month!$B$4:$FB$4,Quarter!W$5,Month!$B19:$FB19)</f>
        <v>11.892</v>
      </c>
      <c r="X19" s="105">
        <f>SUMIF(Month!$B$4:$FB$4,Quarter!X$5,Month!$B19:$FB19)</f>
        <v>11.486</v>
      </c>
      <c r="Y19" s="105">
        <f>SUMIF(Month!$B$4:$FB$4,Quarter!Y$5,Month!$B19:$FB19)</f>
        <v>13.004</v>
      </c>
      <c r="Z19" s="105">
        <f>SUMIF(Month!$B$4:$FB$4,Quarter!Z$5,Month!$B19:$FB19)</f>
        <v>12.865</v>
      </c>
      <c r="AA19" s="105">
        <f>SUMIF(Month!$B$4:$FB$4,Quarter!AA$5,Month!$B19:$FB19)</f>
        <v>12.52</v>
      </c>
      <c r="AB19" s="105">
        <f>SUMIF(Month!$B$4:$FB$4,Quarter!AB$5,Month!$B19:$FB19)</f>
        <v>12.229</v>
      </c>
      <c r="AC19" s="105">
        <f>SUMIF(Month!$B$4:$FB$4,Quarter!AC$5,Month!$B19:$FB19)</f>
        <v>14.288</v>
      </c>
      <c r="AD19" s="105">
        <f>SUMIF(Month!$B$4:$FB$4,Quarter!AD$5,Month!$B19:$FB19)</f>
        <v>13.432</v>
      </c>
      <c r="AE19" s="105">
        <f>SUMIF(Month!$B$4:$FB$4,Quarter!AE$5,Month!$B19:$FB19)</f>
        <v>12.813</v>
      </c>
      <c r="AF19" s="105">
        <f>SUMIF(Month!$B$4:$FB$4,Quarter!AF$5,Month!$B19:$FB19)</f>
        <v>15.064</v>
      </c>
      <c r="AG19" s="105">
        <f>SUMIF(Month!$B$4:$FB$4,Quarter!AG$5,Month!$B19:$FB19)</f>
        <v>16.301</v>
      </c>
      <c r="AH19" s="105">
        <f>SUMIF(Month!$B$4:$FB$4,Quarter!AH$5,Month!$B19:$FB19)</f>
        <v>16.513</v>
      </c>
      <c r="AI19" s="105">
        <f>SUMIF(Month!$B$4:$FB$4,Quarter!AI$5,Month!$B19:$FB19)</f>
        <v>12.993</v>
      </c>
      <c r="AJ19" s="105">
        <f>SUMIF(Month!$B$4:$FB$4,Quarter!AJ$5,Month!$B19:$FB19)</f>
        <v>13.39</v>
      </c>
      <c r="AK19" s="105">
        <f>SUMIF(Month!$B$4:$FB$4,Quarter!AK$5,Month!$B19:$FB19)</f>
        <v>15.468</v>
      </c>
      <c r="AL19" s="105">
        <f>SUMIF(Month!$B$4:$FB$4,Quarter!AL$5,Month!$B19:$FB19)</f>
        <v>14.802</v>
      </c>
      <c r="AM19" s="105">
        <f>SUMIF(Month!$B$4:$FB$4,Quarter!AM$5,Month!$B19:$FB19)</f>
        <v>14.405</v>
      </c>
      <c r="AN19" s="105">
        <f>SUMIF(Month!$B$4:$FB$4,Quarter!AN$5,Month!$B19:$FB19)</f>
        <v>14.641</v>
      </c>
      <c r="AO19" s="105">
        <f>SUMIF(Month!$B$4:$FB$4,Quarter!AO$5,Month!$B19:$FB19)</f>
        <v>15.958</v>
      </c>
      <c r="AP19" s="105">
        <f>SUMIF(Month!$B$4:$FB$4,Quarter!AP$5,Month!$B19:$FB19)</f>
        <v>11.917</v>
      </c>
      <c r="AQ19" s="105">
        <f>SUMIF(Month!$B$4:$FB$4,Quarter!AQ$5,Month!$B19:$FB19)</f>
        <v>10.579</v>
      </c>
      <c r="AR19" s="105">
        <f>SUMIF(Month!$B$4:$FB$4,Quarter!AR$5,Month!$B19:$FB19)</f>
        <v>13.983</v>
      </c>
      <c r="AS19" s="105">
        <f>SUMIF(Month!$B$4:$FB$4,Quarter!AS$5,Month!$B19:$FB19)</f>
        <v>17.329</v>
      </c>
      <c r="AT19" s="105">
        <f>SUMIF(Month!$B$4:$FB$4,Quarter!AT$5,Month!$B19:$FB19)</f>
        <v>15.543</v>
      </c>
      <c r="AU19" s="105">
        <f>SUMIF(Month!$B$4:$FB$4,Quarter!AU$5,Month!$B19:$FB19)</f>
        <v>15.622</v>
      </c>
      <c r="AV19" s="105">
        <f>SUMIF(Month!$B$4:$FB$4,Quarter!AV$5,Month!$B19:$FB19)</f>
        <v>13.234</v>
      </c>
      <c r="AW19" s="105">
        <f>SUMIF(Month!$B$4:$FB$4,Quarter!AW$5,Month!$B19:$FB19)</f>
        <v>15.234</v>
      </c>
      <c r="AX19" s="105">
        <f>SUMIF(Month!$B$4:$FB$4,Quarter!AX$5,Month!$B19:$FB19)</f>
        <v>15.631</v>
      </c>
      <c r="AY19" s="105">
        <f>SUMIF(Month!$B$4:$FB$4,Quarter!AY$5,Month!$B19:$FB19)</f>
        <v>14.888</v>
      </c>
      <c r="AZ19" s="105">
        <f>SUMIF(Month!$B$4:$FB$4,Quarter!AZ$5,Month!$B19:$FB19)</f>
        <v>15.056</v>
      </c>
      <c r="BA19" s="105">
        <f>SUMIF(Month!$B$4:$FB$4,Quarter!BA$5,Month!$B19:$FB19)</f>
        <v>17.503</v>
      </c>
      <c r="BB19" s="105">
        <f>SUMIF(Month!$B$4:$FB$4,Quarter!BB$5,Month!$B19:$FB19)</f>
        <v>14.373</v>
      </c>
      <c r="BC19" s="105">
        <f>SUMIF(Month!$B$4:$FN$4,Quarter!BC$5,Month!$B19:$FN19)</f>
        <v>15.26</v>
      </c>
      <c r="BD19" s="105">
        <f>SUMIF(Month!$B$4:$FN$4,Quarter!BD$5,Month!$B19:$FN19)</f>
        <v>16.566</v>
      </c>
      <c r="BE19" s="105">
        <f>SUMIF(Month!$B$4:$FN$4,Quarter!BE$5,Month!$B19:$FN19)</f>
        <v>21.067</v>
      </c>
      <c r="BF19" s="105">
        <f>SUMIF(Month!$B$4:$FN$4,Quarter!BF$5,Month!$B19:$FN19)</f>
        <v>18.245</v>
      </c>
      <c r="BG19" s="105">
        <f>SUMIF(Month!$B$4:$GQ$4,Quarter!BG$5,Month!$B19:$GQ19)</f>
        <v>17.787</v>
      </c>
      <c r="BH19" s="105">
        <f>SUMIF(Month!$B$4:$GQ$4,Quarter!BH$5,Month!$B19:$GQ19)</f>
        <v>14.231</v>
      </c>
      <c r="BI19" s="105">
        <f>SUMIF(Month!$B$4:$GQ$4,Quarter!BI$5,Month!$B19:$GQ19)</f>
        <v>16.195</v>
      </c>
      <c r="BJ19" s="105">
        <f>SUMIF(Month!$B$4:$GQ$4,Quarter!BJ$5,Month!$B19:$GQ19)</f>
        <v>19.526</v>
      </c>
      <c r="BK19" s="105">
        <f>SUMIF(Month!$B$4:$GQ$4,Quarter!BK$5,Month!$B19:$GQ19)</f>
        <v>22.2</v>
      </c>
      <c r="BL19" s="105">
        <f>SUMIF(Month!$B$4:$GQ$4,Quarter!BL$5,Month!$B19:$GQ19)</f>
        <v>20.154</v>
      </c>
      <c r="BM19" s="105">
        <f>SUMIF(Month!$B$4:$GQ$4,Quarter!BM$5,Month!$B19:$GQ19)</f>
        <v>17.104</v>
      </c>
      <c r="BN19" s="105">
        <f>SUMIF(Month!$B$4:$GQ$4,Quarter!BN$5,Month!$B19:$GQ19)</f>
        <v>7.747</v>
      </c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</row>
    <row r="20" ht="12.75" customHeight="1">
      <c r="A20" s="88">
        <f t="shared" si="1"/>
        <v>16</v>
      </c>
      <c r="B20" s="104" t="s">
        <v>13</v>
      </c>
      <c r="C20" s="105">
        <f>SUMIF(Month!$B$4:$FB$4,Quarter!C$5,Month!$B20:$FB20)</f>
        <v>5.705</v>
      </c>
      <c r="D20" s="105">
        <f>SUMIF(Month!$B$4:$FB$4,Quarter!D$5,Month!$B20:$FB20)</f>
        <v>5.471</v>
      </c>
      <c r="E20" s="105">
        <f>SUMIF(Month!$B$4:$FB$4,Quarter!E$5,Month!$B20:$FB20)</f>
        <v>6.754</v>
      </c>
      <c r="F20" s="105">
        <f>SUMIF(Month!$B$4:$FB$4,Quarter!F$5,Month!$B20:$FB20)</f>
        <v>6.778</v>
      </c>
      <c r="G20" s="105">
        <f>SUMIF(Month!$B$4:$FB$4,Quarter!G$5,Month!$B20:$FB20)</f>
        <v>4.97</v>
      </c>
      <c r="H20" s="105">
        <f>SUMIF(Month!$B$4:$FB$4,Quarter!H$5,Month!$B20:$FB20)</f>
        <v>5.952</v>
      </c>
      <c r="I20" s="105">
        <f>SUMIF(Month!$B$4:$FB$4,Quarter!I$5,Month!$B20:$FB20)</f>
        <v>6.232</v>
      </c>
      <c r="J20" s="105">
        <f>SUMIF(Month!$B$4:$FB$4,Quarter!J$5,Month!$B20:$FB20)</f>
        <v>6.069</v>
      </c>
      <c r="K20" s="105">
        <f>SUMIF(Month!$B$4:$FB$4,Quarter!K$5,Month!$B20:$FB20)</f>
        <v>4.803</v>
      </c>
      <c r="L20" s="105">
        <f>SUMIF(Month!$B$4:$FB$4,Quarter!L$5,Month!$B20:$FB20)</f>
        <v>5.965</v>
      </c>
      <c r="M20" s="105">
        <f>SUMIF(Month!$B$4:$FB$4,Quarter!M$5,Month!$B20:$FB20)</f>
        <v>5.993</v>
      </c>
      <c r="N20" s="105">
        <f>SUMIF(Month!$B$4:$FB$4,Quarter!N$5,Month!$B20:$FB20)</f>
        <v>6.238</v>
      </c>
      <c r="O20" s="105">
        <f>SUMIF(Month!$B$4:$FB$4,Quarter!O$5,Month!$B20:$FB20)</f>
        <v>5.155</v>
      </c>
      <c r="P20" s="105">
        <f>SUMIF(Month!$B$4:$FB$4,Quarter!P$5,Month!$B20:$FB20)</f>
        <v>5.681</v>
      </c>
      <c r="Q20" s="105">
        <f>SUMIF(Month!$B$4:$FB$4,Quarter!Q$5,Month!$B20:$FB20)</f>
        <v>6.566</v>
      </c>
      <c r="R20" s="105">
        <f>SUMIF(Month!$B$4:$FB$4,Quarter!R$5,Month!$B20:$FB20)</f>
        <v>8.341</v>
      </c>
      <c r="S20" s="105">
        <f>SUMIF(Month!$B$4:$FB$4,Quarter!S$5,Month!$B20:$FB20)</f>
        <v>8.488</v>
      </c>
      <c r="T20" s="105">
        <f>SUMIF(Month!$B$4:$FB$4,Quarter!T$5,Month!$B20:$FB20)</f>
        <v>10.66</v>
      </c>
      <c r="U20" s="105">
        <f>SUMIF(Month!$B$4:$FB$4,Quarter!U$5,Month!$B20:$FB20)</f>
        <v>9.703</v>
      </c>
      <c r="V20" s="105">
        <f>SUMIF(Month!$B$4:$FB$4,Quarter!V$5,Month!$B20:$FB20)</f>
        <v>9.026</v>
      </c>
      <c r="W20" s="105">
        <f>SUMIF(Month!$B$4:$FB$4,Quarter!W$5,Month!$B20:$FB20)</f>
        <v>8.717</v>
      </c>
      <c r="X20" s="105">
        <f>SUMIF(Month!$B$4:$FB$4,Quarter!X$5,Month!$B20:$FB20)</f>
        <v>9.432</v>
      </c>
      <c r="Y20" s="105">
        <f>SUMIF(Month!$B$4:$FB$4,Quarter!Y$5,Month!$B20:$FB20)</f>
        <v>9.39</v>
      </c>
      <c r="Z20" s="105">
        <f>SUMIF(Month!$B$4:$FB$4,Quarter!Z$5,Month!$B20:$FB20)</f>
        <v>8.937</v>
      </c>
      <c r="AA20" s="105">
        <f>SUMIF(Month!$B$4:$FB$4,Quarter!AA$5,Month!$B20:$FB20)</f>
        <v>8.698</v>
      </c>
      <c r="AB20" s="105">
        <f>SUMIF(Month!$B$4:$FB$4,Quarter!AB$5,Month!$B20:$FB20)</f>
        <v>9.698</v>
      </c>
      <c r="AC20" s="105">
        <f>SUMIF(Month!$B$4:$FB$4,Quarter!AC$5,Month!$B20:$FB20)</f>
        <v>9.518</v>
      </c>
      <c r="AD20" s="105">
        <f>SUMIF(Month!$B$4:$FB$4,Quarter!AD$5,Month!$B20:$FB20)</f>
        <v>10.468</v>
      </c>
      <c r="AE20" s="105">
        <f>SUMIF(Month!$B$4:$FB$4,Quarter!AE$5,Month!$B20:$FB20)</f>
        <v>10.206</v>
      </c>
      <c r="AF20" s="105">
        <f>SUMIF(Month!$B$4:$FB$4,Quarter!AF$5,Month!$B20:$FB20)</f>
        <v>12.214</v>
      </c>
      <c r="AG20" s="105">
        <f>SUMIF(Month!$B$4:$FB$4,Quarter!AG$5,Month!$B20:$FB20)</f>
        <v>10.075</v>
      </c>
      <c r="AH20" s="105">
        <f>SUMIF(Month!$B$4:$FB$4,Quarter!AH$5,Month!$B20:$FB20)</f>
        <v>12.062</v>
      </c>
      <c r="AI20" s="105">
        <f>SUMIF(Month!$B$4:$FB$4,Quarter!AI$5,Month!$B20:$FB20)</f>
        <v>10.226</v>
      </c>
      <c r="AJ20" s="105">
        <f>SUMIF(Month!$B$4:$FB$4,Quarter!AJ$5,Month!$B20:$FB20)</f>
        <v>11.197</v>
      </c>
      <c r="AK20" s="105">
        <f>SUMIF(Month!$B$4:$FB$4,Quarter!AK$5,Month!$B20:$FB20)</f>
        <v>14.606</v>
      </c>
      <c r="AL20" s="105">
        <f>SUMIF(Month!$B$4:$FB$4,Quarter!AL$5,Month!$B20:$FB20)</f>
        <v>13.142</v>
      </c>
      <c r="AM20" s="105">
        <f>SUMIF(Month!$B$4:$FB$4,Quarter!AM$5,Month!$B20:$FB20)</f>
        <v>11.694</v>
      </c>
      <c r="AN20" s="105">
        <f>SUMIF(Month!$B$4:$FB$4,Quarter!AN$5,Month!$B20:$FB20)</f>
        <v>12.334</v>
      </c>
      <c r="AO20" s="105">
        <f>SUMIF(Month!$B$4:$FB$4,Quarter!AO$5,Month!$B20:$FB20)</f>
        <v>14.58</v>
      </c>
      <c r="AP20" s="105">
        <f>SUMIF(Month!$B$4:$FB$4,Quarter!AP$5,Month!$B20:$FB20)</f>
        <v>14.228</v>
      </c>
      <c r="AQ20" s="105">
        <f>SUMIF(Month!$B$4:$FB$4,Quarter!AQ$5,Month!$B20:$FB20)</f>
        <v>12.081</v>
      </c>
      <c r="AR20" s="105">
        <f>SUMIF(Month!$B$4:$FB$4,Quarter!AR$5,Month!$B20:$FB20)</f>
        <v>13.733</v>
      </c>
      <c r="AS20" s="105">
        <f>SUMIF(Month!$B$4:$FB$4,Quarter!AS$5,Month!$B20:$FB20)</f>
        <v>15.047</v>
      </c>
      <c r="AT20" s="105">
        <f>SUMIF(Month!$B$4:$FB$4,Quarter!AT$5,Month!$B20:$FB20)</f>
        <v>13.917</v>
      </c>
      <c r="AU20" s="105">
        <f>SUMIF(Month!$B$4:$FB$4,Quarter!AU$5,Month!$B20:$FB20)</f>
        <v>14.142</v>
      </c>
      <c r="AV20" s="105">
        <f>SUMIF(Month!$B$4:$FB$4,Quarter!AV$5,Month!$B20:$FB20)</f>
        <v>16.034</v>
      </c>
      <c r="AW20" s="105">
        <f>SUMIF(Month!$B$4:$FB$4,Quarter!AW$5,Month!$B20:$FB20)</f>
        <v>15.817</v>
      </c>
      <c r="AX20" s="105">
        <f>SUMIF(Month!$B$4:$FB$4,Quarter!AX$5,Month!$B20:$FB20)</f>
        <v>18.62</v>
      </c>
      <c r="AY20" s="105">
        <f>SUMIF(Month!$B$4:$FB$4,Quarter!AY$5,Month!$B20:$FB20)</f>
        <v>15.575</v>
      </c>
      <c r="AZ20" s="105">
        <f>SUMIF(Month!$B$4:$FB$4,Quarter!AZ$5,Month!$B20:$FB20)</f>
        <v>16.316</v>
      </c>
      <c r="BA20" s="105">
        <f>SUMIF(Month!$B$4:$FB$4,Quarter!BA$5,Month!$B20:$FB20)</f>
        <v>21.321</v>
      </c>
      <c r="BB20" s="105">
        <f>SUMIF(Month!$B$4:$FB$4,Quarter!BB$5,Month!$B20:$FB20)</f>
        <v>21.02</v>
      </c>
      <c r="BC20" s="105">
        <f>SUMIF(Month!$B$4:$FN$4,Quarter!BC$5,Month!$B20:$FN20)</f>
        <v>19.901</v>
      </c>
      <c r="BD20" s="105">
        <f>SUMIF(Month!$B$4:$FN$4,Quarter!BD$5,Month!$B20:$FN20)</f>
        <v>20.878</v>
      </c>
      <c r="BE20" s="105">
        <f>SUMIF(Month!$B$4:$FN$4,Quarter!BE$5,Month!$B20:$FN20)</f>
        <v>18.57</v>
      </c>
      <c r="BF20" s="105">
        <f>SUMIF(Month!$B$4:$FN$4,Quarter!BF$5,Month!$B20:$FN20)</f>
        <v>19.191</v>
      </c>
      <c r="BG20" s="105">
        <f>SUMIF(Month!$B$4:$GQ$4,Quarter!BG$5,Month!$B20:$GQ20)</f>
        <v>16.605</v>
      </c>
      <c r="BH20" s="105">
        <f>SUMIF(Month!$B$4:$GQ$4,Quarter!BH$5,Month!$B20:$GQ20)</f>
        <v>15.474</v>
      </c>
      <c r="BI20" s="105">
        <f>SUMIF(Month!$B$4:$GQ$4,Quarter!BI$5,Month!$B20:$GQ20)</f>
        <v>19.301</v>
      </c>
      <c r="BJ20" s="105">
        <f>SUMIF(Month!$B$4:$GQ$4,Quarter!BJ$5,Month!$B20:$GQ20)</f>
        <v>21.554</v>
      </c>
      <c r="BK20" s="105">
        <f>SUMIF(Month!$B$4:$GQ$4,Quarter!BK$5,Month!$B20:$GQ20)</f>
        <v>19.67</v>
      </c>
      <c r="BL20" s="105">
        <f>SUMIF(Month!$B$4:$GQ$4,Quarter!BL$5,Month!$B20:$GQ20)</f>
        <v>18.868</v>
      </c>
      <c r="BM20" s="105">
        <f>SUMIF(Month!$B$4:$GQ$4,Quarter!BM$5,Month!$B20:$GQ20)</f>
        <v>18.925</v>
      </c>
      <c r="BN20" s="105">
        <f>SUMIF(Month!$B$4:$GQ$4,Quarter!BN$5,Month!$B20:$GQ20)</f>
        <v>6.05</v>
      </c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</row>
    <row r="21" ht="13.5" customHeight="1">
      <c r="A21" s="88">
        <f t="shared" si="1"/>
        <v>17</v>
      </c>
      <c r="B21" s="101" t="s">
        <v>15</v>
      </c>
      <c r="C21" s="102">
        <f>SUMIF(Month!$B$4:$FB$4,Quarter!C$5,Month!$B21:$FB21)</f>
        <v>5.622</v>
      </c>
      <c r="D21" s="102">
        <f>SUMIF(Month!$B$4:$FB$4,Quarter!D$5,Month!$B21:$FB21)</f>
        <v>6.12</v>
      </c>
      <c r="E21" s="102">
        <f>SUMIF(Month!$B$4:$FB$4,Quarter!E$5,Month!$B21:$FB21)</f>
        <v>6.694</v>
      </c>
      <c r="F21" s="102">
        <f>SUMIF(Month!$B$4:$FB$4,Quarter!F$5,Month!$B21:$FB21)</f>
        <v>8.071</v>
      </c>
      <c r="G21" s="102">
        <f>SUMIF(Month!$B$4:$FB$4,Quarter!G$5,Month!$B21:$FB21)</f>
        <v>6.006</v>
      </c>
      <c r="H21" s="102">
        <f>SUMIF(Month!$B$4:$FB$4,Quarter!H$5,Month!$B21:$FB21)</f>
        <v>6.426</v>
      </c>
      <c r="I21" s="102">
        <f>SUMIF(Month!$B$4:$FB$4,Quarter!I$5,Month!$B21:$FB21)</f>
        <v>6.56</v>
      </c>
      <c r="J21" s="102">
        <f>SUMIF(Month!$B$4:$FB$4,Quarter!J$5,Month!$B21:$FB21)</f>
        <v>6.222</v>
      </c>
      <c r="K21" s="102">
        <f>SUMIF(Month!$B$4:$FB$4,Quarter!K$5,Month!$B21:$FB21)</f>
        <v>5.432</v>
      </c>
      <c r="L21" s="102">
        <f>SUMIF(Month!$B$4:$FB$4,Quarter!L$5,Month!$B21:$FB21)</f>
        <v>5.812</v>
      </c>
      <c r="M21" s="102">
        <f>SUMIF(Month!$B$4:$FB$4,Quarter!M$5,Month!$B21:$FB21)</f>
        <v>7.154</v>
      </c>
      <c r="N21" s="102">
        <f>SUMIF(Month!$B$4:$FB$4,Quarter!N$5,Month!$B21:$FB21)</f>
        <v>4.956</v>
      </c>
      <c r="O21" s="102">
        <f>SUMIF(Month!$B$4:$FB$4,Quarter!O$5,Month!$B21:$FB21)</f>
        <v>1.904</v>
      </c>
      <c r="P21" s="102">
        <f>SUMIF(Month!$B$4:$FB$4,Quarter!P$5,Month!$B21:$FB21)</f>
        <v>4.038</v>
      </c>
      <c r="Q21" s="102">
        <f>SUMIF(Month!$B$4:$FB$4,Quarter!Q$5,Month!$B21:$FB21)</f>
        <v>5.173</v>
      </c>
      <c r="R21" s="102">
        <f>SUMIF(Month!$B$4:$FB$4,Quarter!R$5,Month!$B21:$FB21)</f>
        <v>5.818</v>
      </c>
      <c r="S21" s="102">
        <f>SUMIF(Month!$B$4:$FB$4,Quarter!S$5,Month!$B21:$FB21)</f>
        <v>4.786</v>
      </c>
      <c r="T21" s="102">
        <f>SUMIF(Month!$B$4:$FB$4,Quarter!T$5,Month!$B21:$FB21)</f>
        <v>6.241</v>
      </c>
      <c r="U21" s="102">
        <f>SUMIF(Month!$B$4:$FB$4,Quarter!U$5,Month!$B21:$FB21)</f>
        <v>7.873</v>
      </c>
      <c r="V21" s="102">
        <f>SUMIF(Month!$B$4:$FB$4,Quarter!V$5,Month!$B21:$FB21)</f>
        <v>9.749</v>
      </c>
      <c r="W21" s="102">
        <f>SUMIF(Month!$B$4:$FB$4,Quarter!W$5,Month!$B21:$FB21)</f>
        <v>6.177</v>
      </c>
      <c r="X21" s="102">
        <f>SUMIF(Month!$B$4:$FB$4,Quarter!X$5,Month!$B21:$FB21)</f>
        <v>2.931</v>
      </c>
      <c r="Y21" s="102">
        <f>SUMIF(Month!$B$4:$FB$4,Quarter!Y$5,Month!$B21:$FB21)</f>
        <v>6.195</v>
      </c>
      <c r="Z21" s="102">
        <f>SUMIF(Month!$B$4:$FB$4,Quarter!Z$5,Month!$B21:$FB21)</f>
        <v>4.517</v>
      </c>
      <c r="AA21" s="102">
        <f>SUMIF(Month!$B$4:$FB$4,Quarter!AA$5,Month!$B21:$FB21)</f>
        <v>3.234</v>
      </c>
      <c r="AB21" s="102">
        <f>SUMIF(Month!$B$4:$FB$4,Quarter!AB$5,Month!$B21:$FB21)</f>
        <v>3.736</v>
      </c>
      <c r="AC21" s="102">
        <f>SUMIF(Month!$B$4:$FB$4,Quarter!AC$5,Month!$B21:$FB21)</f>
        <v>5.663</v>
      </c>
      <c r="AD21" s="102">
        <f>SUMIF(Month!$B$4:$FB$4,Quarter!AD$5,Month!$B21:$FB21)</f>
        <v>4.815</v>
      </c>
      <c r="AE21" s="102">
        <f>SUMIF(Month!$B$4:$FB$4,Quarter!AE$5,Month!$B21:$FB21)</f>
        <v>3.933</v>
      </c>
      <c r="AF21" s="102">
        <f>SUMIF(Month!$B$4:$FB$4,Quarter!AF$5,Month!$B21:$FB21)</f>
        <v>4.846</v>
      </c>
      <c r="AG21" s="102">
        <f>SUMIF(Month!$B$4:$FB$4,Quarter!AG$5,Month!$B21:$FB21)</f>
        <v>5.131</v>
      </c>
      <c r="AH21" s="102">
        <f>SUMIF(Month!$B$4:$FB$4,Quarter!AH$5,Month!$B21:$FB21)</f>
        <v>9.401</v>
      </c>
      <c r="AI21" s="102">
        <f>SUMIF(Month!$B$4:$FB$4,Quarter!AI$5,Month!$B21:$FB21)</f>
        <v>4.184</v>
      </c>
      <c r="AJ21" s="102">
        <f>SUMIF(Month!$B$4:$FB$4,Quarter!AJ$5,Month!$B21:$FB21)</f>
        <v>3.455</v>
      </c>
      <c r="AK21" s="102">
        <f>SUMIF(Month!$B$4:$FB$4,Quarter!AK$5,Month!$B21:$FB21)</f>
        <v>3.833</v>
      </c>
      <c r="AL21" s="102">
        <f>SUMIF(Month!$B$4:$FB$4,Quarter!AL$5,Month!$B21:$FB21)</f>
        <v>2.429</v>
      </c>
      <c r="AM21" s="102">
        <f>SUMIF(Month!$B$4:$FB$4,Quarter!AM$5,Month!$B21:$FB21)</f>
        <v>2.412</v>
      </c>
      <c r="AN21" s="102">
        <f>SUMIF(Month!$B$4:$FB$4,Quarter!AN$5,Month!$B21:$FB21)</f>
        <v>5.211</v>
      </c>
      <c r="AO21" s="102">
        <f>SUMIF(Month!$B$4:$FB$4,Quarter!AO$5,Month!$B21:$FB21)</f>
        <v>4.969</v>
      </c>
      <c r="AP21" s="102">
        <f>SUMIF(Month!$B$4:$FB$4,Quarter!AP$5,Month!$B21:$FB21)</f>
        <v>2.787</v>
      </c>
      <c r="AQ21" s="102">
        <f>SUMIF(Month!$B$4:$FB$4,Quarter!AQ$5,Month!$B21:$FB21)</f>
        <v>3.075</v>
      </c>
      <c r="AR21" s="102">
        <f>SUMIF(Month!$B$4:$FB$4,Quarter!AR$5,Month!$B21:$FB21)</f>
        <v>3.848</v>
      </c>
      <c r="AS21" s="102">
        <f>SUMIF(Month!$B$4:$FB$4,Quarter!AS$5,Month!$B21:$FB21)</f>
        <v>4.219</v>
      </c>
      <c r="AT21" s="102">
        <f>SUMIF(Month!$B$4:$FB$4,Quarter!AT$5,Month!$B21:$FB21)</f>
        <v>5.47</v>
      </c>
      <c r="AU21" s="102">
        <f>SUMIF(Month!$B$4:$FB$4,Quarter!AU$5,Month!$B21:$FB21)</f>
        <v>5.837</v>
      </c>
      <c r="AV21" s="102">
        <f>SUMIF(Month!$B$4:$FB$4,Quarter!AV$5,Month!$B21:$FB21)</f>
        <v>3.67</v>
      </c>
      <c r="AW21" s="102">
        <f>SUMIF(Month!$B$4:$FB$4,Quarter!AW$5,Month!$B21:$FB21)</f>
        <v>4.673</v>
      </c>
      <c r="AX21" s="102">
        <f>SUMIF(Month!$B$4:$FB$4,Quarter!AX$5,Month!$B21:$FB21)</f>
        <v>5.087</v>
      </c>
      <c r="AY21" s="102">
        <f>SUMIF(Month!$B$4:$FB$4,Quarter!AY$5,Month!$B21:$FB21)</f>
        <v>4.891</v>
      </c>
      <c r="AZ21" s="102">
        <f>SUMIF(Month!$B$4:$FB$4,Quarter!AZ$5,Month!$B21:$FB21)</f>
        <v>6.299</v>
      </c>
      <c r="BA21" s="102">
        <f>SUMIF(Month!$B$4:$FB$4,Quarter!BA$5,Month!$B21:$FB21)</f>
        <v>9.838</v>
      </c>
      <c r="BB21" s="102">
        <f>SUMIF(Month!$B$4:$FB$4,Quarter!BB$5,Month!$B21:$FB21)</f>
        <v>5.547</v>
      </c>
      <c r="BC21" s="102">
        <f>SUMIF(Month!$B$4:$FN$4,Quarter!BC$5,Month!$B21:$FN21)</f>
        <v>5.308</v>
      </c>
      <c r="BD21" s="102">
        <f>SUMIF(Month!$B$4:$FN$4,Quarter!BD$5,Month!$B21:$FN21)</f>
        <v>7.74</v>
      </c>
      <c r="BE21" s="102">
        <f>SUMIF(Month!$B$4:$FN$4,Quarter!BE$5,Month!$B21:$FN21)</f>
        <v>7.002</v>
      </c>
      <c r="BF21" s="102">
        <f>SUMIF(Month!$B$4:$FN$4,Quarter!BF$5,Month!$B21:$FN21)</f>
        <v>9.677</v>
      </c>
      <c r="BG21" s="102">
        <f>SUMIF(Month!$B$4:$GQ$4,Quarter!BG$5,Month!$B21:$GQ21)</f>
        <v>13.159</v>
      </c>
      <c r="BH21" s="102">
        <f>SUMIF(Month!$B$4:$GQ$4,Quarter!BH$5,Month!$B21:$GQ21)</f>
        <v>7.797</v>
      </c>
      <c r="BI21" s="102">
        <f>SUMIF(Month!$B$4:$GQ$4,Quarter!BI$5,Month!$B21:$GQ21)</f>
        <v>12.827</v>
      </c>
      <c r="BJ21" s="102">
        <f>SUMIF(Month!$B$4:$GQ$4,Quarter!BJ$5,Month!$B21:$GQ21)</f>
        <v>11.616</v>
      </c>
      <c r="BK21" s="102">
        <f>SUMIF(Month!$B$4:$GQ$4,Quarter!BK$5,Month!$B21:$GQ21)</f>
        <v>14.909</v>
      </c>
      <c r="BL21" s="102">
        <f>SUMIF(Month!$B$4:$GQ$4,Quarter!BL$5,Month!$B21:$GQ21)</f>
        <v>18.203</v>
      </c>
      <c r="BM21" s="102">
        <f>SUMIF(Month!$B$4:$GQ$4,Quarter!BM$5,Month!$B21:$GQ21)</f>
        <v>22.8</v>
      </c>
      <c r="BN21" s="102">
        <f>SUMIF(Month!$B$4:$GQ$4,Quarter!BN$5,Month!$B21:$GQ21)</f>
        <v>7.371</v>
      </c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</row>
    <row r="22" ht="13.5" customHeight="1">
      <c r="A22" s="88">
        <f t="shared" si="1"/>
        <v>18</v>
      </c>
      <c r="B22" s="101" t="s">
        <v>16</v>
      </c>
      <c r="C22" s="102">
        <f>SUMIF(Month!$B$4:$FB$4,Quarter!C$5,Month!$B22:$FB22)</f>
        <v>18.287</v>
      </c>
      <c r="D22" s="102">
        <f>SUMIF(Month!$B$4:$FB$4,Quarter!D$5,Month!$B22:$FB22)</f>
        <v>16.786</v>
      </c>
      <c r="E22" s="102">
        <f>SUMIF(Month!$B$4:$FB$4,Quarter!E$5,Month!$B22:$FB22)</f>
        <v>22.597</v>
      </c>
      <c r="F22" s="102">
        <f>SUMIF(Month!$B$4:$FB$4,Quarter!F$5,Month!$B22:$FB22)</f>
        <v>25.653</v>
      </c>
      <c r="G22" s="102">
        <f>SUMIF(Month!$B$4:$FB$4,Quarter!G$5,Month!$B22:$FB22)</f>
        <v>15.848</v>
      </c>
      <c r="H22" s="102">
        <f>SUMIF(Month!$B$4:$FB$4,Quarter!H$5,Month!$B22:$FB22)</f>
        <v>21.382</v>
      </c>
      <c r="I22" s="102">
        <f>SUMIF(Month!$B$4:$FB$4,Quarter!I$5,Month!$B22:$FB22)</f>
        <v>22.373</v>
      </c>
      <c r="J22" s="102">
        <f>SUMIF(Month!$B$4:$FB$4,Quarter!J$5,Month!$B22:$FB22)</f>
        <v>18.014</v>
      </c>
      <c r="K22" s="102">
        <f>SUMIF(Month!$B$4:$FB$4,Quarter!K$5,Month!$B22:$FB22)</f>
        <v>16.075</v>
      </c>
      <c r="L22" s="102">
        <f>SUMIF(Month!$B$4:$FB$4,Quarter!L$5,Month!$B22:$FB22)</f>
        <v>15.154</v>
      </c>
      <c r="M22" s="102">
        <f>SUMIF(Month!$B$4:$FB$4,Quarter!M$5,Month!$B22:$FB22)</f>
        <v>19.808</v>
      </c>
      <c r="N22" s="102">
        <f>SUMIF(Month!$B$4:$FB$4,Quarter!N$5,Month!$B22:$FB22)</f>
        <v>15.851</v>
      </c>
      <c r="O22" s="102">
        <f>SUMIF(Month!$B$4:$FB$4,Quarter!O$5,Month!$B22:$FB22)</f>
        <v>12.133</v>
      </c>
      <c r="P22" s="102">
        <f>SUMIF(Month!$B$4:$FB$4,Quarter!P$5,Month!$B22:$FB22)</f>
        <v>21.73</v>
      </c>
      <c r="Q22" s="102">
        <f>SUMIF(Month!$B$4:$FB$4,Quarter!Q$5,Month!$B22:$FB22)</f>
        <v>20.085</v>
      </c>
      <c r="R22" s="102">
        <f>SUMIF(Month!$B$4:$FB$4,Quarter!R$5,Month!$B22:$FB22)</f>
        <v>13.9</v>
      </c>
      <c r="S22" s="102">
        <f>SUMIF(Month!$B$4:$FB$4,Quarter!S$5,Month!$B22:$FB22)</f>
        <v>11.161</v>
      </c>
      <c r="T22" s="102">
        <f>SUMIF(Month!$B$4:$FB$4,Quarter!T$5,Month!$B22:$FB22)</f>
        <v>16.232</v>
      </c>
      <c r="U22" s="102">
        <f>SUMIF(Month!$B$4:$FB$4,Quarter!U$5,Month!$B22:$FB22)</f>
        <v>19.306</v>
      </c>
      <c r="V22" s="102">
        <f>SUMIF(Month!$B$4:$FB$4,Quarter!V$5,Month!$B22:$FB22)</f>
        <v>17.448</v>
      </c>
      <c r="W22" s="102">
        <f>SUMIF(Month!$B$4:$FB$4,Quarter!W$5,Month!$B22:$FB22)</f>
        <v>15.017</v>
      </c>
      <c r="X22" s="102">
        <f>SUMIF(Month!$B$4:$FB$4,Quarter!X$5,Month!$B22:$FB22)</f>
        <v>16.684</v>
      </c>
      <c r="Y22" s="102">
        <f>SUMIF(Month!$B$4:$FB$4,Quarter!Y$5,Month!$B22:$FB22)</f>
        <v>25.054</v>
      </c>
      <c r="Z22" s="102">
        <f>SUMIF(Month!$B$4:$FB$4,Quarter!Z$5,Month!$B22:$FB22)</f>
        <v>10.47</v>
      </c>
      <c r="AA22" s="102">
        <f>SUMIF(Month!$B$4:$FB$4,Quarter!AA$5,Month!$B22:$FB22)</f>
        <v>18.156</v>
      </c>
      <c r="AB22" s="102">
        <f>SUMIF(Month!$B$4:$FB$4,Quarter!AB$5,Month!$B22:$FB22)</f>
        <v>16.717</v>
      </c>
      <c r="AC22" s="102">
        <f>SUMIF(Month!$B$4:$FB$4,Quarter!AC$5,Month!$B22:$FB22)</f>
        <v>22.514</v>
      </c>
      <c r="AD22" s="102">
        <f>SUMIF(Month!$B$4:$FB$4,Quarter!AD$5,Month!$B22:$FB22)</f>
        <v>16.912</v>
      </c>
      <c r="AE22" s="102">
        <f>SUMIF(Month!$B$4:$FB$4,Quarter!AE$5,Month!$B22:$FB22)</f>
        <v>15.549</v>
      </c>
      <c r="AF22" s="102">
        <f>SUMIF(Month!$B$4:$FB$4,Quarter!AF$5,Month!$B22:$FB22)</f>
        <v>19.357</v>
      </c>
      <c r="AG22" s="102">
        <f>SUMIF(Month!$B$4:$FB$4,Quarter!AG$5,Month!$B22:$FB22)</f>
        <v>23.574</v>
      </c>
      <c r="AH22" s="102">
        <f>SUMIF(Month!$B$4:$FB$4,Quarter!AH$5,Month!$B22:$FB22)</f>
        <v>16.767</v>
      </c>
      <c r="AI22" s="102">
        <f>SUMIF(Month!$B$4:$FB$4,Quarter!AI$5,Month!$B22:$FB22)</f>
        <v>20.902</v>
      </c>
      <c r="AJ22" s="102">
        <f>SUMIF(Month!$B$4:$FB$4,Quarter!AJ$5,Month!$B22:$FB22)</f>
        <v>15.937</v>
      </c>
      <c r="AK22" s="102">
        <f>SUMIF(Month!$B$4:$FB$4,Quarter!AK$5,Month!$B22:$FB22)</f>
        <v>21.448</v>
      </c>
      <c r="AL22" s="102">
        <f>SUMIF(Month!$B$4:$FB$4,Quarter!AL$5,Month!$B22:$FB22)</f>
        <v>20.368</v>
      </c>
      <c r="AM22" s="102">
        <f>SUMIF(Month!$B$4:$FB$4,Quarter!AM$5,Month!$B22:$FB22)</f>
        <v>13.963</v>
      </c>
      <c r="AN22" s="102">
        <f>SUMIF(Month!$B$4:$FB$4,Quarter!AN$5,Month!$B22:$FB22)</f>
        <v>15.125</v>
      </c>
      <c r="AO22" s="102">
        <f>SUMIF(Month!$B$4:$FB$4,Quarter!AO$5,Month!$B22:$FB22)</f>
        <v>22.922</v>
      </c>
      <c r="AP22" s="102">
        <f>SUMIF(Month!$B$4:$FB$4,Quarter!AP$5,Month!$B22:$FB22)</f>
        <v>18.358</v>
      </c>
      <c r="AQ22" s="102">
        <f>SUMIF(Month!$B$4:$FB$4,Quarter!AQ$5,Month!$B22:$FB22)</f>
        <v>17.754</v>
      </c>
      <c r="AR22" s="102">
        <f>SUMIF(Month!$B$4:$FB$4,Quarter!AR$5,Month!$B22:$FB22)</f>
        <v>18.912</v>
      </c>
      <c r="AS22" s="102">
        <f>SUMIF(Month!$B$4:$FB$4,Quarter!AS$5,Month!$B22:$FB22)</f>
        <v>22.204</v>
      </c>
      <c r="AT22" s="102">
        <f>SUMIF(Month!$B$4:$FB$4,Quarter!AT$5,Month!$B22:$FB22)</f>
        <v>15.493</v>
      </c>
      <c r="AU22" s="102">
        <f>SUMIF(Month!$B$4:$FB$4,Quarter!AU$5,Month!$B22:$FB22)</f>
        <v>17.304</v>
      </c>
      <c r="AV22" s="102">
        <f>SUMIF(Month!$B$4:$FB$4,Quarter!AV$5,Month!$B22:$FB22)</f>
        <v>15.275</v>
      </c>
      <c r="AW22" s="102">
        <f>SUMIF(Month!$B$4:$FB$4,Quarter!AW$5,Month!$B22:$FB22)</f>
        <v>16.824</v>
      </c>
      <c r="AX22" s="102">
        <f>SUMIF(Month!$B$4:$FB$4,Quarter!AX$5,Month!$B22:$FB22)</f>
        <v>15.89</v>
      </c>
      <c r="AY22" s="102">
        <f>SUMIF(Month!$B$4:$FB$4,Quarter!AY$5,Month!$B22:$FB22)</f>
        <v>10.286</v>
      </c>
      <c r="AZ22" s="102">
        <f>SUMIF(Month!$B$4:$FB$4,Quarter!AZ$5,Month!$B22:$FB22)</f>
        <v>12.847</v>
      </c>
      <c r="BA22" s="102">
        <f>SUMIF(Month!$B$4:$FB$4,Quarter!BA$5,Month!$B22:$FB22)</f>
        <v>19.413</v>
      </c>
      <c r="BB22" s="102">
        <f>SUMIF(Month!$B$4:$FB$4,Quarter!BB$5,Month!$B22:$FB22)</f>
        <v>16.936</v>
      </c>
      <c r="BC22" s="102">
        <f>SUMIF(Month!$B$4:$FN$4,Quarter!BC$5,Month!$B22:$FN22)</f>
        <v>14.365</v>
      </c>
      <c r="BD22" s="102">
        <f>SUMIF(Month!$B$4:$FN$4,Quarter!BD$5,Month!$B22:$FN22)</f>
        <v>10.227</v>
      </c>
      <c r="BE22" s="102">
        <f>SUMIF(Month!$B$4:$FN$4,Quarter!BE$5,Month!$B22:$FN22)</f>
        <v>19.403</v>
      </c>
      <c r="BF22" s="102">
        <f>SUMIF(Month!$B$4:$FN$4,Quarter!BF$5,Month!$B22:$FN22)</f>
        <v>14.499</v>
      </c>
      <c r="BG22" s="102">
        <f>SUMIF(Month!$B$4:$GQ$4,Quarter!BG$5,Month!$B22:$GQ22)</f>
        <v>15.156</v>
      </c>
      <c r="BH22" s="102">
        <f>SUMIF(Month!$B$4:$GQ$4,Quarter!BH$5,Month!$B22:$GQ22)</f>
        <v>14.04</v>
      </c>
      <c r="BI22" s="102">
        <f>SUMIF(Month!$B$4:$GQ$4,Quarter!BI$5,Month!$B22:$GQ22)</f>
        <v>17.845</v>
      </c>
      <c r="BJ22" s="102">
        <f>SUMIF(Month!$B$4:$GQ$4,Quarter!BJ$5,Month!$B22:$GQ22)</f>
        <v>14.054</v>
      </c>
      <c r="BK22" s="102">
        <f>SUMIF(Month!$B$4:$GQ$4,Quarter!BK$5,Month!$B22:$GQ22)</f>
        <v>13.068</v>
      </c>
      <c r="BL22" s="102">
        <f>SUMIF(Month!$B$4:$GQ$4,Quarter!BL$5,Month!$B22:$GQ22)</f>
        <v>15.442</v>
      </c>
      <c r="BM22" s="102">
        <f>SUMIF(Month!$B$4:$GQ$4,Quarter!BM$5,Month!$B22:$GQ22)</f>
        <v>13.275</v>
      </c>
      <c r="BN22" s="102">
        <f>SUMIF(Month!$B$4:$GQ$4,Quarter!BN$5,Month!$B22:$GQ22)</f>
        <v>6.81</v>
      </c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</row>
    <row r="23" ht="13.5" customHeight="1">
      <c r="A23" s="88">
        <f t="shared" si="1"/>
        <v>19</v>
      </c>
      <c r="B23" s="106" t="s">
        <v>19</v>
      </c>
      <c r="C23" s="107">
        <f>SUMIF(Month!$B$4:$FB$4,Quarter!C$5,Month!$B23:$FB23)</f>
        <v>54.494</v>
      </c>
      <c r="D23" s="107">
        <f>SUMIF(Month!$B$4:$FB$4,Quarter!D$5,Month!$B23:$FB23)</f>
        <v>57.453</v>
      </c>
      <c r="E23" s="107">
        <f>SUMIF(Month!$B$4:$FB$4,Quarter!E$5,Month!$B23:$FB23)</f>
        <v>67.088</v>
      </c>
      <c r="F23" s="107">
        <f>SUMIF(Month!$B$4:$FB$4,Quarter!F$5,Month!$B23:$FB23)</f>
        <v>73.755</v>
      </c>
      <c r="G23" s="107">
        <f>SUMIF(Month!$B$4:$FB$4,Quarter!G$5,Month!$B23:$FB23)</f>
        <v>54.788</v>
      </c>
      <c r="H23" s="107">
        <f>SUMIF(Month!$B$4:$FB$4,Quarter!H$5,Month!$B23:$FB23)</f>
        <v>64.838</v>
      </c>
      <c r="I23" s="107">
        <f>SUMIF(Month!$B$4:$FB$4,Quarter!I$5,Month!$B23:$FB23)</f>
        <v>67.47</v>
      </c>
      <c r="J23" s="107">
        <f>SUMIF(Month!$B$4:$FB$4,Quarter!J$5,Month!$B23:$FB23)</f>
        <v>66.499</v>
      </c>
      <c r="K23" s="107">
        <f>SUMIF(Month!$B$4:$FB$4,Quarter!K$5,Month!$B23:$FB23)</f>
        <v>56.601</v>
      </c>
      <c r="L23" s="107">
        <f>SUMIF(Month!$B$4:$FB$4,Quarter!L$5,Month!$B23:$FB23)</f>
        <v>55.822</v>
      </c>
      <c r="M23" s="107">
        <f>SUMIF(Month!$B$4:$FB$4,Quarter!M$5,Month!$B23:$FB23)</f>
        <v>64.018</v>
      </c>
      <c r="N23" s="107">
        <f>SUMIF(Month!$B$4:$FB$4,Quarter!N$5,Month!$B23:$FB23)</f>
        <v>59.371</v>
      </c>
      <c r="O23" s="107">
        <f>SUMIF(Month!$B$4:$FB$4,Quarter!O$5,Month!$B23:$FB23)</f>
        <v>46.245</v>
      </c>
      <c r="P23" s="107">
        <f>SUMIF(Month!$B$4:$FB$4,Quarter!P$5,Month!$B23:$FB23)</f>
        <v>62.469</v>
      </c>
      <c r="Q23" s="107">
        <f>SUMIF(Month!$B$4:$FB$4,Quarter!Q$5,Month!$B23:$FB23)</f>
        <v>62.943</v>
      </c>
      <c r="R23" s="107">
        <f>SUMIF(Month!$B$4:$FB$4,Quarter!R$5,Month!$B23:$FB23)</f>
        <v>62.032</v>
      </c>
      <c r="S23" s="107">
        <f>SUMIF(Month!$B$4:$FB$4,Quarter!S$5,Month!$B23:$FB23)</f>
        <v>53.654</v>
      </c>
      <c r="T23" s="107">
        <f>SUMIF(Month!$B$4:$FB$4,Quarter!T$5,Month!$B23:$FB23)</f>
        <v>63.931</v>
      </c>
      <c r="U23" s="107">
        <f>SUMIF(Month!$B$4:$FB$4,Quarter!U$5,Month!$B23:$FB23)</f>
        <v>70.705</v>
      </c>
      <c r="V23" s="107">
        <f>SUMIF(Month!$B$4:$FB$4,Quarter!V$5,Month!$B23:$FB23)</f>
        <v>74.185</v>
      </c>
      <c r="W23" s="107">
        <f>SUMIF(Month!$B$4:$FB$4,Quarter!W$5,Month!$B23:$FB23)</f>
        <v>61.859</v>
      </c>
      <c r="X23" s="107">
        <f>SUMIF(Month!$B$4:$FB$4,Quarter!X$5,Month!$B23:$FB23)</f>
        <v>61.297</v>
      </c>
      <c r="Y23" s="107">
        <f>SUMIF(Month!$B$4:$FB$4,Quarter!Y$5,Month!$B23:$FB23)</f>
        <v>77.684</v>
      </c>
      <c r="Z23" s="107">
        <f>SUMIF(Month!$B$4:$FB$4,Quarter!Z$5,Month!$B23:$FB23)</f>
        <v>61.354</v>
      </c>
      <c r="AA23" s="107">
        <f>SUMIF(Month!$B$4:$FB$4,Quarter!AA$5,Month!$B23:$FB23)</f>
        <v>63.524</v>
      </c>
      <c r="AB23" s="107">
        <f>SUMIF(Month!$B$4:$FB$4,Quarter!AB$5,Month!$B23:$FB23)</f>
        <v>62.763</v>
      </c>
      <c r="AC23" s="107">
        <f>SUMIF(Month!$B$4:$FB$4,Quarter!AC$5,Month!$B23:$FB23)</f>
        <v>74.53</v>
      </c>
      <c r="AD23" s="107">
        <f>SUMIF(Month!$B$4:$FB$4,Quarter!AD$5,Month!$B23:$FB23)</f>
        <v>71.497</v>
      </c>
      <c r="AE23" s="107">
        <f>SUMIF(Month!$B$4:$FB$4,Quarter!AE$5,Month!$B23:$FB23)</f>
        <v>61.747</v>
      </c>
      <c r="AF23" s="107">
        <f>SUMIF(Month!$B$4:$FB$4,Quarter!AF$5,Month!$B23:$FB23)</f>
        <v>69.732</v>
      </c>
      <c r="AG23" s="107">
        <f>SUMIF(Month!$B$4:$FB$4,Quarter!AG$5,Month!$B23:$FB23)</f>
        <v>76.116</v>
      </c>
      <c r="AH23" s="107">
        <f>SUMIF(Month!$B$4:$FB$4,Quarter!AH$5,Month!$B23:$FB23)</f>
        <v>82.01</v>
      </c>
      <c r="AI23" s="107">
        <f>SUMIF(Month!$B$4:$FB$4,Quarter!AI$5,Month!$B23:$FB23)</f>
        <v>70.17</v>
      </c>
      <c r="AJ23" s="107">
        <f>SUMIF(Month!$B$4:$FB$4,Quarter!AJ$5,Month!$B23:$FB23)</f>
        <v>63.882</v>
      </c>
      <c r="AK23" s="107">
        <f>SUMIF(Month!$B$4:$FB$4,Quarter!AK$5,Month!$B23:$FB23)</f>
        <v>79.002</v>
      </c>
      <c r="AL23" s="107">
        <f>SUMIF(Month!$B$4:$FB$4,Quarter!AL$5,Month!$B23:$FB23)</f>
        <v>74.915</v>
      </c>
      <c r="AM23" s="107">
        <f>SUMIF(Month!$B$4:$FB$4,Quarter!AM$5,Month!$B23:$FB23)</f>
        <v>63.339</v>
      </c>
      <c r="AN23" s="107">
        <f>SUMIF(Month!$B$4:$FB$4,Quarter!AN$5,Month!$B23:$FB23)</f>
        <v>68.528</v>
      </c>
      <c r="AO23" s="107">
        <f>SUMIF(Month!$B$4:$FB$4,Quarter!AO$5,Month!$B23:$FB23)</f>
        <v>85.784</v>
      </c>
      <c r="AP23" s="107">
        <f>SUMIF(Month!$B$4:$FB$4,Quarter!AP$5,Month!$B23:$FB23)</f>
        <v>74.546</v>
      </c>
      <c r="AQ23" s="107">
        <f>SUMIF(Month!$B$4:$FB$4,Quarter!AQ$5,Month!$B23:$FB23)</f>
        <v>69.483</v>
      </c>
      <c r="AR23" s="107">
        <f>SUMIF(Month!$B$4:$FB$4,Quarter!AR$5,Month!$B23:$FB23)</f>
        <v>77.869</v>
      </c>
      <c r="AS23" s="107">
        <f>SUMIF(Month!$B$4:$FB$4,Quarter!AS$5,Month!$B23:$FB23)</f>
        <v>85.237</v>
      </c>
      <c r="AT23" s="107">
        <f>SUMIF(Month!$B$4:$FB$4,Quarter!AT$5,Month!$B23:$FB23)</f>
        <v>77.689</v>
      </c>
      <c r="AU23" s="107">
        <f>SUMIF(Month!$B$4:$FB$4,Quarter!AU$5,Month!$B23:$FB23)</f>
        <v>76.446</v>
      </c>
      <c r="AV23" s="107">
        <f>SUMIF(Month!$B$4:$FB$4,Quarter!AV$5,Month!$B23:$FB23)</f>
        <v>69.53</v>
      </c>
      <c r="AW23" s="107">
        <f>SUMIF(Month!$B$4:$FB$4,Quarter!AW$5,Month!$B23:$FB23)</f>
        <v>79.148</v>
      </c>
      <c r="AX23" s="107">
        <f>SUMIF(Month!$B$4:$FB$4,Quarter!AX$5,Month!$B23:$FB23)</f>
        <v>81.991</v>
      </c>
      <c r="AY23" s="107">
        <f>SUMIF(Month!$B$4:$FB$4,Quarter!AY$5,Month!$B23:$FB23)</f>
        <v>69.113</v>
      </c>
      <c r="AZ23" s="107">
        <f>SUMIF(Month!$B$4:$FB$4,Quarter!AZ$5,Month!$B23:$FB23)</f>
        <v>69.001</v>
      </c>
      <c r="BA23" s="107">
        <f>SUMIF(Month!$B$4:$FB$4,Quarter!BA$5,Month!$B23:$FB23)</f>
        <v>96.039</v>
      </c>
      <c r="BB23" s="107">
        <f>SUMIF(Month!$B$4:$FB$4,Quarter!BB$5,Month!$B23:$FB23)</f>
        <v>88.502</v>
      </c>
      <c r="BC23" s="107">
        <f>SUMIF(Month!$B$4:$FN$4,Quarter!BC$5,Month!$B23:$FN23)</f>
        <v>77.578</v>
      </c>
      <c r="BD23" s="107">
        <f>SUMIF(Month!$B$4:$FN$4,Quarter!BD$5,Month!$B23:$FN23)</f>
        <v>78.271</v>
      </c>
      <c r="BE23" s="107">
        <f>SUMIF(Month!$B$4:$FN$4,Quarter!BE$5,Month!$B23:$FN23)</f>
        <v>89.964</v>
      </c>
      <c r="BF23" s="107">
        <f>SUMIF(Month!$B$4:$FN$4,Quarter!BF$5,Month!$B23:$FN23)</f>
        <v>88.635</v>
      </c>
      <c r="BG23" s="107">
        <f>SUMIF(Month!$B$4:$GQ$4,Quarter!BG$5,Month!$B23:$GQ23)</f>
        <v>87.231</v>
      </c>
      <c r="BH23" s="107">
        <f>SUMIF(Month!$B$4:$GQ$4,Quarter!BH$5,Month!$B23:$GQ23)</f>
        <v>72.24</v>
      </c>
      <c r="BI23" s="107">
        <f>SUMIF(Month!$B$4:$GQ$4,Quarter!BI$5,Month!$B23:$GQ23)</f>
        <v>91.175</v>
      </c>
      <c r="BJ23" s="107">
        <f>SUMIF(Month!$B$4:$GQ$4,Quarter!BJ$5,Month!$B23:$GQ23)</f>
        <v>91.747</v>
      </c>
      <c r="BK23" s="107">
        <f>SUMIF(Month!$B$4:$GQ$4,Quarter!BK$5,Month!$B23:$GQ23)</f>
        <v>89.756</v>
      </c>
      <c r="BL23" s="107">
        <f>SUMIF(Month!$B$4:$GQ$4,Quarter!BL$5,Month!$B23:$GQ23)</f>
        <v>94.746</v>
      </c>
      <c r="BM23" s="107">
        <f>SUMIF(Month!$B$4:$GQ$4,Quarter!BM$5,Month!$B23:$GQ23)</f>
        <v>93.589</v>
      </c>
      <c r="BN23" s="107">
        <f>SUMIF(Month!$B$4:$GQ$4,Quarter!BN$5,Month!$B23:$GQ23)</f>
        <v>39.076</v>
      </c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</row>
    <row r="24" ht="4.5" customHeight="1">
      <c r="A24" s="88">
        <f t="shared" si="1"/>
        <v>20</v>
      </c>
      <c r="B24" s="109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</row>
    <row r="25" ht="13.5" customHeight="1">
      <c r="A25" s="88">
        <f t="shared" si="1"/>
        <v>21</v>
      </c>
      <c r="B25" s="113" t="s">
        <v>20</v>
      </c>
      <c r="C25" s="114">
        <f>SUMIF(Month!$B$4:$FB$4,Quarter!C$5,Month!$B25:$FB25)</f>
        <v>88.225</v>
      </c>
      <c r="D25" s="114">
        <f>SUMIF(Month!$B$4:$FB$4,Quarter!D$5,Month!$B25:$FB25)</f>
        <v>99.402</v>
      </c>
      <c r="E25" s="114">
        <f>SUMIF(Month!$B$4:$FB$4,Quarter!E$5,Month!$B25:$FB25)</f>
        <v>112.511</v>
      </c>
      <c r="F25" s="114">
        <f>SUMIF(Month!$B$4:$FB$4,Quarter!F$5,Month!$B25:$FB25)</f>
        <v>109.012</v>
      </c>
      <c r="G25" s="114">
        <f>SUMIF(Month!$B$4:$FB$4,Quarter!G$5,Month!$B25:$FB25)</f>
        <v>97.962</v>
      </c>
      <c r="H25" s="114">
        <f>SUMIF(Month!$B$4:$FB$4,Quarter!H$5,Month!$B25:$FB25)</f>
        <v>111.111</v>
      </c>
      <c r="I25" s="114">
        <f>SUMIF(Month!$B$4:$FB$4,Quarter!I$5,Month!$B25:$FB25)</f>
        <v>116.444</v>
      </c>
      <c r="J25" s="114">
        <f>SUMIF(Month!$B$4:$FB$4,Quarter!J$5,Month!$B25:$FB25)</f>
        <v>122.213</v>
      </c>
      <c r="K25" s="114">
        <f>SUMIF(Month!$B$4:$FB$4,Quarter!K$5,Month!$B25:$FB25)</f>
        <v>105.187</v>
      </c>
      <c r="L25" s="114">
        <f>SUMIF(Month!$B$4:$FB$4,Quarter!L$5,Month!$B25:$FB25)</f>
        <v>109.312</v>
      </c>
      <c r="M25" s="114">
        <f>SUMIF(Month!$B$4:$FB$4,Quarter!M$5,Month!$B25:$FB25)</f>
        <v>119.808</v>
      </c>
      <c r="N25" s="114">
        <f>SUMIF(Month!$B$4:$FB$4,Quarter!N$5,Month!$B25:$FB25)</f>
        <v>122.618</v>
      </c>
      <c r="O25" s="114">
        <f>SUMIF(Month!$B$4:$FB$4,Quarter!O$5,Month!$B25:$FB25)</f>
        <v>97.803</v>
      </c>
      <c r="P25" s="114">
        <f>SUMIF(Month!$B$4:$FB$4,Quarter!P$5,Month!$B25:$FB25)</f>
        <v>114.816</v>
      </c>
      <c r="Q25" s="114">
        <f>SUMIF(Month!$B$4:$FB$4,Quarter!Q$5,Month!$B25:$FB25)</f>
        <v>119.716</v>
      </c>
      <c r="R25" s="114">
        <f>SUMIF(Month!$B$4:$FB$4,Quarter!R$5,Month!$B25:$FB25)</f>
        <v>119.659</v>
      </c>
      <c r="S25" s="114">
        <f>SUMIF(Month!$B$4:$FB$4,Quarter!S$5,Month!$B25:$FB25)</f>
        <v>104.023</v>
      </c>
      <c r="T25" s="114">
        <f>SUMIF(Month!$B$4:$FB$4,Quarter!T$5,Month!$B25:$FB25)</f>
        <v>114.756</v>
      </c>
      <c r="U25" s="114">
        <f>SUMIF(Month!$B$4:$FB$4,Quarter!U$5,Month!$B25:$FB25)</f>
        <v>126.423</v>
      </c>
      <c r="V25" s="114">
        <f>SUMIF(Month!$B$4:$FB$4,Quarter!V$5,Month!$B25:$FB25)</f>
        <v>126.614</v>
      </c>
      <c r="W25" s="114">
        <f>SUMIF(Month!$B$4:$FB$4,Quarter!W$5,Month!$B25:$FB25)</f>
        <v>110.707</v>
      </c>
      <c r="X25" s="114">
        <f>SUMIF(Month!$B$4:$FB$4,Quarter!X$5,Month!$B25:$FB25)</f>
        <v>123.405</v>
      </c>
      <c r="Y25" s="114">
        <f>SUMIF(Month!$B$4:$FB$4,Quarter!Y$5,Month!$B25:$FB25)</f>
        <v>137.948</v>
      </c>
      <c r="Z25" s="114">
        <f>SUMIF(Month!$B$4:$FB$4,Quarter!Z$5,Month!$B25:$FB25)</f>
        <v>129.639</v>
      </c>
      <c r="AA25" s="114">
        <f>SUMIF(Month!$B$4:$FB$4,Quarter!AA$5,Month!$B25:$FB25)</f>
        <v>119.196</v>
      </c>
      <c r="AB25" s="114">
        <f>SUMIF(Month!$B$4:$FB$4,Quarter!AB$5,Month!$B25:$FB25)</f>
        <v>120.348</v>
      </c>
      <c r="AC25" s="114">
        <f>SUMIF(Month!$B$4:$FB$4,Quarter!AC$5,Month!$B25:$FB25)</f>
        <v>135.115</v>
      </c>
      <c r="AD25" s="114">
        <f>SUMIF(Month!$B$4:$FB$4,Quarter!AD$5,Month!$B25:$FB25)</f>
        <v>135.51</v>
      </c>
      <c r="AE25" s="114">
        <f>SUMIF(Month!$B$4:$FB$4,Quarter!AE$5,Month!$B25:$FB25)</f>
        <v>115.531</v>
      </c>
      <c r="AF25" s="114">
        <f>SUMIF(Month!$B$4:$FB$4,Quarter!AF$5,Month!$B25:$FB25)</f>
        <v>132.266</v>
      </c>
      <c r="AG25" s="114">
        <f>SUMIF(Month!$B$4:$FB$4,Quarter!AG$5,Month!$B25:$FB25)</f>
        <v>137.269</v>
      </c>
      <c r="AH25" s="114">
        <f>SUMIF(Month!$B$4:$FB$4,Quarter!AH$5,Month!$B25:$FB25)</f>
        <v>149.839</v>
      </c>
      <c r="AI25" s="114">
        <f>SUMIF(Month!$B$4:$FB$4,Quarter!AI$5,Month!$B25:$FB25)</f>
        <v>119.544</v>
      </c>
      <c r="AJ25" s="114">
        <f>SUMIF(Month!$B$4:$FB$4,Quarter!AJ$5,Month!$B25:$FB25)</f>
        <v>121.84</v>
      </c>
      <c r="AK25" s="114">
        <f>SUMIF(Month!$B$4:$FB$4,Quarter!AK$5,Month!$B25:$FB25)</f>
        <v>144.791</v>
      </c>
      <c r="AL25" s="114">
        <f>SUMIF(Month!$B$4:$FB$4,Quarter!AL$5,Month!$B25:$FB25)</f>
        <v>138.279</v>
      </c>
      <c r="AM25" s="114">
        <f>SUMIF(Month!$B$4:$FB$4,Quarter!AM$5,Month!$B25:$FB25)</f>
        <v>120.674</v>
      </c>
      <c r="AN25" s="114">
        <f>SUMIF(Month!$B$4:$FB$4,Quarter!AN$5,Month!$B25:$FB25)</f>
        <v>131.386</v>
      </c>
      <c r="AO25" s="114">
        <f>SUMIF(Month!$B$4:$FB$4,Quarter!AO$5,Month!$B25:$FB25)</f>
        <v>149.528</v>
      </c>
      <c r="AP25" s="114">
        <f>SUMIF(Month!$B$4:$FB$4,Quarter!AP$5,Month!$B25:$FB25)</f>
        <v>142.913</v>
      </c>
      <c r="AQ25" s="114">
        <f>SUMIF(Month!$B$4:$FB$4,Quarter!AQ$5,Month!$B25:$FB25)</f>
        <v>129.139</v>
      </c>
      <c r="AR25" s="114">
        <f>SUMIF(Month!$B$4:$FB$4,Quarter!AR$5,Month!$B25:$FB25)</f>
        <v>143.268</v>
      </c>
      <c r="AS25" s="114">
        <f>SUMIF(Month!$B$4:$FB$4,Quarter!AS$5,Month!$B25:$FB25)</f>
        <v>151.5</v>
      </c>
      <c r="AT25" s="114">
        <f>SUMIF(Month!$B$4:$FB$4,Quarter!AT$5,Month!$B25:$FB25)</f>
        <v>142.137</v>
      </c>
      <c r="AU25" s="114">
        <f>SUMIF(Month!$B$4:$FB$4,Quarter!AU$5,Month!$B25:$FB25)</f>
        <v>134.897</v>
      </c>
      <c r="AV25" s="114">
        <f>SUMIF(Month!$B$4:$FB$4,Quarter!AV$5,Month!$B25:$FB25)</f>
        <v>138.004</v>
      </c>
      <c r="AW25" s="114">
        <f>SUMIF(Month!$B$4:$FB$4,Quarter!AW$5,Month!$B25:$FB25)</f>
        <v>154.094</v>
      </c>
      <c r="AX25" s="114">
        <f>SUMIF(Month!$B$4:$FB$4,Quarter!AX$5,Month!$B25:$FB25)</f>
        <v>152.807</v>
      </c>
      <c r="AY25" s="114">
        <f>SUMIF(Month!$B$4:$FB$4,Quarter!AY$5,Month!$B25:$FB25)</f>
        <v>141.367</v>
      </c>
      <c r="AZ25" s="114">
        <f>SUMIF(Month!$B$4:$FB$4,Quarter!AZ$5,Month!$B25:$FB25)</f>
        <v>127.696</v>
      </c>
      <c r="BA25" s="114">
        <f>SUMIF(Month!$B$4:$FB$4,Quarter!BA$5,Month!$B25:$FB25)</f>
        <v>163.849</v>
      </c>
      <c r="BB25" s="114">
        <f>SUMIF(Month!$B$4:$FB$4,Quarter!BB$5,Month!$B25:$FB25)</f>
        <v>162.369</v>
      </c>
      <c r="BC25" s="114">
        <f>SUMIF(Month!$B$4:$FN$4,Quarter!BC$5,Month!$B25:$FN25)</f>
        <v>146.553</v>
      </c>
      <c r="BD25" s="114">
        <f>SUMIF(Month!$B$4:$FN$4,Quarter!BD$5,Month!$B25:$FN25)</f>
        <v>148.503</v>
      </c>
      <c r="BE25" s="114">
        <f>SUMIF(Month!$B$4:$FN$4,Quarter!BE$5,Month!$B25:$FN25)</f>
        <v>160.311</v>
      </c>
      <c r="BF25" s="114">
        <f>SUMIF(Month!$B$4:$FN$4,Quarter!BF$5,Month!$B25:$FN25)</f>
        <v>155.713</v>
      </c>
      <c r="BG25" s="114">
        <f>SUMIF(Month!$B$4:$GQ$4,Quarter!BG$5,Month!$B25:$GQ25)</f>
        <v>143.337</v>
      </c>
      <c r="BH25" s="114">
        <f>SUMIF(Month!$B$4:$GQ$4,Quarter!BH$5,Month!$B25:$GQ25)</f>
        <v>131.197</v>
      </c>
      <c r="BI25" s="114">
        <f>SUMIF(Month!$B$4:$GQ$4,Quarter!BI$5,Month!$B25:$GQ25)</f>
        <v>153.076</v>
      </c>
      <c r="BJ25" s="114">
        <f>SUMIF(Month!$B$4:$GQ$4,Quarter!BJ$5,Month!$B25:$GQ25)</f>
        <v>154.168</v>
      </c>
      <c r="BK25" s="114">
        <f>SUMIF(Month!$B$4:$GQ$4,Quarter!BK$5,Month!$B25:$GQ25)</f>
        <v>150.04</v>
      </c>
      <c r="BL25" s="114">
        <f>SUMIF(Month!$B$4:$GQ$4,Quarter!BL$5,Month!$B25:$GQ25)</f>
        <v>148.008</v>
      </c>
      <c r="BM25" s="114">
        <f>SUMIF(Month!$B$4:$GQ$4,Quarter!BM$5,Month!$B25:$GQ25)</f>
        <v>136.711</v>
      </c>
      <c r="BN25" s="114">
        <f>SUMIF(Month!$B$4:$GQ$4,Quarter!BN$5,Month!$B25:$GQ25)</f>
        <v>52.365</v>
      </c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</row>
    <row r="26" ht="13.5" customHeight="1">
      <c r="A26" s="88">
        <f t="shared" si="1"/>
        <v>22</v>
      </c>
      <c r="B26" s="104" t="s">
        <v>21</v>
      </c>
      <c r="C26" s="105">
        <f>SUMIF(Month!$B$4:$FB$4,Quarter!C$5,Month!$B26:$FB26)</f>
        <v>62.466</v>
      </c>
      <c r="D26" s="105">
        <f>SUMIF(Month!$B$4:$FB$4,Quarter!D$5,Month!$B26:$FB26)</f>
        <v>72.847</v>
      </c>
      <c r="E26" s="105">
        <f>SUMIF(Month!$B$4:$FB$4,Quarter!E$5,Month!$B26:$FB26)</f>
        <v>83.415</v>
      </c>
      <c r="F26" s="105">
        <f>SUMIF(Month!$B$4:$FB$4,Quarter!F$5,Month!$B26:$FB26)</f>
        <v>80.49</v>
      </c>
      <c r="G26" s="105">
        <f>SUMIF(Month!$B$4:$FB$4,Quarter!G$5,Month!$B26:$FB26)</f>
        <v>70.393</v>
      </c>
      <c r="H26" s="105">
        <f>SUMIF(Month!$B$4:$FB$4,Quarter!H$5,Month!$B26:$FB26)</f>
        <v>80.84</v>
      </c>
      <c r="I26" s="105">
        <f>SUMIF(Month!$B$4:$FB$4,Quarter!I$5,Month!$B26:$FB26)</f>
        <v>82.534</v>
      </c>
      <c r="J26" s="105">
        <f>SUMIF(Month!$B$4:$FB$4,Quarter!J$5,Month!$B26:$FB26)</f>
        <v>83.9</v>
      </c>
      <c r="K26" s="105">
        <f>SUMIF(Month!$B$4:$FB$4,Quarter!K$5,Month!$B26:$FB26)</f>
        <v>69.569</v>
      </c>
      <c r="L26" s="105">
        <f>SUMIF(Month!$B$4:$FB$4,Quarter!L$5,Month!$B26:$FB26)</f>
        <v>73.009</v>
      </c>
      <c r="M26" s="105">
        <f>SUMIF(Month!$B$4:$FB$4,Quarter!M$5,Month!$B26:$FB26)</f>
        <v>79.104</v>
      </c>
      <c r="N26" s="105">
        <f>SUMIF(Month!$B$4:$FB$4,Quarter!N$5,Month!$B26:$FB26)</f>
        <v>79.889</v>
      </c>
      <c r="O26" s="105">
        <f>SUMIF(Month!$B$4:$FB$4,Quarter!O$5,Month!$B26:$FB26)</f>
        <v>68.15</v>
      </c>
      <c r="P26" s="105">
        <f>SUMIF(Month!$B$4:$FB$4,Quarter!P$5,Month!$B26:$FB26)</f>
        <v>86.87</v>
      </c>
      <c r="Q26" s="105">
        <f>SUMIF(Month!$B$4:$FB$4,Quarter!Q$5,Month!$B26:$FB26)</f>
        <v>85.168</v>
      </c>
      <c r="R26" s="105">
        <f>SUMIF(Month!$B$4:$FB$4,Quarter!R$5,Month!$B26:$FB26)</f>
        <v>81.167</v>
      </c>
      <c r="S26" s="105">
        <f>SUMIF(Month!$B$4:$FB$4,Quarter!S$5,Month!$B26:$FB26)</f>
        <v>64.183</v>
      </c>
      <c r="T26" s="105">
        <f>SUMIF(Month!$B$4:$FB$4,Quarter!T$5,Month!$B26:$FB26)</f>
        <v>70.726</v>
      </c>
      <c r="U26" s="105">
        <f>SUMIF(Month!$B$4:$FB$4,Quarter!U$5,Month!$B26:$FB26)</f>
        <v>77.776</v>
      </c>
      <c r="V26" s="105">
        <f>SUMIF(Month!$B$4:$FB$4,Quarter!V$5,Month!$B26:$FB26)</f>
        <v>77.961</v>
      </c>
      <c r="W26" s="105">
        <f>SUMIF(Month!$B$4:$FB$4,Quarter!W$5,Month!$B26:$FB26)</f>
        <v>64.787</v>
      </c>
      <c r="X26" s="105">
        <f>SUMIF(Month!$B$4:$FB$4,Quarter!X$5,Month!$B26:$FB26)</f>
        <v>73.825</v>
      </c>
      <c r="Y26" s="105">
        <f>SUMIF(Month!$B$4:$FB$4,Quarter!Y$5,Month!$B26:$FB26)</f>
        <v>85.278</v>
      </c>
      <c r="Z26" s="105">
        <f>SUMIF(Month!$B$4:$FB$4,Quarter!Z$5,Month!$B26:$FB26)</f>
        <v>80.056</v>
      </c>
      <c r="AA26" s="105">
        <f>SUMIF(Month!$B$4:$FB$4,Quarter!AA$5,Month!$B26:$FB26)</f>
        <v>71.414</v>
      </c>
      <c r="AB26" s="105">
        <f>SUMIF(Month!$B$4:$FB$4,Quarter!AB$5,Month!$B26:$FB26)</f>
        <v>71.304</v>
      </c>
      <c r="AC26" s="105">
        <f>SUMIF(Month!$B$4:$FB$4,Quarter!AC$5,Month!$B26:$FB26)</f>
        <v>81.136</v>
      </c>
      <c r="AD26" s="105">
        <f>SUMIF(Month!$B$4:$FB$4,Quarter!AD$5,Month!$B26:$FB26)</f>
        <v>81.059</v>
      </c>
      <c r="AE26" s="105">
        <f>SUMIF(Month!$B$4:$FB$4,Quarter!AE$5,Month!$B26:$FB26)</f>
        <v>63.736</v>
      </c>
      <c r="AF26" s="105">
        <f>SUMIF(Month!$B$4:$FB$4,Quarter!AF$5,Month!$B26:$FB26)</f>
        <v>71.896</v>
      </c>
      <c r="AG26" s="105">
        <f>SUMIF(Month!$B$4:$FB$4,Quarter!AG$5,Month!$B26:$FB26)</f>
        <v>78.212</v>
      </c>
      <c r="AH26" s="105">
        <f>SUMIF(Month!$B$4:$FB$4,Quarter!AH$5,Month!$B26:$FB26)</f>
        <v>86.985</v>
      </c>
      <c r="AI26" s="105">
        <f>SUMIF(Month!$B$4:$FB$4,Quarter!AI$5,Month!$B26:$FB26)</f>
        <v>65.32</v>
      </c>
      <c r="AJ26" s="105">
        <f>SUMIF(Month!$B$4:$FB$4,Quarter!AJ$5,Month!$B26:$FB26)</f>
        <v>64.767</v>
      </c>
      <c r="AK26" s="105">
        <f>SUMIF(Month!$B$4:$FB$4,Quarter!AK$5,Month!$B26:$FB26)</f>
        <v>81.283</v>
      </c>
      <c r="AL26" s="105">
        <f>SUMIF(Month!$B$4:$FB$4,Quarter!AL$5,Month!$B26:$FB26)</f>
        <v>77.435</v>
      </c>
      <c r="AM26" s="105">
        <f>SUMIF(Month!$B$4:$FB$4,Quarter!AM$5,Month!$B26:$FB26)</f>
        <v>62.926</v>
      </c>
      <c r="AN26" s="105">
        <f>SUMIF(Month!$B$4:$FB$4,Quarter!AN$5,Month!$B26:$FB26)</f>
        <v>74.782</v>
      </c>
      <c r="AO26" s="105">
        <f>SUMIF(Month!$B$4:$FB$4,Quarter!AO$5,Month!$B26:$FB26)</f>
        <v>88.86</v>
      </c>
      <c r="AP26" s="105">
        <f>SUMIF(Month!$B$4:$FB$4,Quarter!AP$5,Month!$B26:$FB26)</f>
        <v>89.967</v>
      </c>
      <c r="AQ26" s="105">
        <f>SUMIF(Month!$B$4:$FB$4,Quarter!AQ$5,Month!$B26:$FB26)</f>
        <v>80.546</v>
      </c>
      <c r="AR26" s="105">
        <f>SUMIF(Month!$B$4:$FB$4,Quarter!AR$5,Month!$B26:$FB26)</f>
        <v>88.58</v>
      </c>
      <c r="AS26" s="105">
        <f>SUMIF(Month!$B$4:$FB$4,Quarter!AS$5,Month!$B26:$FB26)</f>
        <v>88.478</v>
      </c>
      <c r="AT26" s="105">
        <f>SUMIF(Month!$B$4:$FB$4,Quarter!AT$5,Month!$B26:$FB26)</f>
        <v>84.025</v>
      </c>
      <c r="AU26" s="105">
        <f>SUMIF(Month!$B$4:$FB$4,Quarter!AU$5,Month!$B26:$FB26)</f>
        <v>76.217</v>
      </c>
      <c r="AV26" s="105">
        <f>SUMIF(Month!$B$4:$FB$4,Quarter!AV$5,Month!$B26:$FB26)</f>
        <v>77.779</v>
      </c>
      <c r="AW26" s="105">
        <f>SUMIF(Month!$B$4:$FB$4,Quarter!AW$5,Month!$B26:$FB26)</f>
        <v>89.209</v>
      </c>
      <c r="AX26" s="105">
        <f>SUMIF(Month!$B$4:$FB$4,Quarter!AX$5,Month!$B26:$FB26)</f>
        <v>86.916</v>
      </c>
      <c r="AY26" s="105">
        <f>SUMIF(Month!$B$4:$FB$4,Quarter!AY$5,Month!$B26:$FB26)</f>
        <v>78.297</v>
      </c>
      <c r="AZ26" s="105">
        <f>SUMIF(Month!$B$4:$FB$4,Quarter!AZ$5,Month!$B26:$FB26)</f>
        <v>67.058</v>
      </c>
      <c r="BA26" s="105">
        <f>SUMIF(Month!$B$4:$FB$4,Quarter!BA$5,Month!$B26:$FB26)</f>
        <v>89.416</v>
      </c>
      <c r="BB26" s="105">
        <f>SUMIF(Month!$B$4:$FB$4,Quarter!BB$5,Month!$B26:$FB26)</f>
        <v>95.739</v>
      </c>
      <c r="BC26" s="105">
        <f>SUMIF(Month!$B$4:$FN$4,Quarter!BC$5,Month!$B26:$FN26)</f>
        <v>80.821</v>
      </c>
      <c r="BD26" s="105">
        <f>SUMIF(Month!$B$4:$FN$4,Quarter!BD$5,Month!$B26:$FN26)</f>
        <v>77.969</v>
      </c>
      <c r="BE26" s="105">
        <f>SUMIF(Month!$B$4:$FN$4,Quarter!BE$5,Month!$B26:$FN26)</f>
        <v>88.032</v>
      </c>
      <c r="BF26" s="105">
        <f>SUMIF(Month!$B$4:$FN$4,Quarter!BF$5,Month!$B26:$FN26)</f>
        <v>85.349</v>
      </c>
      <c r="BG26" s="105">
        <f>SUMIF(Month!$B$4:$GQ$4,Quarter!BG$5,Month!$B26:$GQ26)</f>
        <v>77.919</v>
      </c>
      <c r="BH26" s="105">
        <f>SUMIF(Month!$B$4:$GQ$4,Quarter!BH$5,Month!$B26:$GQ26)</f>
        <v>74.898</v>
      </c>
      <c r="BI26" s="105">
        <f>SUMIF(Month!$B$4:$GQ$4,Quarter!BI$5,Month!$B26:$GQ26)</f>
        <v>88.515</v>
      </c>
      <c r="BJ26" s="105">
        <f>SUMIF(Month!$B$4:$GQ$4,Quarter!BJ$5,Month!$B26:$GQ26)</f>
        <v>84.589</v>
      </c>
      <c r="BK26" s="105">
        <f>SUMIF(Month!$B$4:$GQ$4,Quarter!BK$5,Month!$B26:$GQ26)</f>
        <v>75.128</v>
      </c>
      <c r="BL26" s="105">
        <f>SUMIF(Month!$B$4:$GQ$4,Quarter!BL$5,Month!$B26:$GQ26)</f>
        <v>78.262</v>
      </c>
      <c r="BM26" s="105">
        <f>SUMIF(Month!$B$4:$GQ$4,Quarter!BM$5,Month!$B26:$GQ26)</f>
        <v>73.387</v>
      </c>
      <c r="BN26" s="105">
        <f>SUMIF(Month!$B$4:$GQ$4,Quarter!BN$5,Month!$B26:$GQ26)</f>
        <v>29.329</v>
      </c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</row>
    <row r="27" ht="13.5" customHeight="1">
      <c r="A27" s="88">
        <f t="shared" si="1"/>
        <v>23</v>
      </c>
      <c r="B27" s="104" t="s">
        <v>22</v>
      </c>
      <c r="C27" s="105">
        <f>SUMIF(Month!$B$4:$FB$4,Quarter!C$5,Month!$B27:$FB27)</f>
        <v>15.527</v>
      </c>
      <c r="D27" s="105">
        <f>SUMIF(Month!$B$4:$FB$4,Quarter!D$5,Month!$B27:$FB27)</f>
        <v>15.445</v>
      </c>
      <c r="E27" s="105">
        <f>SUMIF(Month!$B$4:$FB$4,Quarter!E$5,Month!$B27:$FB27)</f>
        <v>16.539</v>
      </c>
      <c r="F27" s="105">
        <f>SUMIF(Month!$B$4:$FB$4,Quarter!F$5,Month!$B27:$FB27)</f>
        <v>16.5</v>
      </c>
      <c r="G27" s="105">
        <f>SUMIF(Month!$B$4:$FB$4,Quarter!G$5,Month!$B27:$FB27)</f>
        <v>17.668</v>
      </c>
      <c r="H27" s="105">
        <f>SUMIF(Month!$B$4:$FB$4,Quarter!H$5,Month!$B27:$FB27)</f>
        <v>18.011</v>
      </c>
      <c r="I27" s="105">
        <f>SUMIF(Month!$B$4:$FB$4,Quarter!I$5,Month!$B27:$FB27)</f>
        <v>21.11</v>
      </c>
      <c r="J27" s="105">
        <f>SUMIF(Month!$B$4:$FB$4,Quarter!J$5,Month!$B27:$FB27)</f>
        <v>23.786</v>
      </c>
      <c r="K27" s="105">
        <f>SUMIF(Month!$B$4:$FB$4,Quarter!K$5,Month!$B27:$FB27)</f>
        <v>24.1</v>
      </c>
      <c r="L27" s="105">
        <f>SUMIF(Month!$B$4:$FB$4,Quarter!L$5,Month!$B27:$FB27)</f>
        <v>22.104</v>
      </c>
      <c r="M27" s="105">
        <f>SUMIF(Month!$B$4:$FB$4,Quarter!M$5,Month!$B27:$FB27)</f>
        <v>25.642</v>
      </c>
      <c r="N27" s="105">
        <f>SUMIF(Month!$B$4:$FB$4,Quarter!N$5,Month!$B27:$FB27)</f>
        <v>27.963</v>
      </c>
      <c r="O27" s="105">
        <f>SUMIF(Month!$B$4:$FB$4,Quarter!O$5,Month!$B27:$FB27)</f>
        <v>18.353</v>
      </c>
      <c r="P27" s="105">
        <f>SUMIF(Month!$B$4:$FB$4,Quarter!P$5,Month!$B27:$FB27)</f>
        <v>14.718</v>
      </c>
      <c r="Q27" s="105">
        <f>SUMIF(Month!$B$4:$FB$4,Quarter!Q$5,Month!$B27:$FB27)</f>
        <v>20.504</v>
      </c>
      <c r="R27" s="105">
        <f>SUMIF(Month!$B$4:$FB$4,Quarter!R$5,Month!$B27:$FB27)</f>
        <v>23.324</v>
      </c>
      <c r="S27" s="105">
        <f>SUMIF(Month!$B$4:$FB$4,Quarter!S$5,Month!$B27:$FB27)</f>
        <v>24.839</v>
      </c>
      <c r="T27" s="105">
        <f>SUMIF(Month!$B$4:$FB$4,Quarter!T$5,Month!$B27:$FB27)</f>
        <v>26.55</v>
      </c>
      <c r="U27" s="105">
        <f>SUMIF(Month!$B$4:$FB$4,Quarter!U$5,Month!$B27:$FB27)</f>
        <v>31.652</v>
      </c>
      <c r="V27" s="105">
        <f>SUMIF(Month!$B$4:$FB$4,Quarter!V$5,Month!$B27:$FB27)</f>
        <v>31.552</v>
      </c>
      <c r="W27" s="105">
        <f>SUMIF(Month!$B$4:$FB$4,Quarter!W$5,Month!$B27:$FB27)</f>
        <v>29.264</v>
      </c>
      <c r="X27" s="105">
        <f>SUMIF(Month!$B$4:$FB$4,Quarter!X$5,Month!$B27:$FB27)</f>
        <v>29.881</v>
      </c>
      <c r="Y27" s="105">
        <f>SUMIF(Month!$B$4:$FB$4,Quarter!Y$5,Month!$B27:$FB27)</f>
        <v>34.503</v>
      </c>
      <c r="Z27" s="105">
        <f>SUMIF(Month!$B$4:$FB$4,Quarter!Z$5,Month!$B27:$FB27)</f>
        <v>32.065</v>
      </c>
      <c r="AA27" s="105">
        <f>SUMIF(Month!$B$4:$FB$4,Quarter!AA$5,Month!$B27:$FB27)</f>
        <v>32.502</v>
      </c>
      <c r="AB27" s="105">
        <f>SUMIF(Month!$B$4:$FB$4,Quarter!AB$5,Month!$B27:$FB27)</f>
        <v>30.925</v>
      </c>
      <c r="AC27" s="105">
        <f>SUMIF(Month!$B$4:$FB$4,Quarter!AC$5,Month!$B27:$FB27)</f>
        <v>35.488</v>
      </c>
      <c r="AD27" s="105">
        <f>SUMIF(Month!$B$4:$FB$4,Quarter!AD$5,Month!$B27:$FB27)</f>
        <v>34.739</v>
      </c>
      <c r="AE27" s="105">
        <f>SUMIF(Month!$B$4:$FB$4,Quarter!AE$5,Month!$B27:$FB27)</f>
        <v>33.814</v>
      </c>
      <c r="AF27" s="105">
        <f>SUMIF(Month!$B$4:$FB$4,Quarter!AF$5,Month!$B27:$FB27)</f>
        <v>38.124</v>
      </c>
      <c r="AG27" s="105">
        <f>SUMIF(Month!$B$4:$FB$4,Quarter!AG$5,Month!$B27:$FB27)</f>
        <v>40.442</v>
      </c>
      <c r="AH27" s="105">
        <f>SUMIF(Month!$B$4:$FB$4,Quarter!AH$5,Month!$B27:$FB27)</f>
        <v>40.868</v>
      </c>
      <c r="AI27" s="105">
        <f>SUMIF(Month!$B$4:$FB$4,Quarter!AI$5,Month!$B27:$FB27)</f>
        <v>35.605</v>
      </c>
      <c r="AJ27" s="105">
        <f>SUMIF(Month!$B$4:$FB$4,Quarter!AJ$5,Month!$B27:$FB27)</f>
        <v>35.937</v>
      </c>
      <c r="AK27" s="105">
        <f>SUMIF(Month!$B$4:$FB$4,Quarter!AK$5,Month!$B27:$FB27)</f>
        <v>39.656</v>
      </c>
      <c r="AL27" s="105">
        <f>SUMIF(Month!$B$4:$FB$4,Quarter!AL$5,Month!$B27:$FB27)</f>
        <v>37.68</v>
      </c>
      <c r="AM27" s="105">
        <f>SUMIF(Month!$B$4:$FB$4,Quarter!AM$5,Month!$B27:$FB27)</f>
        <v>36.706</v>
      </c>
      <c r="AN27" s="105">
        <f>SUMIF(Month!$B$4:$FB$4,Quarter!AN$5,Month!$B27:$FB27)</f>
        <v>33.454</v>
      </c>
      <c r="AO27" s="105">
        <f>SUMIF(Month!$B$4:$FB$4,Quarter!AO$5,Month!$B27:$FB27)</f>
        <v>35.196</v>
      </c>
      <c r="AP27" s="105">
        <f>SUMIF(Month!$B$4:$FB$4,Quarter!AP$5,Month!$B27:$FB27)</f>
        <v>27.437</v>
      </c>
      <c r="AQ27" s="105">
        <f>SUMIF(Month!$B$4:$FB$4,Quarter!AQ$5,Month!$B27:$FB27)</f>
        <v>25.976</v>
      </c>
      <c r="AR27" s="105">
        <f>SUMIF(Month!$B$4:$FB$4,Quarter!AR$5,Month!$B27:$FB27)</f>
        <v>28.992</v>
      </c>
      <c r="AS27" s="105">
        <f>SUMIF(Month!$B$4:$FB$4,Quarter!AS$5,Month!$B27:$FB27)</f>
        <v>35.004</v>
      </c>
      <c r="AT27" s="105">
        <f>SUMIF(Month!$B$4:$FB$4,Quarter!AT$5,Month!$B27:$FB27)</f>
        <v>33.225</v>
      </c>
      <c r="AU27" s="105">
        <f>SUMIF(Month!$B$4:$FB$4,Quarter!AU$5,Month!$B27:$FB27)</f>
        <v>32.422</v>
      </c>
      <c r="AV27" s="105">
        <f>SUMIF(Month!$B$4:$FB$4,Quarter!AV$5,Month!$B27:$FB27)</f>
        <v>30.883</v>
      </c>
      <c r="AW27" s="105">
        <f>SUMIF(Month!$B$4:$FB$4,Quarter!AW$5,Month!$B27:$FB27)</f>
        <v>35.342</v>
      </c>
      <c r="AX27" s="105">
        <f>SUMIF(Month!$B$4:$FB$4,Quarter!AX$5,Month!$B27:$FB27)</f>
        <v>33.816</v>
      </c>
      <c r="AY27" s="105">
        <f>SUMIF(Month!$B$4:$FB$4,Quarter!AY$5,Month!$B27:$FB27)</f>
        <v>35.892</v>
      </c>
      <c r="AZ27" s="105">
        <f>SUMIF(Month!$B$4:$FB$4,Quarter!AZ$5,Month!$B27:$FB27)</f>
        <v>33.211</v>
      </c>
      <c r="BA27" s="105">
        <f>SUMIF(Month!$B$4:$FB$4,Quarter!BA$5,Month!$B27:$FB27)</f>
        <v>39.084</v>
      </c>
      <c r="BB27" s="105">
        <f>SUMIF(Month!$B$4:$FB$4,Quarter!BB$5,Month!$B27:$FB27)</f>
        <v>33.513</v>
      </c>
      <c r="BC27" s="105">
        <f>SUMIF(Month!$B$4:$FN$4,Quarter!BC$5,Month!$B27:$FN27)</f>
        <v>33.945</v>
      </c>
      <c r="BD27" s="105">
        <f>SUMIF(Month!$B$4:$FN$4,Quarter!BD$5,Month!$B27:$FN27)</f>
        <v>35.948</v>
      </c>
      <c r="BE27" s="105">
        <f>SUMIF(Month!$B$4:$FN$4,Quarter!BE$5,Month!$B27:$FN27)</f>
        <v>41.295</v>
      </c>
      <c r="BF27" s="105">
        <f>SUMIF(Month!$B$4:$FN$4,Quarter!BF$5,Month!$B27:$FN27)</f>
        <v>38.114</v>
      </c>
      <c r="BG27" s="105">
        <f>SUMIF(Month!$B$4:$GQ$4,Quarter!BG$5,Month!$B27:$GQ27)</f>
        <v>37.36</v>
      </c>
      <c r="BH27" s="105">
        <f>SUMIF(Month!$B$4:$GQ$4,Quarter!BH$5,Month!$B27:$GQ27)</f>
        <v>28.385</v>
      </c>
      <c r="BI27" s="105">
        <f>SUMIF(Month!$B$4:$GQ$4,Quarter!BI$5,Month!$B27:$GQ27)</f>
        <v>30.615</v>
      </c>
      <c r="BJ27" s="105">
        <f>SUMIF(Month!$B$4:$GQ$4,Quarter!BJ$5,Month!$B27:$GQ27)</f>
        <v>38.998</v>
      </c>
      <c r="BK27" s="105">
        <f>SUMIF(Month!$B$4:$GQ$4,Quarter!BK$5,Month!$B27:$GQ27)</f>
        <v>44.66</v>
      </c>
      <c r="BL27" s="105">
        <f>SUMIF(Month!$B$4:$GQ$4,Quarter!BL$5,Month!$B27:$GQ27)</f>
        <v>38.829</v>
      </c>
      <c r="BM27" s="105">
        <f>SUMIF(Month!$B$4:$GQ$4,Quarter!BM$5,Month!$B27:$GQ27)</f>
        <v>32.466</v>
      </c>
      <c r="BN27" s="105">
        <f>SUMIF(Month!$B$4:$GQ$4,Quarter!BN$5,Month!$B27:$GQ27)</f>
        <v>13.517</v>
      </c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</row>
    <row r="28" ht="13.5" customHeight="1">
      <c r="A28" s="88">
        <f t="shared" si="1"/>
        <v>24</v>
      </c>
      <c r="B28" s="104" t="s">
        <v>23</v>
      </c>
      <c r="C28" s="105">
        <f>SUMIF(Month!$B$4:$FB$4,Quarter!C$5,Month!$B28:$FB28)</f>
        <v>10.232</v>
      </c>
      <c r="D28" s="105">
        <f>SUMIF(Month!$B$4:$FB$4,Quarter!D$5,Month!$B28:$FB28)</f>
        <v>11.11</v>
      </c>
      <c r="E28" s="105">
        <f>SUMIF(Month!$B$4:$FB$4,Quarter!E$5,Month!$B28:$FB28)</f>
        <v>12.557</v>
      </c>
      <c r="F28" s="105">
        <f>SUMIF(Month!$B$4:$FB$4,Quarter!F$5,Month!$B28:$FB28)</f>
        <v>12.022</v>
      </c>
      <c r="G28" s="105">
        <f>SUMIF(Month!$B$4:$FB$4,Quarter!G$5,Month!$B28:$FB28)</f>
        <v>9.901</v>
      </c>
      <c r="H28" s="105">
        <f>SUMIF(Month!$B$4:$FB$4,Quarter!H$5,Month!$B28:$FB28)</f>
        <v>12.26</v>
      </c>
      <c r="I28" s="105">
        <f>SUMIF(Month!$B$4:$FB$4,Quarter!I$5,Month!$B28:$FB28)</f>
        <v>12.8</v>
      </c>
      <c r="J28" s="105">
        <f>SUMIF(Month!$B$4:$FB$4,Quarter!J$5,Month!$B28:$FB28)</f>
        <v>14.527</v>
      </c>
      <c r="K28" s="105">
        <f>SUMIF(Month!$B$4:$FB$4,Quarter!K$5,Month!$B28:$FB28)</f>
        <v>11.518</v>
      </c>
      <c r="L28" s="105">
        <f>SUMIF(Month!$B$4:$FB$4,Quarter!L$5,Month!$B28:$FB28)</f>
        <v>14.199</v>
      </c>
      <c r="M28" s="105">
        <f>SUMIF(Month!$B$4:$FB$4,Quarter!M$5,Month!$B28:$FB28)</f>
        <v>15.062</v>
      </c>
      <c r="N28" s="105">
        <f>SUMIF(Month!$B$4:$FB$4,Quarter!N$5,Month!$B28:$FB28)</f>
        <v>14.766</v>
      </c>
      <c r="O28" s="105">
        <f>SUMIF(Month!$B$4:$FB$4,Quarter!O$5,Month!$B28:$FB28)</f>
        <v>11.3</v>
      </c>
      <c r="P28" s="105">
        <f>SUMIF(Month!$B$4:$FB$4,Quarter!P$5,Month!$B28:$FB28)</f>
        <v>13.228</v>
      </c>
      <c r="Q28" s="105">
        <f>SUMIF(Month!$B$4:$FB$4,Quarter!Q$5,Month!$B28:$FB28)</f>
        <v>14.044</v>
      </c>
      <c r="R28" s="105">
        <f>SUMIF(Month!$B$4:$FB$4,Quarter!R$5,Month!$B28:$FB28)</f>
        <v>15.168</v>
      </c>
      <c r="S28" s="105">
        <f>SUMIF(Month!$B$4:$FB$4,Quarter!S$5,Month!$B28:$FB28)</f>
        <v>15.001</v>
      </c>
      <c r="T28" s="105">
        <f>SUMIF(Month!$B$4:$FB$4,Quarter!T$5,Month!$B28:$FB28)</f>
        <v>17.48</v>
      </c>
      <c r="U28" s="105">
        <f>SUMIF(Month!$B$4:$FB$4,Quarter!U$5,Month!$B28:$FB28)</f>
        <v>16.995</v>
      </c>
      <c r="V28" s="105">
        <f>SUMIF(Month!$B$4:$FB$4,Quarter!V$5,Month!$B28:$FB28)</f>
        <v>17.101</v>
      </c>
      <c r="W28" s="105">
        <f>SUMIF(Month!$B$4:$FB$4,Quarter!W$5,Month!$B28:$FB28)</f>
        <v>16.656</v>
      </c>
      <c r="X28" s="105">
        <f>SUMIF(Month!$B$4:$FB$4,Quarter!X$5,Month!$B28:$FB28)</f>
        <v>19.699</v>
      </c>
      <c r="Y28" s="105">
        <f>SUMIF(Month!$B$4:$FB$4,Quarter!Y$5,Month!$B28:$FB28)</f>
        <v>18.167</v>
      </c>
      <c r="Z28" s="105">
        <f>SUMIF(Month!$B$4:$FB$4,Quarter!Z$5,Month!$B28:$FB28)</f>
        <v>17.518</v>
      </c>
      <c r="AA28" s="105">
        <f>SUMIF(Month!$B$4:$FB$4,Quarter!AA$5,Month!$B28:$FB28)</f>
        <v>15.28</v>
      </c>
      <c r="AB28" s="105">
        <f>SUMIF(Month!$B$4:$FB$4,Quarter!AB$5,Month!$B28:$FB28)</f>
        <v>18.119</v>
      </c>
      <c r="AC28" s="105">
        <f>SUMIF(Month!$B$4:$FB$4,Quarter!AC$5,Month!$B28:$FB28)</f>
        <v>18.491</v>
      </c>
      <c r="AD28" s="105">
        <f>SUMIF(Month!$B$4:$FB$4,Quarter!AD$5,Month!$B28:$FB28)</f>
        <v>19.712</v>
      </c>
      <c r="AE28" s="105">
        <f>SUMIF(Month!$B$4:$FB$4,Quarter!AE$5,Month!$B28:$FB28)</f>
        <v>17.981</v>
      </c>
      <c r="AF28" s="105">
        <f>SUMIF(Month!$B$4:$FB$4,Quarter!AF$5,Month!$B28:$FB28)</f>
        <v>22.246</v>
      </c>
      <c r="AG28" s="105">
        <f>SUMIF(Month!$B$4:$FB$4,Quarter!AG$5,Month!$B28:$FB28)</f>
        <v>18.615</v>
      </c>
      <c r="AH28" s="105">
        <f>SUMIF(Month!$B$4:$FB$4,Quarter!AH$5,Month!$B28:$FB28)</f>
        <v>21.986</v>
      </c>
      <c r="AI28" s="105">
        <f>SUMIF(Month!$B$4:$FB$4,Quarter!AI$5,Month!$B28:$FB28)</f>
        <v>18.619</v>
      </c>
      <c r="AJ28" s="105">
        <f>SUMIF(Month!$B$4:$FB$4,Quarter!AJ$5,Month!$B28:$FB28)</f>
        <v>21.136</v>
      </c>
      <c r="AK28" s="105">
        <f>SUMIF(Month!$B$4:$FB$4,Quarter!AK$5,Month!$B28:$FB28)</f>
        <v>23.852</v>
      </c>
      <c r="AL28" s="105">
        <f>SUMIF(Month!$B$4:$FB$4,Quarter!AL$5,Month!$B28:$FB28)</f>
        <v>23.164</v>
      </c>
      <c r="AM28" s="105">
        <f>SUMIF(Month!$B$4:$FB$4,Quarter!AM$5,Month!$B28:$FB28)</f>
        <v>21.042</v>
      </c>
      <c r="AN28" s="105">
        <f>SUMIF(Month!$B$4:$FB$4,Quarter!AN$5,Month!$B28:$FB28)</f>
        <v>23.15</v>
      </c>
      <c r="AO28" s="105">
        <f>SUMIF(Month!$B$4:$FB$4,Quarter!AO$5,Month!$B28:$FB28)</f>
        <v>25.472</v>
      </c>
      <c r="AP28" s="105">
        <f>SUMIF(Month!$B$4:$FB$4,Quarter!AP$5,Month!$B28:$FB28)</f>
        <v>25.509</v>
      </c>
      <c r="AQ28" s="105">
        <f>SUMIF(Month!$B$4:$FB$4,Quarter!AQ$5,Month!$B28:$FB28)</f>
        <v>22.617</v>
      </c>
      <c r="AR28" s="105">
        <f>SUMIF(Month!$B$4:$FB$4,Quarter!AR$5,Month!$B28:$FB28)</f>
        <v>25.696</v>
      </c>
      <c r="AS28" s="105">
        <f>SUMIF(Month!$B$4:$FB$4,Quarter!AS$5,Month!$B28:$FB28)</f>
        <v>28.018</v>
      </c>
      <c r="AT28" s="105">
        <f>SUMIF(Month!$B$4:$FB$4,Quarter!AT$5,Month!$B28:$FB28)</f>
        <v>24.887</v>
      </c>
      <c r="AU28" s="105">
        <f>SUMIF(Month!$B$4:$FB$4,Quarter!AU$5,Month!$B28:$FB28)</f>
        <v>26.258</v>
      </c>
      <c r="AV28" s="105">
        <f>SUMIF(Month!$B$4:$FB$4,Quarter!AV$5,Month!$B28:$FB28)</f>
        <v>29.342</v>
      </c>
      <c r="AW28" s="105">
        <f>SUMIF(Month!$B$4:$FB$4,Quarter!AW$5,Month!$B28:$FB28)</f>
        <v>29.543</v>
      </c>
      <c r="AX28" s="105">
        <f>SUMIF(Month!$B$4:$FB$4,Quarter!AX$5,Month!$B28:$FB28)</f>
        <v>32.075</v>
      </c>
      <c r="AY28" s="105">
        <f>SUMIF(Month!$B$4:$FB$4,Quarter!AY$5,Month!$B28:$FB28)</f>
        <v>27.178</v>
      </c>
      <c r="AZ28" s="105">
        <f>SUMIF(Month!$B$4:$FB$4,Quarter!AZ$5,Month!$B28:$FB28)</f>
        <v>27.427</v>
      </c>
      <c r="BA28" s="105">
        <f>SUMIF(Month!$B$4:$FB$4,Quarter!BA$5,Month!$B28:$FB28)</f>
        <v>35.349</v>
      </c>
      <c r="BB28" s="105">
        <f>SUMIF(Month!$B$4:$FB$4,Quarter!BB$5,Month!$B28:$FB28)</f>
        <v>33.117</v>
      </c>
      <c r="BC28" s="105">
        <f>SUMIF(Month!$B$4:$FN$4,Quarter!BC$5,Month!$B28:$FN28)</f>
        <v>31.787</v>
      </c>
      <c r="BD28" s="105">
        <f>SUMIF(Month!$B$4:$FN$4,Quarter!BD$5,Month!$B28:$FN28)</f>
        <v>34.586</v>
      </c>
      <c r="BE28" s="105">
        <f>SUMIF(Month!$B$4:$FN$4,Quarter!BE$5,Month!$B28:$FN28)</f>
        <v>30.984</v>
      </c>
      <c r="BF28" s="105">
        <f>SUMIF(Month!$B$4:$FN$4,Quarter!BF$5,Month!$B28:$FN28)</f>
        <v>32.25</v>
      </c>
      <c r="BG28" s="105">
        <f>SUMIF(Month!$B$4:$GQ$4,Quarter!BG$5,Month!$B28:$GQ28)</f>
        <v>28.058</v>
      </c>
      <c r="BH28" s="105">
        <f>SUMIF(Month!$B$4:$GQ$4,Quarter!BH$5,Month!$B28:$GQ28)</f>
        <v>27.914</v>
      </c>
      <c r="BI28" s="105">
        <f>SUMIF(Month!$B$4:$GQ$4,Quarter!BI$5,Month!$B28:$GQ28)</f>
        <v>33.946</v>
      </c>
      <c r="BJ28" s="105">
        <f>SUMIF(Month!$B$4:$GQ$4,Quarter!BJ$5,Month!$B28:$GQ28)</f>
        <v>30.581</v>
      </c>
      <c r="BK28" s="105">
        <f>SUMIF(Month!$B$4:$GQ$4,Quarter!BK$5,Month!$B28:$GQ28)</f>
        <v>30.252</v>
      </c>
      <c r="BL28" s="105">
        <f>SUMIF(Month!$B$4:$GQ$4,Quarter!BL$5,Month!$B28:$GQ28)</f>
        <v>30.917</v>
      </c>
      <c r="BM28" s="105">
        <f>SUMIF(Month!$B$4:$GQ$4,Quarter!BM$5,Month!$B28:$GQ28)</f>
        <v>30.858</v>
      </c>
      <c r="BN28" s="105">
        <f>SUMIF(Month!$B$4:$GQ$4,Quarter!BN$5,Month!$B28:$GQ28)</f>
        <v>9.519</v>
      </c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</row>
    <row r="29" ht="13.5" customHeight="1">
      <c r="A29" s="88">
        <f t="shared" si="1"/>
        <v>25</v>
      </c>
      <c r="B29" s="113" t="s">
        <v>24</v>
      </c>
      <c r="C29" s="114">
        <f>SUMIF(Month!$B$4:$FB$4,Quarter!C$5,Month!$B29:$FB29)</f>
        <v>33.756</v>
      </c>
      <c r="D29" s="114">
        <f>SUMIF(Month!$B$4:$FB$4,Quarter!D$5,Month!$B29:$FB29)</f>
        <v>39.23</v>
      </c>
      <c r="E29" s="114">
        <f>SUMIF(Month!$B$4:$FB$4,Quarter!E$5,Month!$B29:$FB29)</f>
        <v>36.111</v>
      </c>
      <c r="F29" s="114">
        <f>SUMIF(Month!$B$4:$FB$4,Quarter!F$5,Month!$B29:$FB29)</f>
        <v>28.118</v>
      </c>
      <c r="G29" s="114">
        <f>SUMIF(Month!$B$4:$FB$4,Quarter!G$5,Month!$B29:$FB29)</f>
        <v>24.206</v>
      </c>
      <c r="H29" s="114">
        <f>SUMIF(Month!$B$4:$FB$4,Quarter!H$5,Month!$B29:$FB29)</f>
        <v>26.722</v>
      </c>
      <c r="I29" s="114">
        <f>SUMIF(Month!$B$4:$FB$4,Quarter!I$5,Month!$B29:$FB29)</f>
        <v>33.801</v>
      </c>
      <c r="J29" s="114">
        <f>SUMIF(Month!$B$4:$FB$4,Quarter!J$5,Month!$B29:$FB29)</f>
        <v>33.448</v>
      </c>
      <c r="K29" s="114">
        <f>SUMIF(Month!$B$4:$FB$4,Quarter!K$5,Month!$B29:$FB29)</f>
        <v>26.075</v>
      </c>
      <c r="L29" s="114">
        <f>SUMIF(Month!$B$4:$FB$4,Quarter!L$5,Month!$B29:$FB29)</f>
        <v>26.188</v>
      </c>
      <c r="M29" s="114">
        <f>SUMIF(Month!$B$4:$FB$4,Quarter!M$5,Month!$B29:$FB29)</f>
        <v>28.793</v>
      </c>
      <c r="N29" s="114">
        <f>SUMIF(Month!$B$4:$FB$4,Quarter!N$5,Month!$B29:$FB29)</f>
        <v>25.24</v>
      </c>
      <c r="O29" s="114">
        <f>SUMIF(Month!$B$4:$FB$4,Quarter!O$5,Month!$B29:$FB29)</f>
        <v>21.663</v>
      </c>
      <c r="P29" s="114">
        <f>SUMIF(Month!$B$4:$FB$4,Quarter!P$5,Month!$B29:$FB29)</f>
        <v>34.213</v>
      </c>
      <c r="Q29" s="114">
        <f>SUMIF(Month!$B$4:$FB$4,Quarter!Q$5,Month!$B29:$FB29)</f>
        <v>40.075</v>
      </c>
      <c r="R29" s="114">
        <f>SUMIF(Month!$B$4:$FB$4,Quarter!R$5,Month!$B29:$FB29)</f>
        <v>41.33</v>
      </c>
      <c r="S29" s="114">
        <f>SUMIF(Month!$B$4:$FB$4,Quarter!S$5,Month!$B29:$FB29)</f>
        <v>41.084</v>
      </c>
      <c r="T29" s="114">
        <f>SUMIF(Month!$B$4:$FB$4,Quarter!T$5,Month!$B29:$FB29)</f>
        <v>55.568</v>
      </c>
      <c r="U29" s="114">
        <f>SUMIF(Month!$B$4:$FB$4,Quarter!U$5,Month!$B29:$FB29)</f>
        <v>48.921</v>
      </c>
      <c r="V29" s="114">
        <f>SUMIF(Month!$B$4:$FB$4,Quarter!V$5,Month!$B29:$FB29)</f>
        <v>42.697</v>
      </c>
      <c r="W29" s="114">
        <f>SUMIF(Month!$B$4:$FB$4,Quarter!W$5,Month!$B29:$FB29)</f>
        <v>31.062</v>
      </c>
      <c r="X29" s="114">
        <f>SUMIF(Month!$B$4:$FB$4,Quarter!X$5,Month!$B29:$FB29)</f>
        <v>32.43</v>
      </c>
      <c r="Y29" s="114">
        <f>SUMIF(Month!$B$4:$FB$4,Quarter!Y$5,Month!$B29:$FB29)</f>
        <v>30.446</v>
      </c>
      <c r="Z29" s="114">
        <f>SUMIF(Month!$B$4:$FB$4,Quarter!Z$5,Month!$B29:$FB29)</f>
        <v>23.529</v>
      </c>
      <c r="AA29" s="114">
        <f>SUMIF(Month!$B$4:$FB$4,Quarter!AA$5,Month!$B29:$FB29)</f>
        <v>23.164</v>
      </c>
      <c r="AB29" s="114">
        <f>SUMIF(Month!$B$4:$FB$4,Quarter!AB$5,Month!$B29:$FB29)</f>
        <v>32.536</v>
      </c>
      <c r="AC29" s="114">
        <f>SUMIF(Month!$B$4:$FB$4,Quarter!AC$5,Month!$B29:$FB29)</f>
        <v>32.02</v>
      </c>
      <c r="AD29" s="114">
        <f>SUMIF(Month!$B$4:$FB$4,Quarter!AD$5,Month!$B29:$FB29)</f>
        <v>22.387</v>
      </c>
      <c r="AE29" s="114">
        <f>SUMIF(Month!$B$4:$FB$4,Quarter!AE$5,Month!$B29:$FB29)</f>
        <v>20.286</v>
      </c>
      <c r="AF29" s="114">
        <f>SUMIF(Month!$B$4:$FB$4,Quarter!AF$5,Month!$B29:$FB29)</f>
        <v>26.683</v>
      </c>
      <c r="AG29" s="114">
        <f>SUMIF(Month!$B$4:$FB$4,Quarter!AG$5,Month!$B29:$FB29)</f>
        <v>29.579</v>
      </c>
      <c r="AH29" s="114">
        <f>SUMIF(Month!$B$4:$FB$4,Quarter!AH$5,Month!$B29:$FB29)</f>
        <v>36.859</v>
      </c>
      <c r="AI29" s="114">
        <f>SUMIF(Month!$B$4:$FB$4,Quarter!AI$5,Month!$B29:$FB29)</f>
        <v>58.299</v>
      </c>
      <c r="AJ29" s="114">
        <f>SUMIF(Month!$B$4:$FB$4,Quarter!AJ$5,Month!$B29:$FB29)</f>
        <v>58.937</v>
      </c>
      <c r="AK29" s="114">
        <f>SUMIF(Month!$B$4:$FB$4,Quarter!AK$5,Month!$B29:$FB29)</f>
        <v>31.47</v>
      </c>
      <c r="AL29" s="114">
        <f>SUMIF(Month!$B$4:$FB$4,Quarter!AL$5,Month!$B29:$FB29)</f>
        <v>30.625</v>
      </c>
      <c r="AM29" s="114">
        <f>SUMIF(Month!$B$4:$FB$4,Quarter!AM$5,Month!$B29:$FB29)</f>
        <v>48.987</v>
      </c>
      <c r="AN29" s="114">
        <f>SUMIF(Month!$B$4:$FB$4,Quarter!AN$5,Month!$B29:$FB29)</f>
        <v>52.332</v>
      </c>
      <c r="AO29" s="114">
        <f>SUMIF(Month!$B$4:$FB$4,Quarter!AO$5,Month!$B29:$FB29)</f>
        <v>48.061</v>
      </c>
      <c r="AP29" s="114">
        <f>SUMIF(Month!$B$4:$FB$4,Quarter!AP$5,Month!$B29:$FB29)</f>
        <v>38.613</v>
      </c>
      <c r="AQ29" s="114">
        <f>SUMIF(Month!$B$4:$FB$4,Quarter!AQ$5,Month!$B29:$FB29)</f>
        <v>32.602</v>
      </c>
      <c r="AR29" s="114">
        <f>SUMIF(Month!$B$4:$FB$4,Quarter!AR$5,Month!$B29:$FB29)</f>
        <v>37.979</v>
      </c>
      <c r="AS29" s="114">
        <f>SUMIF(Month!$B$4:$FB$4,Quarter!AS$5,Month!$B29:$FB29)</f>
        <v>40.056</v>
      </c>
      <c r="AT29" s="114">
        <f>SUMIF(Month!$B$4:$FB$4,Quarter!AT$5,Month!$B29:$FB29)</f>
        <v>39.162</v>
      </c>
      <c r="AU29" s="114">
        <f>SUMIF(Month!$B$4:$FB$4,Quarter!AU$5,Month!$B29:$FB29)</f>
        <v>36.9</v>
      </c>
      <c r="AV29" s="114">
        <f>SUMIF(Month!$B$4:$FB$4,Quarter!AV$5,Month!$B29:$FB29)</f>
        <v>41.709</v>
      </c>
      <c r="AW29" s="114">
        <f>SUMIF(Month!$B$4:$FB$4,Quarter!AW$5,Month!$B29:$FB29)</f>
        <v>48.023</v>
      </c>
      <c r="AX29" s="114">
        <f>SUMIF(Month!$B$4:$FB$4,Quarter!AX$5,Month!$B29:$FB29)</f>
        <v>39.295</v>
      </c>
      <c r="AY29" s="114">
        <f>SUMIF(Month!$B$4:$FB$4,Quarter!AY$5,Month!$B29:$FB29)</f>
        <v>36.402</v>
      </c>
      <c r="AZ29" s="114">
        <f>SUMIF(Month!$B$4:$FB$4,Quarter!AZ$5,Month!$B29:$FB29)</f>
        <v>33.741</v>
      </c>
      <c r="BA29" s="114">
        <f>SUMIF(Month!$B$4:$FB$4,Quarter!BA$5,Month!$B29:$FB29)</f>
        <v>54.578</v>
      </c>
      <c r="BB29" s="114">
        <f>SUMIF(Month!$B$4:$FB$4,Quarter!BB$5,Month!$B29:$FB29)</f>
        <v>31.766</v>
      </c>
      <c r="BC29" s="114">
        <f>SUMIF(Month!$B$4:$FN$4,Quarter!BC$5,Month!$B29:$FN29)</f>
        <v>18.017</v>
      </c>
      <c r="BD29" s="114">
        <f>SUMIF(Month!$B$4:$FN$4,Quarter!BD$5,Month!$B29:$FN29)</f>
        <v>20.68</v>
      </c>
      <c r="BE29" s="114">
        <f>SUMIF(Month!$B$4:$FN$4,Quarter!BE$5,Month!$B29:$FN29)</f>
        <v>22.804</v>
      </c>
      <c r="BF29" s="114">
        <f>SUMIF(Month!$B$4:$FN$4,Quarter!BF$5,Month!$B29:$FN29)</f>
        <v>29.25</v>
      </c>
      <c r="BG29" s="114">
        <f>SUMIF(Month!$B$4:$GQ$4,Quarter!BG$5,Month!$B29:$GQ29)</f>
        <v>26.906</v>
      </c>
      <c r="BH29" s="114">
        <f>SUMIF(Month!$B$4:$GQ$4,Quarter!BH$5,Month!$B29:$GQ29)</f>
        <v>24.416</v>
      </c>
      <c r="BI29" s="114">
        <f>SUMIF(Month!$B$4:$GQ$4,Quarter!BI$5,Month!$B29:$GQ29)</f>
        <v>32.923</v>
      </c>
      <c r="BJ29" s="114">
        <f>SUMIF(Month!$B$4:$GQ$4,Quarter!BJ$5,Month!$B29:$GQ29)</f>
        <v>25.631</v>
      </c>
      <c r="BK29" s="114">
        <f>SUMIF(Month!$B$4:$GQ$4,Quarter!BK$5,Month!$B29:$GQ29)</f>
        <v>33.583</v>
      </c>
      <c r="BL29" s="114">
        <f>SUMIF(Month!$B$4:$GQ$4,Quarter!BL$5,Month!$B29:$GQ29)</f>
        <v>51.942</v>
      </c>
      <c r="BM29" s="114">
        <f>SUMIF(Month!$B$4:$GQ$4,Quarter!BM$5,Month!$B29:$GQ29)</f>
        <v>43.658</v>
      </c>
      <c r="BN29" s="114">
        <f>SUMIF(Month!$B$4:$GQ$4,Quarter!BN$5,Month!$B29:$GQ29)</f>
        <v>11.957</v>
      </c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</row>
    <row r="30" ht="13.5" customHeight="1">
      <c r="A30" s="88">
        <f t="shared" si="1"/>
        <v>26</v>
      </c>
      <c r="B30" s="113" t="s">
        <v>25</v>
      </c>
      <c r="C30" s="114">
        <f>SUMIF(Month!$B$4:$FB$4,Quarter!C$5,Month!$B30:$FB30)</f>
        <v>124.786</v>
      </c>
      <c r="D30" s="114">
        <f>SUMIF(Month!$B$4:$FB$4,Quarter!D$5,Month!$B30:$FB30)</f>
        <v>141.258</v>
      </c>
      <c r="E30" s="114">
        <f>SUMIF(Month!$B$4:$FB$4,Quarter!E$5,Month!$B30:$FB30)</f>
        <v>151.338</v>
      </c>
      <c r="F30" s="114">
        <f>SUMIF(Month!$B$4:$FB$4,Quarter!F$5,Month!$B30:$FB30)</f>
        <v>139.64</v>
      </c>
      <c r="G30" s="114">
        <f>SUMIF(Month!$B$4:$FB$4,Quarter!G$5,Month!$B30:$FB30)</f>
        <v>124.874</v>
      </c>
      <c r="H30" s="114">
        <f>SUMIF(Month!$B$4:$FB$4,Quarter!H$5,Month!$B30:$FB30)</f>
        <v>139.871</v>
      </c>
      <c r="I30" s="114">
        <f>SUMIF(Month!$B$4:$FB$4,Quarter!I$5,Month!$B30:$FB30)</f>
        <v>152.21</v>
      </c>
      <c r="J30" s="114">
        <f>SUMIF(Month!$B$4:$FB$4,Quarter!J$5,Month!$B30:$FB30)</f>
        <v>157.235</v>
      </c>
      <c r="K30" s="114">
        <f>SUMIF(Month!$B$4:$FB$4,Quarter!K$5,Month!$B30:$FB30)</f>
        <v>132.428</v>
      </c>
      <c r="L30" s="114">
        <f>SUMIF(Month!$B$4:$FB$4,Quarter!L$5,Month!$B30:$FB30)</f>
        <v>136.85</v>
      </c>
      <c r="M30" s="114">
        <f>SUMIF(Month!$B$4:$FB$4,Quarter!M$5,Month!$B30:$FB30)</f>
        <v>150.103</v>
      </c>
      <c r="N30" s="114">
        <f>SUMIF(Month!$B$4:$FB$4,Quarter!N$5,Month!$B30:$FB30)</f>
        <v>149.392</v>
      </c>
      <c r="O30" s="114">
        <f>SUMIF(Month!$B$4:$FB$4,Quarter!O$5,Month!$B30:$FB30)</f>
        <v>120.11</v>
      </c>
      <c r="P30" s="114">
        <f>SUMIF(Month!$B$4:$FB$4,Quarter!P$5,Month!$B30:$FB30)</f>
        <v>149.029</v>
      </c>
      <c r="Q30" s="114">
        <f>SUMIF(Month!$B$4:$FB$4,Quarter!Q$5,Month!$B30:$FB30)</f>
        <v>159.791</v>
      </c>
      <c r="R30" s="114">
        <f>SUMIF(Month!$B$4:$FB$4,Quarter!R$5,Month!$B30:$FB30)</f>
        <v>160.989</v>
      </c>
      <c r="S30" s="114">
        <f>SUMIF(Month!$B$4:$FB$4,Quarter!S$5,Month!$B30:$FB30)</f>
        <v>145.107</v>
      </c>
      <c r="T30" s="114">
        <f>SUMIF(Month!$B$4:$FB$4,Quarter!T$5,Month!$B30:$FB30)</f>
        <v>170.324</v>
      </c>
      <c r="U30" s="114">
        <f>SUMIF(Month!$B$4:$FB$4,Quarter!U$5,Month!$B30:$FB30)</f>
        <v>175.344</v>
      </c>
      <c r="V30" s="114">
        <f>SUMIF(Month!$B$4:$FB$4,Quarter!V$5,Month!$B30:$FB30)</f>
        <v>169.311</v>
      </c>
      <c r="W30" s="114">
        <f>SUMIF(Month!$B$4:$FB$4,Quarter!W$5,Month!$B30:$FB30)</f>
        <v>141.769</v>
      </c>
      <c r="X30" s="114">
        <f>SUMIF(Month!$B$4:$FB$4,Quarter!X$5,Month!$B30:$FB30)</f>
        <v>155.835</v>
      </c>
      <c r="Y30" s="114">
        <f>SUMIF(Month!$B$4:$FB$4,Quarter!Y$5,Month!$B30:$FB30)</f>
        <v>168.394</v>
      </c>
      <c r="Z30" s="114">
        <f>SUMIF(Month!$B$4:$FB$4,Quarter!Z$5,Month!$B30:$FB30)</f>
        <v>153.168</v>
      </c>
      <c r="AA30" s="114">
        <f>SUMIF(Month!$B$4:$FB$4,Quarter!AA$5,Month!$B30:$FB30)</f>
        <v>142.36</v>
      </c>
      <c r="AB30" s="114">
        <f>SUMIF(Month!$B$4:$FB$4,Quarter!AB$5,Month!$B30:$FB30)</f>
        <v>152.884</v>
      </c>
      <c r="AC30" s="114">
        <f>SUMIF(Month!$B$4:$FB$4,Quarter!AC$5,Month!$B30:$FB30)</f>
        <v>167.135</v>
      </c>
      <c r="AD30" s="114">
        <f>SUMIF(Month!$B$4:$FB$4,Quarter!AD$5,Month!$B30:$FB30)</f>
        <v>157.897</v>
      </c>
      <c r="AE30" s="114">
        <f>SUMIF(Month!$B$4:$FB$4,Quarter!AE$5,Month!$B30:$FB30)</f>
        <v>135.817</v>
      </c>
      <c r="AF30" s="114">
        <f>SUMIF(Month!$B$4:$FB$4,Quarter!AF$5,Month!$B30:$FB30)</f>
        <v>158.949</v>
      </c>
      <c r="AG30" s="114">
        <f>SUMIF(Month!$B$4:$FB$4,Quarter!AG$5,Month!$B30:$FB30)</f>
        <v>166.848</v>
      </c>
      <c r="AH30" s="114">
        <f>SUMIF(Month!$B$4:$FB$4,Quarter!AH$5,Month!$B30:$FB30)</f>
        <v>186.698</v>
      </c>
      <c r="AI30" s="114">
        <f>SUMIF(Month!$B$4:$FB$4,Quarter!AI$5,Month!$B30:$FB30)</f>
        <v>177.843</v>
      </c>
      <c r="AJ30" s="114">
        <f>SUMIF(Month!$B$4:$FB$4,Quarter!AJ$5,Month!$B30:$FB30)</f>
        <v>180.777</v>
      </c>
      <c r="AK30" s="114">
        <f>SUMIF(Month!$B$4:$FB$4,Quarter!AK$5,Month!$B30:$FB30)</f>
        <v>176.261</v>
      </c>
      <c r="AL30" s="114">
        <f>SUMIF(Month!$B$4:$FB$4,Quarter!AL$5,Month!$B30:$FB30)</f>
        <v>168.904</v>
      </c>
      <c r="AM30" s="114">
        <f>SUMIF(Month!$B$4:$FB$4,Quarter!AM$5,Month!$B30:$FB30)</f>
        <v>169.661</v>
      </c>
      <c r="AN30" s="114">
        <f>SUMIF(Month!$B$4:$FB$4,Quarter!AN$5,Month!$B30:$FB30)</f>
        <v>183.718</v>
      </c>
      <c r="AO30" s="114">
        <f>SUMIF(Month!$B$4:$FB$4,Quarter!AO$5,Month!$B30:$FB30)</f>
        <v>197.589</v>
      </c>
      <c r="AP30" s="114">
        <f>SUMIF(Month!$B$4:$FB$4,Quarter!AP$5,Month!$B30:$FB30)</f>
        <v>181.526</v>
      </c>
      <c r="AQ30" s="114">
        <f>SUMIF(Month!$B$4:$FB$4,Quarter!AQ$5,Month!$B30:$FB30)</f>
        <v>161.741</v>
      </c>
      <c r="AR30" s="114">
        <f>SUMIF(Month!$B$4:$FB$4,Quarter!AR$5,Month!$B30:$FB30)</f>
        <v>181.247</v>
      </c>
      <c r="AS30" s="114">
        <f>SUMIF(Month!$B$4:$FB$4,Quarter!AS$5,Month!$B30:$FB30)</f>
        <v>191.556</v>
      </c>
      <c r="AT30" s="114">
        <f>SUMIF(Month!$B$4:$FB$4,Quarter!AT$5,Month!$B30:$FB30)</f>
        <v>182.073</v>
      </c>
      <c r="AU30" s="114">
        <f>SUMIF(Month!$B$4:$FB$4,Quarter!AU$5,Month!$B30:$FB30)</f>
        <v>173.021</v>
      </c>
      <c r="AV30" s="114">
        <f>SUMIF(Month!$B$4:$FB$4,Quarter!AV$5,Month!$B30:$FB30)</f>
        <v>182.333</v>
      </c>
      <c r="AW30" s="114">
        <f>SUMIF(Month!$B$4:$FB$4,Quarter!AW$5,Month!$B30:$FB30)</f>
        <v>205.834</v>
      </c>
      <c r="AX30" s="114">
        <f>SUMIF(Month!$B$4:$FB$4,Quarter!AX$5,Month!$B30:$FB30)</f>
        <v>195.613</v>
      </c>
      <c r="AY30" s="114">
        <f>SUMIF(Month!$B$4:$FB$4,Quarter!AY$5,Month!$B30:$FB30)</f>
        <v>182.522</v>
      </c>
      <c r="AZ30" s="114">
        <f>SUMIF(Month!$B$4:$FB$4,Quarter!AZ$5,Month!$B30:$FB30)</f>
        <v>167.464</v>
      </c>
      <c r="BA30" s="114">
        <f>SUMIF(Month!$B$4:$FB$4,Quarter!BA$5,Month!$B30:$FB30)</f>
        <v>224.852</v>
      </c>
      <c r="BB30" s="114">
        <f>SUMIF(Month!$B$4:$FB$4,Quarter!BB$5,Month!$B30:$FB30)</f>
        <v>200.63</v>
      </c>
      <c r="BC30" s="114">
        <f>SUMIF(Month!$B$4:$FN$4,Quarter!BC$5,Month!$B30:$FN30)</f>
        <v>169.899</v>
      </c>
      <c r="BD30" s="114">
        <f>SUMIF(Month!$B$4:$FN$4,Quarter!BD$5,Month!$B30:$FN30)</f>
        <v>175.397</v>
      </c>
      <c r="BE30" s="114">
        <f>SUMIF(Month!$B$4:$FN$4,Quarter!BE$5,Month!$B30:$FN30)</f>
        <v>189.631</v>
      </c>
      <c r="BF30" s="114">
        <f>SUMIF(Month!$B$4:$FN$4,Quarter!BF$5,Month!$B30:$FN30)</f>
        <v>192.024</v>
      </c>
      <c r="BG30" s="114">
        <f>SUMIF(Month!$B$4:$GQ$4,Quarter!BG$5,Month!$B30:$GQ30)</f>
        <v>176.504</v>
      </c>
      <c r="BH30" s="114">
        <f>SUMIF(Month!$B$4:$GQ$4,Quarter!BH$5,Month!$B30:$GQ30)</f>
        <v>162.755</v>
      </c>
      <c r="BI30" s="114">
        <f>SUMIF(Month!$B$4:$GQ$4,Quarter!BI$5,Month!$B30:$GQ30)</f>
        <v>192.788</v>
      </c>
      <c r="BJ30" s="114">
        <f>SUMIF(Month!$B$4:$GQ$4,Quarter!BJ$5,Month!$B30:$GQ30)</f>
        <v>185.673</v>
      </c>
      <c r="BK30" s="114">
        <f>SUMIF(Month!$B$4:$GQ$4,Quarter!BK$5,Month!$B30:$GQ30)</f>
        <v>189.324</v>
      </c>
      <c r="BL30" s="114">
        <f>SUMIF(Month!$B$4:$GQ$4,Quarter!BL$5,Month!$B30:$GQ30)</f>
        <v>206.231</v>
      </c>
      <c r="BM30" s="114">
        <f>SUMIF(Month!$B$4:$GQ$4,Quarter!BM$5,Month!$B30:$GQ30)</f>
        <v>185.771</v>
      </c>
      <c r="BN30" s="114">
        <f>SUMIF(Month!$B$4:$GQ$4,Quarter!BN$5,Month!$B30:$GQ30)</f>
        <v>66.004</v>
      </c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</row>
    <row r="31" ht="13.5" customHeight="1">
      <c r="A31" s="88">
        <f t="shared" si="1"/>
        <v>27</v>
      </c>
      <c r="B31" s="113" t="s">
        <v>26</v>
      </c>
      <c r="C31" s="114">
        <f>SUMIF(Month!$B$4:$FB$4,Quarter!C$5,Month!$B31:$FB31)</f>
        <v>69.561</v>
      </c>
      <c r="D31" s="114">
        <f>SUMIF(Month!$B$4:$FB$4,Quarter!D$5,Month!$B31:$FB31)</f>
        <v>73.52</v>
      </c>
      <c r="E31" s="114">
        <f>SUMIF(Month!$B$4:$FB$4,Quarter!E$5,Month!$B31:$FB31)</f>
        <v>81.926</v>
      </c>
      <c r="F31" s="114">
        <f>SUMIF(Month!$B$4:$FB$4,Quarter!F$5,Month!$B31:$FB31)</f>
        <v>85.493</v>
      </c>
      <c r="G31" s="114">
        <f>SUMIF(Month!$B$4:$FB$4,Quarter!G$5,Month!$B31:$FB31)</f>
        <v>67.077</v>
      </c>
      <c r="H31" s="114">
        <f>SUMIF(Month!$B$4:$FB$4,Quarter!H$5,Month!$B31:$FB31)</f>
        <v>80.664</v>
      </c>
      <c r="I31" s="114">
        <f>SUMIF(Month!$B$4:$FB$4,Quarter!I$5,Month!$B31:$FB31)</f>
        <v>83.323</v>
      </c>
      <c r="J31" s="114">
        <f>SUMIF(Month!$B$4:$FB$4,Quarter!J$5,Month!$B31:$FB31)</f>
        <v>70.747</v>
      </c>
      <c r="K31" s="114">
        <f>SUMIF(Month!$B$4:$FB$4,Quarter!K$5,Month!$B31:$FB31)</f>
        <v>65.591</v>
      </c>
      <c r="L31" s="114">
        <f>SUMIF(Month!$B$4:$FB$4,Quarter!L$5,Month!$B31:$FB31)</f>
        <v>61.317</v>
      </c>
      <c r="M31" s="114">
        <f>SUMIF(Month!$B$4:$FB$4,Quarter!M$5,Month!$B31:$FB31)</f>
        <v>73.62</v>
      </c>
      <c r="N31" s="114">
        <f>SUMIF(Month!$B$4:$FB$4,Quarter!N$5,Month!$B31:$FB31)</f>
        <v>92.919</v>
      </c>
      <c r="O31" s="114">
        <f>SUMIF(Month!$B$4:$FB$4,Quarter!O$5,Month!$B31:$FB31)</f>
        <v>58.329</v>
      </c>
      <c r="P31" s="114">
        <f>SUMIF(Month!$B$4:$FB$4,Quarter!P$5,Month!$B31:$FB31)</f>
        <v>88.945</v>
      </c>
      <c r="Q31" s="114">
        <f>SUMIF(Month!$B$4:$FB$4,Quarter!Q$5,Month!$B31:$FB31)</f>
        <v>88.208</v>
      </c>
      <c r="R31" s="114">
        <f>SUMIF(Month!$B$4:$FB$4,Quarter!R$5,Month!$B31:$FB31)</f>
        <v>64.646</v>
      </c>
      <c r="S31" s="114">
        <f>SUMIF(Month!$B$4:$FB$4,Quarter!S$5,Month!$B31:$FB31)</f>
        <v>62.587</v>
      </c>
      <c r="T31" s="114">
        <f>SUMIF(Month!$B$4:$FB$4,Quarter!T$5,Month!$B31:$FB31)</f>
        <v>64.127</v>
      </c>
      <c r="U31" s="114">
        <f>SUMIF(Month!$B$4:$FB$4,Quarter!U$5,Month!$B31:$FB31)</f>
        <v>72.467</v>
      </c>
      <c r="V31" s="114">
        <f>SUMIF(Month!$B$4:$FB$4,Quarter!V$5,Month!$B31:$FB31)</f>
        <v>69.45</v>
      </c>
      <c r="W31" s="114">
        <f>SUMIF(Month!$B$4:$FB$4,Quarter!W$5,Month!$B31:$FB31)</f>
        <v>60.791</v>
      </c>
      <c r="X31" s="114">
        <f>SUMIF(Month!$B$4:$FB$4,Quarter!X$5,Month!$B31:$FB31)</f>
        <v>80.172</v>
      </c>
      <c r="Y31" s="114">
        <f>SUMIF(Month!$B$4:$FB$4,Quarter!Y$5,Month!$B31:$FB31)</f>
        <v>83.915</v>
      </c>
      <c r="Z31" s="114">
        <f>SUMIF(Month!$B$4:$FB$4,Quarter!Z$5,Month!$B31:$FB31)</f>
        <v>57.276</v>
      </c>
      <c r="AA31" s="114">
        <f>SUMIF(Month!$B$4:$FB$4,Quarter!AA$5,Month!$B31:$FB31)</f>
        <v>67.734</v>
      </c>
      <c r="AB31" s="114">
        <f>SUMIF(Month!$B$4:$FB$4,Quarter!AB$5,Month!$B31:$FB31)</f>
        <v>63.456</v>
      </c>
      <c r="AC31" s="114">
        <f>SUMIF(Month!$B$4:$FB$4,Quarter!AC$5,Month!$B31:$FB31)</f>
        <v>88.153</v>
      </c>
      <c r="AD31" s="114">
        <f>SUMIF(Month!$B$4:$FB$4,Quarter!AD$5,Month!$B31:$FB31)</f>
        <v>68.662</v>
      </c>
      <c r="AE31" s="114">
        <f>SUMIF(Month!$B$4:$FB$4,Quarter!AE$5,Month!$B31:$FB31)</f>
        <v>59.959</v>
      </c>
      <c r="AF31" s="114">
        <f>SUMIF(Month!$B$4:$FB$4,Quarter!AF$5,Month!$B31:$FB31)</f>
        <v>70.323</v>
      </c>
      <c r="AG31" s="114">
        <f>SUMIF(Month!$B$4:$FB$4,Quarter!AG$5,Month!$B31:$FB31)</f>
        <v>80.178</v>
      </c>
      <c r="AH31" s="114">
        <f>SUMIF(Month!$B$4:$FB$4,Quarter!AH$5,Month!$B31:$FB31)</f>
        <v>78.744</v>
      </c>
      <c r="AI31" s="114">
        <f>SUMIF(Month!$B$4:$FB$4,Quarter!AI$5,Month!$B31:$FB31)</f>
        <v>65.681</v>
      </c>
      <c r="AJ31" s="114">
        <f>SUMIF(Month!$B$4:$FB$4,Quarter!AJ$5,Month!$B31:$FB31)</f>
        <v>65.038</v>
      </c>
      <c r="AK31" s="114">
        <f>SUMIF(Month!$B$4:$FB$4,Quarter!AK$5,Month!$B31:$FB31)</f>
        <v>74.278</v>
      </c>
      <c r="AL31" s="114">
        <f>SUMIF(Month!$B$4:$FB$4,Quarter!AL$5,Month!$B31:$FB31)</f>
        <v>66.334</v>
      </c>
      <c r="AM31" s="114">
        <f>SUMIF(Month!$B$4:$FB$4,Quarter!AM$5,Month!$B31:$FB31)</f>
        <v>56.133</v>
      </c>
      <c r="AN31" s="114">
        <f>SUMIF(Month!$B$4:$FB$4,Quarter!AN$5,Month!$B31:$FB31)</f>
        <v>72.039</v>
      </c>
      <c r="AO31" s="114">
        <f>SUMIF(Month!$B$4:$FB$4,Quarter!AO$5,Month!$B31:$FB31)</f>
        <v>91.132</v>
      </c>
      <c r="AP31" s="114">
        <f>SUMIF(Month!$B$4:$FB$4,Quarter!AP$5,Month!$B31:$FB31)</f>
        <v>83.36</v>
      </c>
      <c r="AQ31" s="114">
        <f>SUMIF(Month!$B$4:$FB$4,Quarter!AQ$5,Month!$B31:$FB31)</f>
        <v>75.724</v>
      </c>
      <c r="AR31" s="114">
        <f>SUMIF(Month!$B$4:$FB$4,Quarter!AR$5,Month!$B31:$FB31)</f>
        <v>84.769</v>
      </c>
      <c r="AS31" s="114">
        <f>SUMIF(Month!$B$4:$FB$4,Quarter!AS$5,Month!$B31:$FB31)</f>
        <v>83.734</v>
      </c>
      <c r="AT31" s="114">
        <f>SUMIF(Month!$B$4:$FB$4,Quarter!AT$5,Month!$B31:$FB31)</f>
        <v>69.061</v>
      </c>
      <c r="AU31" s="114">
        <f>SUMIF(Month!$B$4:$FB$4,Quarter!AU$5,Month!$B31:$FB31)</f>
        <v>75.82</v>
      </c>
      <c r="AV31" s="114">
        <f>SUMIF(Month!$B$4:$FB$4,Quarter!AV$5,Month!$B31:$FB31)</f>
        <v>72.283</v>
      </c>
      <c r="AW31" s="114">
        <f>SUMIF(Month!$B$4:$FB$4,Quarter!AW$5,Month!$B31:$FB31)</f>
        <v>89.6</v>
      </c>
      <c r="AX31" s="114">
        <f>SUMIF(Month!$B$4:$FB$4,Quarter!AX$5,Month!$B31:$FB31)</f>
        <v>73.586</v>
      </c>
      <c r="AY31" s="114">
        <f>SUMIF(Month!$B$4:$FB$4,Quarter!AY$5,Month!$B31:$FB31)</f>
        <v>65.676</v>
      </c>
      <c r="AZ31" s="114">
        <f>SUMIF(Month!$B$4:$FB$4,Quarter!AZ$5,Month!$B31:$FB31)</f>
        <v>68.361</v>
      </c>
      <c r="BA31" s="114">
        <f>SUMIF(Month!$B$4:$FB$4,Quarter!BA$5,Month!$B31:$FB31)</f>
        <v>87.431</v>
      </c>
      <c r="BB31" s="114">
        <f>SUMIF(Month!$B$4:$FB$4,Quarter!BB$5,Month!$B31:$FB31)</f>
        <v>75.767</v>
      </c>
      <c r="BC31" s="114">
        <f>SUMIF(Month!$B$4:$FN$4,Quarter!BC$5,Month!$B31:$FN31)</f>
        <v>74.197</v>
      </c>
      <c r="BD31" s="114">
        <f>SUMIF(Month!$B$4:$FN$4,Quarter!BD$5,Month!$B31:$FN31)</f>
        <v>67.219</v>
      </c>
      <c r="BE31" s="114">
        <f>SUMIF(Month!$B$4:$FN$4,Quarter!BE$5,Month!$B31:$FN31)</f>
        <v>86.252</v>
      </c>
      <c r="BF31" s="114">
        <f>SUMIF(Month!$B$4:$FN$4,Quarter!BF$5,Month!$B31:$FN31)</f>
        <v>72.967</v>
      </c>
      <c r="BG31" s="114">
        <f>SUMIF(Month!$B$4:$GQ$4,Quarter!BG$5,Month!$B31:$GQ31)</f>
        <v>67.364</v>
      </c>
      <c r="BH31" s="114">
        <f>SUMIF(Month!$B$4:$GQ$4,Quarter!BH$5,Month!$B31:$GQ31)</f>
        <v>77.378</v>
      </c>
      <c r="BI31" s="114">
        <f>SUMIF(Month!$B$4:$GQ$4,Quarter!BI$5,Month!$B31:$GQ31)</f>
        <v>86.322</v>
      </c>
      <c r="BJ31" s="114">
        <f>SUMIF(Month!$B$4:$GQ$4,Quarter!BJ$5,Month!$B31:$GQ31)</f>
        <v>68.836</v>
      </c>
      <c r="BK31" s="114">
        <f>SUMIF(Month!$B$4:$GQ$4,Quarter!BK$5,Month!$B31:$GQ31)</f>
        <v>68.556</v>
      </c>
      <c r="BL31" s="114">
        <f>SUMIF(Month!$B$4:$GQ$4,Quarter!BL$5,Month!$B31:$GQ31)</f>
        <v>74.489</v>
      </c>
      <c r="BM31" s="114">
        <f>SUMIF(Month!$B$4:$GQ$4,Quarter!BM$5,Month!$B31:$GQ31)</f>
        <v>72.582</v>
      </c>
      <c r="BN31" s="114">
        <f>SUMIF(Month!$B$4:$GQ$4,Quarter!BN$5,Month!$B31:$GQ31)</f>
        <v>23.238</v>
      </c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</row>
    <row r="32" ht="4.5" customHeight="1">
      <c r="A32" s="88">
        <f t="shared" si="1"/>
        <v>28</v>
      </c>
      <c r="B32" s="109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</row>
    <row r="33" ht="13.5" customHeight="1">
      <c r="A33" s="88">
        <f t="shared" si="1"/>
        <v>29</v>
      </c>
      <c r="B33" s="111" t="s">
        <v>27</v>
      </c>
      <c r="C33" s="112">
        <f>SUMIF(Month!$B$4:$FB$4,Quarter!C$5,Month!$B33:$FB33)</f>
        <v>194.347</v>
      </c>
      <c r="D33" s="112">
        <f>SUMIF(Month!$B$4:$FB$4,Quarter!D$5,Month!$B33:$FB33)</f>
        <v>214.778</v>
      </c>
      <c r="E33" s="112">
        <f>SUMIF(Month!$B$4:$FB$4,Quarter!E$5,Month!$B33:$FB33)</f>
        <v>233.264</v>
      </c>
      <c r="F33" s="112">
        <f>SUMIF(Month!$B$4:$FB$4,Quarter!F$5,Month!$B33:$FB33)</f>
        <v>225.133</v>
      </c>
      <c r="G33" s="112">
        <f>SUMIF(Month!$B$4:$FB$4,Quarter!G$5,Month!$B33:$FB33)</f>
        <v>191.951</v>
      </c>
      <c r="H33" s="112">
        <f>SUMIF(Month!$B$4:$FB$4,Quarter!H$5,Month!$B33:$FB33)</f>
        <v>220.535</v>
      </c>
      <c r="I33" s="112">
        <f>SUMIF(Month!$B$4:$FB$4,Quarter!I$5,Month!$B33:$FB33)</f>
        <v>235.533</v>
      </c>
      <c r="J33" s="112">
        <f>SUMIF(Month!$B$4:$FB$4,Quarter!J$5,Month!$B33:$FB33)</f>
        <v>227.982</v>
      </c>
      <c r="K33" s="112">
        <f>SUMIF(Month!$B$4:$FB$4,Quarter!K$5,Month!$B33:$FB33)</f>
        <v>198.019</v>
      </c>
      <c r="L33" s="112">
        <f>SUMIF(Month!$B$4:$FB$4,Quarter!L$5,Month!$B33:$FB33)</f>
        <v>198.167</v>
      </c>
      <c r="M33" s="112">
        <f>SUMIF(Month!$B$4:$FB$4,Quarter!M$5,Month!$B33:$FB33)</f>
        <v>223.723</v>
      </c>
      <c r="N33" s="112">
        <f>SUMIF(Month!$B$4:$FB$4,Quarter!N$5,Month!$B33:$FB33)</f>
        <v>242.311</v>
      </c>
      <c r="O33" s="112">
        <f>SUMIF(Month!$B$4:$FB$4,Quarter!O$5,Month!$B33:$FB33)</f>
        <v>178.439</v>
      </c>
      <c r="P33" s="112">
        <f>SUMIF(Month!$B$4:$FB$4,Quarter!P$5,Month!$B33:$FB33)</f>
        <v>237.974</v>
      </c>
      <c r="Q33" s="112">
        <f>SUMIF(Month!$B$4:$FB$4,Quarter!Q$5,Month!$B33:$FB33)</f>
        <v>247.999</v>
      </c>
      <c r="R33" s="112">
        <f>SUMIF(Month!$B$4:$FB$4,Quarter!R$5,Month!$B33:$FB33)</f>
        <v>225.635</v>
      </c>
      <c r="S33" s="112">
        <f>SUMIF(Month!$B$4:$FB$4,Quarter!S$5,Month!$B33:$FB33)</f>
        <v>207.694</v>
      </c>
      <c r="T33" s="112">
        <f>SUMIF(Month!$B$4:$FB$4,Quarter!T$5,Month!$B33:$FB33)</f>
        <v>234.451</v>
      </c>
      <c r="U33" s="112">
        <f>SUMIF(Month!$B$4:$FB$4,Quarter!U$5,Month!$B33:$FB33)</f>
        <v>247.811</v>
      </c>
      <c r="V33" s="112">
        <f>SUMIF(Month!$B$4:$FB$4,Quarter!V$5,Month!$B33:$FB33)</f>
        <v>238.761</v>
      </c>
      <c r="W33" s="112">
        <f>SUMIF(Month!$B$4:$FB$4,Quarter!W$5,Month!$B33:$FB33)</f>
        <v>202.56</v>
      </c>
      <c r="X33" s="112">
        <f>SUMIF(Month!$B$4:$FB$4,Quarter!X$5,Month!$B33:$FB33)</f>
        <v>236.007</v>
      </c>
      <c r="Y33" s="112">
        <f>SUMIF(Month!$B$4:$FB$4,Quarter!Y$5,Month!$B33:$FB33)</f>
        <v>252.309</v>
      </c>
      <c r="Z33" s="112">
        <f>SUMIF(Month!$B$4:$FB$4,Quarter!Z$5,Month!$B33:$FB33)</f>
        <v>210.444</v>
      </c>
      <c r="AA33" s="112">
        <f>SUMIF(Month!$B$4:$FB$4,Quarter!AA$5,Month!$B33:$FB33)</f>
        <v>210.094</v>
      </c>
      <c r="AB33" s="112">
        <f>SUMIF(Month!$B$4:$FB$4,Quarter!AB$5,Month!$B33:$FB33)</f>
        <v>216.34</v>
      </c>
      <c r="AC33" s="112">
        <f>SUMIF(Month!$B$4:$FB$4,Quarter!AC$5,Month!$B33:$FB33)</f>
        <v>255.288</v>
      </c>
      <c r="AD33" s="112">
        <f>SUMIF(Month!$B$4:$FB$4,Quarter!AD$5,Month!$B33:$FB33)</f>
        <v>226.559</v>
      </c>
      <c r="AE33" s="112">
        <f>SUMIF(Month!$B$4:$FB$4,Quarter!AE$5,Month!$B33:$FB33)</f>
        <v>195.776</v>
      </c>
      <c r="AF33" s="112">
        <f>SUMIF(Month!$B$4:$FB$4,Quarter!AF$5,Month!$B33:$FB33)</f>
        <v>229.272</v>
      </c>
      <c r="AG33" s="112">
        <f>SUMIF(Month!$B$4:$FB$4,Quarter!AG$5,Month!$B33:$FB33)</f>
        <v>247.026</v>
      </c>
      <c r="AH33" s="112">
        <f>SUMIF(Month!$B$4:$FB$4,Quarter!AH$5,Month!$B33:$FB33)</f>
        <v>265.442</v>
      </c>
      <c r="AI33" s="112">
        <f>SUMIF(Month!$B$4:$FB$4,Quarter!AI$5,Month!$B33:$FB33)</f>
        <v>243.524</v>
      </c>
      <c r="AJ33" s="112">
        <f>SUMIF(Month!$B$4:$FB$4,Quarter!AJ$5,Month!$B33:$FB33)</f>
        <v>245.815</v>
      </c>
      <c r="AK33" s="112">
        <f>SUMIF(Month!$B$4:$FB$4,Quarter!AK$5,Month!$B33:$FB33)</f>
        <v>250.539</v>
      </c>
      <c r="AL33" s="112">
        <f>SUMIF(Month!$B$4:$FB$4,Quarter!AL$5,Month!$B33:$FB33)</f>
        <v>235.238</v>
      </c>
      <c r="AM33" s="112">
        <f>SUMIF(Month!$B$4:$FB$4,Quarter!AM$5,Month!$B33:$FB33)</f>
        <v>225.794</v>
      </c>
      <c r="AN33" s="112">
        <f>SUMIF(Month!$B$4:$FB$4,Quarter!AN$5,Month!$B33:$FB33)</f>
        <v>255.757</v>
      </c>
      <c r="AO33" s="112">
        <f>SUMIF(Month!$B$4:$FB$4,Quarter!AO$5,Month!$B33:$FB33)</f>
        <v>288.721</v>
      </c>
      <c r="AP33" s="112">
        <f>SUMIF(Month!$B$4:$FB$4,Quarter!AP$5,Month!$B33:$FB33)</f>
        <v>264.886</v>
      </c>
      <c r="AQ33" s="112">
        <f>SUMIF(Month!$B$4:$FB$4,Quarter!AQ$5,Month!$B33:$FB33)</f>
        <v>237.465</v>
      </c>
      <c r="AR33" s="112">
        <f>SUMIF(Month!$B$4:$FB$4,Quarter!AR$5,Month!$B33:$FB33)</f>
        <v>266.016</v>
      </c>
      <c r="AS33" s="112">
        <f>SUMIF(Month!$B$4:$FB$4,Quarter!AS$5,Month!$B33:$FB33)</f>
        <v>275.29</v>
      </c>
      <c r="AT33" s="112">
        <f>SUMIF(Month!$B$4:$FB$4,Quarter!AT$5,Month!$B33:$FB33)</f>
        <v>251.134</v>
      </c>
      <c r="AU33" s="112">
        <f>SUMIF(Month!$B$4:$FB$4,Quarter!AU$5,Month!$B33:$FB33)</f>
        <v>248.841</v>
      </c>
      <c r="AV33" s="112">
        <f>SUMIF(Month!$B$4:$FB$4,Quarter!AV$5,Month!$B33:$FB33)</f>
        <v>254.616</v>
      </c>
      <c r="AW33" s="112">
        <f>SUMIF(Month!$B$4:$FB$4,Quarter!AW$5,Month!$B33:$FB33)</f>
        <v>295.434</v>
      </c>
      <c r="AX33" s="112">
        <f>SUMIF(Month!$B$4:$FB$4,Quarter!AX$5,Month!$B33:$FB33)</f>
        <v>269.199</v>
      </c>
      <c r="AY33" s="112">
        <f>SUMIF(Month!$B$4:$FB$4,Quarter!AY$5,Month!$B33:$FB33)</f>
        <v>248.198</v>
      </c>
      <c r="AZ33" s="112">
        <f>SUMIF(Month!$B$4:$FB$4,Quarter!AZ$5,Month!$B33:$FB33)</f>
        <v>235.825</v>
      </c>
      <c r="BA33" s="112">
        <f>SUMIF(Month!$B$4:$FB$4,Quarter!BA$5,Month!$B33:$FB33)</f>
        <v>312.283</v>
      </c>
      <c r="BB33" s="112">
        <f>SUMIF(Month!$B$4:$FB$4,Quarter!BB$5,Month!$B33:$FB33)</f>
        <v>276.397</v>
      </c>
      <c r="BC33" s="112">
        <f>SUMIF(Month!$B$4:$FN$4,Quarter!BC$5,Month!$B33:$FN33)</f>
        <v>244.096</v>
      </c>
      <c r="BD33" s="112">
        <f>SUMIF(Month!$B$4:$FN$4,Quarter!BD$5,Month!$B33:$FN33)</f>
        <v>242.616</v>
      </c>
      <c r="BE33" s="112">
        <f>SUMIF(Month!$B$4:$FN$4,Quarter!BE$5,Month!$B33:$FN33)</f>
        <v>275.883</v>
      </c>
      <c r="BF33" s="112">
        <f>SUMIF(Month!$B$4:$FN$4,Quarter!BF$5,Month!$B33:$FN33)</f>
        <v>264.991</v>
      </c>
      <c r="BG33" s="112">
        <f>SUMIF(Month!$B$4:$GQ$4,Quarter!BG$5,Month!$B33:$GQ33)</f>
        <v>243.868</v>
      </c>
      <c r="BH33" s="112">
        <f>SUMIF(Month!$B$4:$GQ$4,Quarter!BH$5,Month!$B33:$GQ33)</f>
        <v>240.133</v>
      </c>
      <c r="BI33" s="112">
        <f>SUMIF(Month!$B$4:$GQ$4,Quarter!BI$5,Month!$B33:$GQ33)</f>
        <v>279.11</v>
      </c>
      <c r="BJ33" s="112">
        <f>SUMIF(Month!$B$4:$GQ$4,Quarter!BJ$5,Month!$B33:$GQ33)</f>
        <v>254.509</v>
      </c>
      <c r="BK33" s="112">
        <f>SUMIF(Month!$B$4:$GQ$4,Quarter!BK$5,Month!$B33:$GQ33)</f>
        <v>257.88</v>
      </c>
      <c r="BL33" s="112">
        <f>SUMIF(Month!$B$4:$GQ$4,Quarter!BL$5,Month!$B33:$GQ33)</f>
        <v>280.72</v>
      </c>
      <c r="BM33" s="112">
        <f>SUMIF(Month!$B$4:$GQ$4,Quarter!BM$5,Month!$B33:$GQ33)</f>
        <v>258.353</v>
      </c>
      <c r="BN33" s="112">
        <f>SUMIF(Month!$B$4:$GQ$4,Quarter!BN$5,Month!$B33:$GQ33)</f>
        <v>89.242</v>
      </c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</row>
    <row r="34" ht="15.75" customHeight="1">
      <c r="A34" s="88">
        <f t="shared" si="1"/>
        <v>30</v>
      </c>
      <c r="B34" s="115" t="s">
        <v>28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</row>
    <row r="35" ht="13.5" customHeight="1">
      <c r="A35" s="88">
        <f t="shared" si="1"/>
        <v>31</v>
      </c>
      <c r="B35" s="115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</row>
    <row r="36" ht="12.75" customHeight="1">
      <c r="A36" s="88">
        <f t="shared" si="1"/>
        <v>32</v>
      </c>
      <c r="B36" s="94" t="s">
        <v>29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</row>
    <row r="37" ht="12.75" customHeight="1">
      <c r="A37" s="88">
        <f t="shared" si="1"/>
        <v>33</v>
      </c>
      <c r="B37" s="118" t="s">
        <v>30</v>
      </c>
      <c r="C37" s="119">
        <f>SUMIF(Month!$B$4:$FB$4,Quarter!C$5,Month!$B37:$FB37)</f>
        <v>14498</v>
      </c>
      <c r="D37" s="119">
        <f>SUMIF(Month!$B$4:$FB$4,Quarter!D$5,Month!$B37:$FB37)</f>
        <v>14047</v>
      </c>
      <c r="E37" s="119">
        <f>SUMIF(Month!$B$4:$FB$4,Quarter!E$5,Month!$B37:$FB37)</f>
        <v>14100</v>
      </c>
      <c r="F37" s="119">
        <f>SUMIF(Month!$B$4:$FB$4,Quarter!F$5,Month!$B37:$FB37)</f>
        <v>14714</v>
      </c>
      <c r="G37" s="119">
        <f>SUMIF(Month!$B$4:$FB$4,Quarter!G$5,Month!$B37:$FB37)</f>
        <v>14305</v>
      </c>
      <c r="H37" s="119">
        <f>SUMIF(Month!$B$4:$FB$4,Quarter!H$5,Month!$B37:$FB37)</f>
        <v>13458</v>
      </c>
      <c r="I37" s="119">
        <f>SUMIF(Month!$B$4:$FB$4,Quarter!I$5,Month!$B37:$FB37)</f>
        <v>15044</v>
      </c>
      <c r="J37" s="119">
        <f>SUMIF(Month!$B$4:$FB$4,Quarter!J$5,Month!$B37:$FB37)</f>
        <v>15438</v>
      </c>
      <c r="K37" s="119">
        <f>SUMIF(Month!$B$4:$FB$4,Quarter!K$5,Month!$B37:$FB37)</f>
        <v>14639.5</v>
      </c>
      <c r="L37" s="119">
        <f>SUMIF(Month!$B$4:$FB$4,Quarter!L$5,Month!$B37:$FB37)</f>
        <v>13928.5</v>
      </c>
      <c r="M37" s="119">
        <f>SUMIF(Month!$B$4:$FB$4,Quarter!M$5,Month!$B37:$FB37)</f>
        <v>13835</v>
      </c>
      <c r="N37" s="119">
        <f>SUMIF(Month!$B$4:$FB$4,Quarter!N$5,Month!$B37:$FB37)</f>
        <v>13252</v>
      </c>
      <c r="O37" s="119">
        <f>SUMIF(Month!$B$4:$FB$4,Quarter!O$5,Month!$B37:$FB37)</f>
        <v>12295</v>
      </c>
      <c r="P37" s="119">
        <f>SUMIF(Month!$B$4:$FB$4,Quarter!P$5,Month!$B37:$FB37)</f>
        <v>12508.5</v>
      </c>
      <c r="Q37" s="119">
        <f>SUMIF(Month!$B$4:$FB$4,Quarter!Q$5,Month!$B37:$FB37)</f>
        <v>12714</v>
      </c>
      <c r="R37" s="119">
        <f>SUMIF(Month!$B$4:$FB$4,Quarter!R$5,Month!$B37:$FB37)</f>
        <v>12547</v>
      </c>
      <c r="S37" s="119">
        <f>SUMIF(Month!$B$4:$FB$4,Quarter!S$5,Month!$B37:$FB37)</f>
        <v>12352.5</v>
      </c>
      <c r="T37" s="119">
        <f>SUMIF(Month!$B$4:$FB$4,Quarter!T$5,Month!$B37:$FB37)</f>
        <v>12553</v>
      </c>
      <c r="U37" s="119">
        <f>SUMIF(Month!$B$4:$FB$4,Quarter!U$5,Month!$B37:$FB37)</f>
        <v>13180</v>
      </c>
      <c r="V37" s="119">
        <f>SUMIF(Month!$B$4:$FB$4,Quarter!V$5,Month!$B37:$FB37)</f>
        <v>13422</v>
      </c>
      <c r="W37" s="119">
        <f>SUMIF(Month!$B$4:$FB$4,Quarter!W$5,Month!$B37:$FB37)</f>
        <v>13163.5</v>
      </c>
      <c r="X37" s="119">
        <f>SUMIF(Month!$B$4:$FB$4,Quarter!X$5,Month!$B37:$FB37)</f>
        <v>12888</v>
      </c>
      <c r="Y37" s="119">
        <f>SUMIF(Month!$B$4:$FB$4,Quarter!Y$5,Month!$B37:$FB37)</f>
        <v>13885.97337</v>
      </c>
      <c r="Z37" s="119">
        <f>SUMIF(Month!$B$4:$FB$4,Quarter!Z$5,Month!$B37:$FB37)</f>
        <v>14723.1</v>
      </c>
      <c r="AA37" s="119">
        <f>SUMIF(Month!$B$4:$FB$4,Quarter!AA$5,Month!$B37:$FB37)</f>
        <v>13423.5</v>
      </c>
      <c r="AB37" s="119">
        <f>SUMIF(Month!$B$4:$FB$4,Quarter!AB$5,Month!$B37:$FB37)</f>
        <v>12483</v>
      </c>
      <c r="AC37" s="119">
        <f>SUMIF(Month!$B$4:$FB$4,Quarter!AC$5,Month!$B37:$FB37)</f>
        <v>13138</v>
      </c>
      <c r="AD37" s="119">
        <f>SUMIF(Month!$B$4:$FB$4,Quarter!AD$5,Month!$B37:$FB37)</f>
        <v>13159.5</v>
      </c>
      <c r="AE37" s="119">
        <f>SUMIF(Month!$B$4:$FB$4,Quarter!AE$5,Month!$B37:$FB37)</f>
        <v>12514</v>
      </c>
      <c r="AF37" s="119">
        <f>SUMIF(Month!$B$4:$FB$4,Quarter!AF$5,Month!$B37:$FB37)</f>
        <v>13193</v>
      </c>
      <c r="AG37" s="119">
        <f>SUMIF(Month!$B$4:$FB$4,Quarter!AG$5,Month!$B37:$FB37)</f>
        <v>13638.5</v>
      </c>
      <c r="AH37" s="119">
        <f>SUMIF(Month!$B$4:$FB$4,Quarter!AH$5,Month!$B37:$FB37)</f>
        <v>14523.5</v>
      </c>
      <c r="AI37" s="119">
        <f>SUMIF(Month!$B$4:$FB$4,Quarter!AI$5,Month!$B37:$FB37)</f>
        <v>13682.5</v>
      </c>
      <c r="AJ37" s="119">
        <f>SUMIF(Month!$B$4:$FB$4,Quarter!AJ$5,Month!$B37:$FB37)</f>
        <v>14014.5</v>
      </c>
      <c r="AK37" s="119">
        <f>SUMIF(Month!$B$4:$FB$4,Quarter!AK$5,Month!$B37:$FB37)</f>
        <v>14913.5</v>
      </c>
      <c r="AL37" s="119">
        <f>SUMIF(Month!$B$4:$FB$4,Quarter!AL$5,Month!$B37:$FB37)</f>
        <v>15932</v>
      </c>
      <c r="AM37" s="119">
        <f>SUMIF(Month!$B$4:$FB$4,Quarter!AM$5,Month!$B37:$FB37)</f>
        <v>14905</v>
      </c>
      <c r="AN37" s="119">
        <f>SUMIF(Month!$B$4:$FB$4,Quarter!AN$5,Month!$B37:$FB37)</f>
        <v>14744</v>
      </c>
      <c r="AO37" s="119">
        <f>SUMIF(Month!$B$4:$FB$4,Quarter!AO$5,Month!$B37:$FB37)</f>
        <v>14682</v>
      </c>
      <c r="AP37" s="119">
        <f>SUMIF(Month!$B$4:$FB$4,Quarter!AP$5,Month!$B37:$FB37)</f>
        <v>14289</v>
      </c>
      <c r="AQ37" s="119">
        <f>SUMIF(Month!$B$4:$FB$4,Quarter!AQ$5,Month!$B37:$FB37)</f>
        <v>13868</v>
      </c>
      <c r="AR37" s="119">
        <f>SUMIF(Month!$B$4:$FB$4,Quarter!AR$5,Month!$B37:$FB37)</f>
        <v>14346</v>
      </c>
      <c r="AS37" s="119">
        <f>SUMIF(Month!$B$4:$FB$4,Quarter!AS$5,Month!$B37:$FB37)</f>
        <v>15040</v>
      </c>
      <c r="AT37" s="119">
        <f>SUMIF(Month!$B$4:$FB$4,Quarter!AT$5,Month!$B37:$FB37)</f>
        <v>15121.5</v>
      </c>
      <c r="AU37" s="119">
        <f>SUMIF(Month!$B$4:$FB$4,Quarter!AU$5,Month!$B37:$FB37)</f>
        <v>14741.5</v>
      </c>
      <c r="AV37" s="119">
        <f>SUMIF(Month!$B$4:$FB$4,Quarter!AV$5,Month!$B37:$FB37)</f>
        <v>15160</v>
      </c>
      <c r="AW37" s="119">
        <f>SUMIF(Month!$B$4:$FB$4,Quarter!AW$5,Month!$B37:$FB37)</f>
        <v>15067</v>
      </c>
      <c r="AX37" s="119">
        <f>SUMIF(Month!$B$4:$FB$4,Quarter!AX$5,Month!$B37:$FB37)</f>
        <v>14827</v>
      </c>
      <c r="AY37" s="119">
        <f>SUMIF(Month!$B$4:$FB$4,Quarter!AY$5,Month!$B37:$FB37)</f>
        <v>14013</v>
      </c>
      <c r="AZ37" s="119">
        <f>SUMIF(Month!$B$4:$FB$4,Quarter!AZ$5,Month!$B37:$FB37)</f>
        <v>13871.5</v>
      </c>
      <c r="BA37" s="119">
        <f>SUMIF(Month!$B$4:$FB$4,Quarter!BA$5,Month!$B37:$FB37)</f>
        <v>13992</v>
      </c>
      <c r="BB37" s="119">
        <f>SUMIF(Month!$B$4:$FB$4,Quarter!BB$5,Month!$B37:$FB37)</f>
        <v>14237</v>
      </c>
      <c r="BC37" s="119">
        <f>SUMIF(Month!$B$4:$FN$4,Quarter!BC$5,Month!$B37:$FN37)</f>
        <v>12925.5</v>
      </c>
      <c r="BD37" s="119">
        <f>SUMIF(Month!$B$4:$FN$4,Quarter!BD$5,Month!$B37:$FN37)</f>
        <v>12913.5</v>
      </c>
      <c r="BE37" s="119">
        <f>SUMIF(Month!$B$4:$FN$4,Quarter!BE$5,Month!$B37:$FN37)</f>
        <v>13724</v>
      </c>
      <c r="BF37" s="119">
        <f>SUMIF(Month!$B$4:$FN$4,Quarter!BF$5,Month!$B37:$FN37)</f>
        <v>13524.5</v>
      </c>
      <c r="BG37" s="119">
        <f>SUMIF(Month!$B$4:$GQ$4,Quarter!BG$5,Month!$B37:$GQ37)</f>
        <v>12539.5</v>
      </c>
      <c r="BH37" s="119">
        <f>SUMIF(Month!$B$4:$GQ$4,Quarter!BH$5,Month!$B37:$GQ37)</f>
        <v>12635.5</v>
      </c>
      <c r="BI37" s="119">
        <f>SUMIF(Month!$B$4:$GQ$4,Quarter!BI$5,Month!$B37:$GQ37)</f>
        <v>13973</v>
      </c>
      <c r="BJ37" s="119">
        <f>SUMIF(Month!$B$4:$GQ$4,Quarter!BJ$5,Month!$B37:$GQ37)</f>
        <v>13725</v>
      </c>
      <c r="BK37" s="119">
        <f>SUMIF(Month!$B$4:$GQ$4,Quarter!BK$5,Month!$B37:$GQ37)</f>
        <v>13204</v>
      </c>
      <c r="BL37" s="119">
        <f>SUMIF(Month!$B$4:$GQ$4,Quarter!BL$5,Month!$B37:$GQ37)</f>
        <v>13753</v>
      </c>
      <c r="BM37" s="119">
        <f>SUMIF(Month!$B$4:$GQ$4,Quarter!BM$5,Month!$B37:$GQ37)</f>
        <v>13746</v>
      </c>
      <c r="BN37" s="119">
        <f>SUMIF(Month!$B$4:$GQ$4,Quarter!BN$5,Month!$B37:$GQ37)</f>
        <v>4679</v>
      </c>
      <c r="BO37" s="120"/>
      <c r="BP37" s="120"/>
      <c r="BQ37" s="120"/>
      <c r="BR37" s="120"/>
      <c r="BS37" s="120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20"/>
      <c r="CJ37" s="120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120"/>
      <c r="CZ37" s="120"/>
      <c r="DA37" s="120"/>
      <c r="DB37" s="120"/>
      <c r="DC37" s="120"/>
      <c r="DD37" s="120"/>
      <c r="DE37" s="120"/>
      <c r="DF37" s="120"/>
      <c r="DG37" s="120"/>
      <c r="DH37" s="120"/>
      <c r="DI37" s="120"/>
      <c r="DJ37" s="120"/>
      <c r="DK37" s="120"/>
      <c r="DL37" s="120"/>
      <c r="DM37" s="120"/>
      <c r="DN37" s="120"/>
      <c r="DO37" s="120"/>
      <c r="DP37" s="120"/>
      <c r="DQ37" s="120"/>
      <c r="DR37" s="120"/>
      <c r="DS37" s="120"/>
      <c r="DT37" s="120"/>
      <c r="DU37" s="120"/>
      <c r="DV37" s="120"/>
      <c r="DW37" s="120"/>
      <c r="DX37" s="120"/>
      <c r="DY37" s="120"/>
      <c r="DZ37" s="120"/>
      <c r="EA37" s="120"/>
      <c r="EB37" s="120"/>
      <c r="EC37" s="120"/>
      <c r="ED37" s="120"/>
      <c r="EE37" s="120"/>
      <c r="EF37" s="120"/>
      <c r="EG37" s="120"/>
      <c r="EH37" s="120"/>
      <c r="EI37" s="120"/>
      <c r="EJ37" s="120"/>
      <c r="EK37" s="120"/>
      <c r="EL37" s="120"/>
      <c r="EM37" s="120"/>
      <c r="EN37" s="120"/>
      <c r="EO37" s="120"/>
      <c r="EP37" s="120"/>
      <c r="EQ37" s="120"/>
      <c r="ER37" s="120"/>
      <c r="ES37" s="120"/>
      <c r="ET37" s="120"/>
      <c r="EU37" s="120"/>
      <c r="EV37" s="120"/>
      <c r="EW37" s="120"/>
      <c r="EX37" s="120"/>
      <c r="EY37" s="120"/>
      <c r="EZ37" s="120"/>
      <c r="FA37" s="120"/>
      <c r="FB37" s="120"/>
      <c r="FC37" s="120"/>
      <c r="FD37" s="120"/>
      <c r="FE37" s="120"/>
      <c r="FF37" s="120"/>
      <c r="FG37" s="120"/>
      <c r="FH37" s="120"/>
      <c r="FI37" s="120"/>
      <c r="FJ37" s="120"/>
      <c r="FK37" s="120"/>
      <c r="FL37" s="120"/>
      <c r="FM37" s="120"/>
      <c r="FN37" s="120"/>
      <c r="FO37" s="120"/>
      <c r="FP37" s="120"/>
      <c r="FQ37" s="120"/>
      <c r="FR37" s="120"/>
      <c r="FS37" s="120"/>
      <c r="FT37" s="120"/>
      <c r="FU37" s="120"/>
    </row>
    <row r="38" ht="13.5" customHeight="1">
      <c r="A38" s="88">
        <f t="shared" si="1"/>
        <v>34</v>
      </c>
      <c r="B38" s="121" t="s">
        <v>31</v>
      </c>
      <c r="C38" s="105">
        <f>SUMIF(Month!$B$4:$FB$4,Quarter!C$5,Month!$B38:$FB38)/3</f>
        <v>46.17933333</v>
      </c>
      <c r="D38" s="105">
        <f>SUMIF(Month!$B$4:$FB$4,Quarter!D$5,Month!$B38:$FB38)/3</f>
        <v>48.006</v>
      </c>
      <c r="E38" s="105">
        <f>SUMIF(Month!$B$4:$FB$4,Quarter!E$5,Month!$B38:$FB38)/3</f>
        <v>47.697</v>
      </c>
      <c r="F38" s="105">
        <f>SUMIF(Month!$B$4:$FB$4,Quarter!F$5,Month!$B38:$FB38)/3</f>
        <v>49.19566667</v>
      </c>
      <c r="G38" s="105">
        <f>SUMIF(Month!$B$4:$FB$4,Quarter!G$5,Month!$B38:$FB38)/3</f>
        <v>45.803</v>
      </c>
      <c r="H38" s="105">
        <f>SUMIF(Month!$B$4:$FB$4,Quarter!H$5,Month!$B38:$FB38)/3</f>
        <v>48.63733333</v>
      </c>
      <c r="I38" s="105">
        <f>SUMIF(Month!$B$4:$FB$4,Quarter!I$5,Month!$B38:$FB38)/3</f>
        <v>48.29566667</v>
      </c>
      <c r="J38" s="105">
        <f>SUMIF(Month!$B$4:$FB$4,Quarter!J$5,Month!$B38:$FB38)/3</f>
        <v>45.71666667</v>
      </c>
      <c r="K38" s="105">
        <f>SUMIF(Month!$B$4:$FB$4,Quarter!K$5,Month!$B38:$FB38)/3</f>
        <v>44.3048772</v>
      </c>
      <c r="L38" s="105">
        <f>SUMIF(Month!$B$4:$FB$4,Quarter!L$5,Month!$B38:$FB38)/3</f>
        <v>50.229957</v>
      </c>
      <c r="M38" s="105">
        <f>SUMIF(Month!$B$4:$FB$4,Quarter!M$5,Month!$B38:$FB38)/3</f>
        <v>50.09462336</v>
      </c>
      <c r="N38" s="105">
        <f>SUMIF(Month!$B$4:$FB$4,Quarter!N$5,Month!$B38:$FB38)/3</f>
        <v>48.68472299</v>
      </c>
      <c r="O38" s="105">
        <f>SUMIF(Month!$B$4:$FB$4,Quarter!O$5,Month!$B38:$FB38)/3</f>
        <v>48.66869184</v>
      </c>
      <c r="P38" s="105">
        <f>SUMIF(Month!$B$4:$FB$4,Quarter!P$5,Month!$B38:$FB38)/3</f>
        <v>50.51681334</v>
      </c>
      <c r="Q38" s="105">
        <f>SUMIF(Month!$B$4:$FB$4,Quarter!Q$5,Month!$B38:$FB38)/3</f>
        <v>50.06890932</v>
      </c>
      <c r="R38" s="105">
        <f>SUMIF(Month!$B$4:$FB$4,Quarter!R$5,Month!$B38:$FB38)/3</f>
        <v>48.11228281</v>
      </c>
      <c r="S38" s="105">
        <f>SUMIF(Month!$B$4:$FB$4,Quarter!S$5,Month!$B38:$FB38)/3</f>
        <v>46.69070673</v>
      </c>
      <c r="T38" s="105">
        <f>SUMIF(Month!$B$4:$FB$4,Quarter!T$5,Month!$B38:$FB38)/3</f>
        <v>51.35351685</v>
      </c>
      <c r="U38" s="105">
        <f>SUMIF(Month!$B$4:$FB$4,Quarter!U$5,Month!$B38:$FB38)/3</f>
        <v>51.4686444</v>
      </c>
      <c r="V38" s="105">
        <f>SUMIF(Month!$B$4:$FB$4,Quarter!V$5,Month!$B38:$FB38)/3</f>
        <v>48.86189071</v>
      </c>
      <c r="W38" s="105">
        <f>SUMIF(Month!$B$4:$FB$4,Quarter!W$5,Month!$B38:$FB38)/3</f>
        <v>47.95194531</v>
      </c>
      <c r="X38" s="105">
        <f>SUMIF(Month!$B$4:$FB$4,Quarter!X$5,Month!$B38:$FB38)/3</f>
        <v>52.21633153</v>
      </c>
      <c r="Y38" s="105">
        <f>SUMIF(Month!$B$4:$FB$4,Quarter!Y$5,Month!$B38:$FB38)/3</f>
        <v>52.6868244</v>
      </c>
      <c r="Z38" s="105">
        <f>SUMIF(Month!$B$4:$FB$4,Quarter!Z$5,Month!$B38:$FB38)/3</f>
        <v>50.96969095</v>
      </c>
      <c r="AA38" s="105">
        <f>SUMIF(Month!$B$4:$FB$4,Quarter!AA$5,Month!$B38:$FB38)/3</f>
        <v>49.65242807</v>
      </c>
      <c r="AB38" s="105">
        <f>SUMIF(Month!$B$4:$FB$4,Quarter!AB$5,Month!$B38:$FB38)/3</f>
        <v>52.60755958</v>
      </c>
      <c r="AC38" s="105">
        <f>SUMIF(Month!$B$4:$FB$4,Quarter!AC$5,Month!$B38:$FB38)/3</f>
        <v>54.62975528</v>
      </c>
      <c r="AD38" s="105">
        <f>SUMIF(Month!$B$4:$FB$4,Quarter!AD$5,Month!$B38:$FB38)/3</f>
        <v>54.52034096</v>
      </c>
      <c r="AE38" s="105">
        <f>SUMIF(Month!$B$4:$FB$4,Quarter!AE$5,Month!$B38:$FB38)/3</f>
        <v>56.64744411</v>
      </c>
      <c r="AF38" s="105">
        <f>SUMIF(Month!$B$4:$FB$4,Quarter!AF$5,Month!$B38:$FB38)/3</f>
        <v>56.7306872</v>
      </c>
      <c r="AG38" s="105">
        <f>SUMIF(Month!$B$4:$FB$4,Quarter!AG$5,Month!$B38:$FB38)/3</f>
        <v>58.01037419</v>
      </c>
      <c r="AH38" s="105">
        <f>SUMIF(Month!$B$4:$FB$4,Quarter!AH$5,Month!$B38:$FB38)/3</f>
        <v>60.02569811</v>
      </c>
      <c r="AI38" s="105">
        <f>SUMIF(Month!$B$4:$FB$4,Quarter!AI$5,Month!$B38:$FB38)/3</f>
        <v>61.67473811</v>
      </c>
      <c r="AJ38" s="105">
        <f>SUMIF(Month!$B$4:$FB$4,Quarter!AJ$5,Month!$B38:$FB38)/3</f>
        <v>62.8261136</v>
      </c>
      <c r="AK38" s="105">
        <f>SUMIF(Month!$B$4:$FB$4,Quarter!AK$5,Month!$B38:$FB38)/3</f>
        <v>63.23569462</v>
      </c>
      <c r="AL38" s="105">
        <f>SUMIF(Month!$B$4:$FB$4,Quarter!AL$5,Month!$B38:$FB38)/3</f>
        <v>62.82036484</v>
      </c>
      <c r="AM38" s="105">
        <f>SUMIF(Month!$B$4:$FB$4,Quarter!AM$5,Month!$B38:$FB38)/3</f>
        <v>61.85749038</v>
      </c>
      <c r="AN38" s="105">
        <f>SUMIF(Month!$B$4:$FB$4,Quarter!AN$5,Month!$B38:$FB38)/3</f>
        <v>63.01588363</v>
      </c>
      <c r="AO38" s="105">
        <f>SUMIF(Month!$B$4:$FB$4,Quarter!AO$5,Month!$B38:$FB38)/3</f>
        <v>64.228748</v>
      </c>
      <c r="AP38" s="105">
        <f>SUMIF(Month!$B$4:$FB$4,Quarter!AP$5,Month!$B38:$FB38)/3</f>
        <v>64.5770366</v>
      </c>
      <c r="AQ38" s="105">
        <f>SUMIF(Month!$B$4:$FB$4,Quarter!AQ$5,Month!$B38:$FB38)/3</f>
        <v>62.90087125</v>
      </c>
      <c r="AR38" s="105">
        <f>SUMIF(Month!$B$4:$FB$4,Quarter!AR$5,Month!$B38:$FB38)/3</f>
        <v>64.69205749</v>
      </c>
      <c r="AS38" s="105">
        <f>SUMIF(Month!$B$4:$FB$4,Quarter!AS$5,Month!$B38:$FB38)/3</f>
        <v>64.55651022</v>
      </c>
      <c r="AT38" s="105">
        <f>SUMIF(Month!$B$4:$FB$4,Quarter!AT$5,Month!$B38:$FB38)/3</f>
        <v>64.64294715</v>
      </c>
      <c r="AU38" s="105">
        <f>SUMIF(Month!$B$4:$FB$4,Quarter!AU$5,Month!$B38:$FB38)/3</f>
        <v>70.6421916</v>
      </c>
      <c r="AV38" s="105">
        <f>SUMIF(Month!$B$4:$FB$4,Quarter!AV$5,Month!$B38:$FB38)/3</f>
        <v>70.4488773</v>
      </c>
      <c r="AW38" s="105">
        <f>SUMIF(Month!$B$4:$FB$4,Quarter!AW$5,Month!$B38:$FB38)/3</f>
        <v>71.72027692</v>
      </c>
      <c r="AX38" s="105">
        <f>SUMIF(Month!$B$4:$FB$4,Quarter!AX$5,Month!$B38:$FB38)/3</f>
        <v>71.77359568</v>
      </c>
      <c r="AY38" s="105">
        <f>SUMIF(Month!$B$4:$FB$4,Quarter!AY$5,Month!$B38:$FB38)/3</f>
        <v>70.42031096</v>
      </c>
      <c r="AZ38" s="105">
        <f>SUMIF(Month!$B$4:$FB$4,Quarter!AZ$5,Month!$B38:$FB38)/3</f>
        <v>76.20712285</v>
      </c>
      <c r="BA38" s="105">
        <f>SUMIF(Month!$B$4:$FB$4,Quarter!BA$5,Month!$B38:$FB38)/3</f>
        <v>77.50557928</v>
      </c>
      <c r="BB38" s="105">
        <f>SUMIF(Month!$B$4:$FB$4,Quarter!BB$5,Month!$B38:$FB38)/3</f>
        <v>75.71082731</v>
      </c>
      <c r="BC38" s="105">
        <f>SUMIF(Month!$B$4:$FN$4,Quarter!BC$5,Month!$B38:$FN38)/3</f>
        <v>74.55130154</v>
      </c>
      <c r="BD38" s="105">
        <f>SUMIF(Month!$B$4:$FN$4,Quarter!BD$5,Month!$B38:$FN38)/3</f>
        <v>75.62440308</v>
      </c>
      <c r="BE38" s="105">
        <f>SUMIF(Month!$B$4:$FN$4,Quarter!BE$5,Month!$B38:$FN38)/3</f>
        <v>77.61831112</v>
      </c>
      <c r="BF38" s="105">
        <f>SUMIF(Month!$B$4:$FN$4,Quarter!BF$5,Month!$B38:$FN38)/3</f>
        <v>78.62426705</v>
      </c>
      <c r="BG38" s="105">
        <f>SUMIF(Month!$B$4:$GQ$4,Quarter!BG$5,Month!$B38:$GQ38)/3</f>
        <v>75.46243206</v>
      </c>
      <c r="BH38" s="105">
        <f>SUMIF(Month!$B$4:$GQ$4,Quarter!BH$5,Month!$B38:$GQ38)/3</f>
        <v>83.61735599</v>
      </c>
      <c r="BI38" s="105">
        <f>SUMIF(Month!$B$4:$GQ$4,Quarter!BI$5,Month!$B38:$GQ38)/3</f>
        <v>88.68011208</v>
      </c>
      <c r="BJ38" s="105">
        <f>SUMIF(Month!$B$4:$GQ$4,Quarter!BJ$5,Month!$B38:$GQ38)/3</f>
        <v>90.95336442</v>
      </c>
      <c r="BK38" s="105">
        <f>SUMIF(Month!$B$4:$GQ$4,Quarter!BK$5,Month!$B38:$GQ38)/3</f>
        <v>88.30950161</v>
      </c>
      <c r="BL38" s="105">
        <f>SUMIF(Month!$B$4:$GQ$4,Quarter!BL$5,Month!$B38:$GQ38)/3</f>
        <v>84.78114583</v>
      </c>
      <c r="BM38" s="105">
        <f>SUMIF(Month!$B$4:$GQ$4,Quarter!BM$5,Month!$B38:$GQ38)/3</f>
        <v>89.84549969</v>
      </c>
      <c r="BN38" s="105">
        <f>SUMIF(Month!$B$4:$GQ$4,Quarter!BN$5,Month!$B38:$GQ38)/3</f>
        <v>30.40998789</v>
      </c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</row>
    <row r="39" ht="12.75" customHeight="1">
      <c r="A39" s="88">
        <f t="shared" si="1"/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/>
      <c r="DG39" s="122"/>
      <c r="DH39" s="122"/>
      <c r="DI39" s="122"/>
      <c r="DJ39" s="122"/>
      <c r="DK39" s="122"/>
      <c r="DL39" s="122"/>
      <c r="DM39" s="122"/>
      <c r="DN39" s="122"/>
      <c r="DO39" s="122"/>
      <c r="DP39" s="122"/>
      <c r="DQ39" s="122"/>
      <c r="DR39" s="122"/>
      <c r="DS39" s="122"/>
      <c r="DT39" s="122"/>
      <c r="DU39" s="122"/>
      <c r="DV39" s="122"/>
      <c r="DW39" s="122"/>
      <c r="DX39" s="122"/>
      <c r="DY39" s="122"/>
      <c r="DZ39" s="122"/>
      <c r="EA39" s="122"/>
      <c r="EB39" s="122"/>
      <c r="EC39" s="122"/>
      <c r="ED39" s="122"/>
      <c r="EE39" s="122"/>
      <c r="EF39" s="122"/>
      <c r="EG39" s="122"/>
      <c r="EH39" s="122"/>
      <c r="EI39" s="122"/>
      <c r="EJ39" s="122"/>
      <c r="EK39" s="122"/>
      <c r="EL39" s="122"/>
      <c r="EM39" s="122"/>
      <c r="EN39" s="122"/>
      <c r="EO39" s="122"/>
      <c r="EP39" s="122"/>
      <c r="EQ39" s="122"/>
      <c r="ER39" s="122"/>
      <c r="ES39" s="122"/>
      <c r="ET39" s="122"/>
      <c r="EU39" s="122"/>
      <c r="EV39" s="122"/>
      <c r="EW39" s="122"/>
      <c r="EX39" s="122"/>
      <c r="EY39" s="122"/>
      <c r="EZ39" s="122"/>
      <c r="FA39" s="122"/>
      <c r="FB39" s="122"/>
      <c r="FC39" s="122"/>
      <c r="FD39" s="122"/>
      <c r="FE39" s="122"/>
      <c r="FF39" s="122"/>
      <c r="FG39" s="122"/>
      <c r="FH39" s="122"/>
      <c r="FI39" s="122"/>
      <c r="FJ39" s="122"/>
      <c r="FK39" s="122"/>
      <c r="FL39" s="122"/>
      <c r="FM39" s="122"/>
      <c r="FN39" s="122"/>
      <c r="FO39" s="122"/>
      <c r="FP39" s="122"/>
      <c r="FQ39" s="122"/>
      <c r="FR39" s="122"/>
      <c r="FS39" s="122"/>
      <c r="FT39" s="122"/>
      <c r="FU39" s="122"/>
    </row>
    <row r="40" ht="13.5" customHeight="1">
      <c r="A40" s="88">
        <f t="shared" si="1"/>
        <v>36</v>
      </c>
      <c r="B40" s="94" t="s">
        <v>32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</row>
    <row r="41" ht="12.75" customHeight="1">
      <c r="A41" s="88">
        <f t="shared" si="1"/>
        <v>37</v>
      </c>
      <c r="B41" s="118" t="s">
        <v>33</v>
      </c>
      <c r="C41" s="119">
        <f>SUMIF(Month!$B$4:$FB$4,Quarter!C$5,Month!$B41:$FB41)/3</f>
        <v>2</v>
      </c>
      <c r="D41" s="119">
        <f>SUMIF(Month!$B$4:$FB$4,Quarter!D$5,Month!$B41:$FB41)/3</f>
        <v>2</v>
      </c>
      <c r="E41" s="119">
        <f>SUMIF(Month!$B$4:$FB$4,Quarter!E$5,Month!$B41:$FB41)/3</f>
        <v>2</v>
      </c>
      <c r="F41" s="119">
        <f>SUMIF(Month!$B$4:$FB$4,Quarter!F$5,Month!$B41:$FB41)/3</f>
        <v>2</v>
      </c>
      <c r="G41" s="119">
        <f>SUMIF(Month!$B$4:$FB$4,Quarter!G$5,Month!$B41:$FB41)/3</f>
        <v>2</v>
      </c>
      <c r="H41" s="119">
        <f>SUMIF(Month!$B$4:$FB$4,Quarter!H$5,Month!$B41:$FB41)/3</f>
        <v>3</v>
      </c>
      <c r="I41" s="119">
        <f>SUMIF(Month!$B$4:$FB$4,Quarter!I$5,Month!$B41:$FB41)/3</f>
        <v>3</v>
      </c>
      <c r="J41" s="119">
        <f>SUMIF(Month!$B$4:$FB$4,Quarter!J$5,Month!$B41:$FB41)/3</f>
        <v>3</v>
      </c>
      <c r="K41" s="119">
        <f>SUMIF(Month!$B$4:$FB$4,Quarter!K$5,Month!$B41:$FB41)/3</f>
        <v>3</v>
      </c>
      <c r="L41" s="119">
        <f>SUMIF(Month!$B$4:$FB$4,Quarter!L$5,Month!$B41:$FB41)/3</f>
        <v>3.666666667</v>
      </c>
      <c r="M41" s="119">
        <f>SUMIF(Month!$B$4:$FB$4,Quarter!M$5,Month!$B41:$FB41)/3</f>
        <v>4.333333333</v>
      </c>
      <c r="N41" s="119">
        <f>SUMIF(Month!$B$4:$FB$4,Quarter!N$5,Month!$B41:$FB41)/3</f>
        <v>5</v>
      </c>
      <c r="O41" s="119">
        <f>SUMIF(Month!$B$4:$FB$4,Quarter!O$5,Month!$B41:$FB41)/3</f>
        <v>5</v>
      </c>
      <c r="P41" s="119">
        <f>SUMIF(Month!$B$4:$FB$4,Quarter!P$5,Month!$B41:$FB41)/3</f>
        <v>6</v>
      </c>
      <c r="Q41" s="119">
        <f>SUMIF(Month!$B$4:$FB$4,Quarter!Q$5,Month!$B41:$FB41)/3</f>
        <v>6.666666667</v>
      </c>
      <c r="R41" s="119">
        <f>SUMIF(Month!$B$4:$FB$4,Quarter!R$5,Month!$B41:$FB41)/3</f>
        <v>7</v>
      </c>
      <c r="S41" s="119">
        <f>SUMIF(Month!$B$4:$FB$4,Quarter!S$5,Month!$B41:$FB41)/3</f>
        <v>7.666666667</v>
      </c>
      <c r="T41" s="119">
        <f>SUMIF(Month!$B$4:$FB$4,Quarter!T$5,Month!$B41:$FB41)/3</f>
        <v>8.333333333</v>
      </c>
      <c r="U41" s="119">
        <f>SUMIF(Month!$B$4:$FB$4,Quarter!U$5,Month!$B41:$FB41)/3</f>
        <v>9</v>
      </c>
      <c r="V41" s="119">
        <f>SUMIF(Month!$B$4:$FB$4,Quarter!V$5,Month!$B41:$FB41)/3</f>
        <v>10</v>
      </c>
      <c r="W41" s="119">
        <f>SUMIF(Month!$B$4:$FB$4,Quarter!W$5,Month!$B41:$FB41)/3</f>
        <v>10.33333333</v>
      </c>
      <c r="X41" s="119">
        <f>SUMIF(Month!$B$4:$FB$4,Quarter!X$5,Month!$B41:$FB41)/3</f>
        <v>11</v>
      </c>
      <c r="Y41" s="119">
        <f>SUMIF(Month!$B$4:$FB$4,Quarter!Y$5,Month!$B41:$FB41)/3</f>
        <v>12</v>
      </c>
      <c r="Z41" s="119">
        <f>SUMIF(Month!$B$4:$FB$4,Quarter!Z$5,Month!$B41:$FB41)/3</f>
        <v>12</v>
      </c>
      <c r="AA41" s="119">
        <f>SUMIF(Month!$B$4:$FB$4,Quarter!AA$5,Month!$B41:$FB41)/3</f>
        <v>12.33333333</v>
      </c>
      <c r="AB41" s="119">
        <f>SUMIF(Month!$B$4:$FB$4,Quarter!AB$5,Month!$B41:$FB41)/3</f>
        <v>13</v>
      </c>
      <c r="AC41" s="119">
        <f>SUMIF(Month!$B$4:$FB$4,Quarter!AC$5,Month!$B41:$FB41)/3</f>
        <v>13.66666667</v>
      </c>
      <c r="AD41" s="119">
        <f>SUMIF(Month!$B$4:$FB$4,Quarter!AD$5,Month!$B41:$FB41)/3</f>
        <v>14</v>
      </c>
      <c r="AE41" s="119">
        <f>SUMIF(Month!$B$4:$FB$4,Quarter!AE$5,Month!$B41:$FB41)/3</f>
        <v>14.33333333</v>
      </c>
      <c r="AF41" s="119">
        <f>SUMIF(Month!$B$4:$FB$4,Quarter!AF$5,Month!$B41:$FB41)/3</f>
        <v>15</v>
      </c>
      <c r="AG41" s="119">
        <f>SUMIF(Month!$B$4:$FB$4,Quarter!AG$5,Month!$B41:$FB41)/3</f>
        <v>15</v>
      </c>
      <c r="AH41" s="119">
        <f>SUMIF(Month!$B$4:$FB$4,Quarter!AH$5,Month!$B41:$FB41)/3</f>
        <v>17.66666667</v>
      </c>
      <c r="AI41" s="119">
        <f>SUMIF(Month!$B$4:$FB$4,Quarter!AI$5,Month!$B41:$FB41)/3</f>
        <v>18</v>
      </c>
      <c r="AJ41" s="119">
        <f>SUMIF(Month!$B$4:$FB$4,Quarter!AJ$5,Month!$B41:$FB41)/3</f>
        <v>19</v>
      </c>
      <c r="AK41" s="119">
        <f>SUMIF(Month!$B$4:$FB$4,Quarter!AK$5,Month!$B41:$FB41)/3</f>
        <v>19</v>
      </c>
      <c r="AL41" s="119">
        <f>SUMIF(Month!$B$4:$FB$4,Quarter!AL$5,Month!$B41:$FB41)/3</f>
        <v>19</v>
      </c>
      <c r="AM41" s="119">
        <f>SUMIF(Month!$B$4:$FB$4,Quarter!AM$5,Month!$B41:$FB41)/3</f>
        <v>19</v>
      </c>
      <c r="AN41" s="119">
        <f>SUMIF(Month!$B$4:$FB$4,Quarter!AN$5,Month!$B41:$FB41)/3</f>
        <v>19</v>
      </c>
      <c r="AO41" s="119">
        <f>SUMIF(Month!$B$4:$FB$4,Quarter!AO$5,Month!$B41:$FB41)/3</f>
        <v>19</v>
      </c>
      <c r="AP41" s="119">
        <f>SUMIF(Month!$B$4:$FB$4,Quarter!AP$5,Month!$B41:$FB41)/3</f>
        <v>19</v>
      </c>
      <c r="AQ41" s="119">
        <f>SUMIF(Month!$B$4:$FB$4,Quarter!AQ$5,Month!$B41:$FB41)/3</f>
        <v>19</v>
      </c>
      <c r="AR41" s="119">
        <f>SUMIF(Month!$B$4:$FB$4,Quarter!AR$5,Month!$B41:$FB41)/3</f>
        <v>20</v>
      </c>
      <c r="AS41" s="119">
        <f>SUMIF(Month!$B$4:$FB$4,Quarter!AS$5,Month!$B41:$FB41)/3</f>
        <v>21</v>
      </c>
      <c r="AT41" s="119">
        <f>SUMIF(Month!$B$4:$FB$4,Quarter!AT$5,Month!$B41:$FB41)/3</f>
        <v>21.66666667</v>
      </c>
      <c r="AU41" s="119">
        <f>SUMIF(Month!$B$4:$FB$4,Quarter!AU$5,Month!$B41:$FB41)/3</f>
        <v>23</v>
      </c>
      <c r="AV41" s="119">
        <f>SUMIF(Month!$B$4:$FB$4,Quarter!AV$5,Month!$B41:$FB41)/3</f>
        <v>23</v>
      </c>
      <c r="AW41" s="119">
        <f>SUMIF(Month!$B$4:$FB$4,Quarter!AW$5,Month!$B41:$FB41)/3</f>
        <v>23</v>
      </c>
      <c r="AX41" s="119">
        <f>SUMIF(Month!$B$4:$FB$4,Quarter!AX$5,Month!$B41:$FB41)/3</f>
        <v>23</v>
      </c>
      <c r="AY41" s="119">
        <f>SUMIF(Month!$B$4:$FB$4,Quarter!AY$5,Month!$B41:$FB41)/3</f>
        <v>23</v>
      </c>
      <c r="AZ41" s="119">
        <f>SUMIF(Month!$B$4:$FB$4,Quarter!AZ$5,Month!$B41:$FB41)/3</f>
        <v>23</v>
      </c>
      <c r="BA41" s="119">
        <f>SUMIF(Month!$B$4:$FB$4,Quarter!BA$5,Month!$B41:$FB41)/3</f>
        <v>23</v>
      </c>
      <c r="BB41" s="119">
        <f>SUMIF(Month!$B$4:$FB$4,Quarter!BB$5,Month!$B41:$FB41)/3</f>
        <v>23</v>
      </c>
      <c r="BC41" s="119">
        <f>SUMIF(Month!$B$4:$FN$4,Quarter!BC$5,Month!$B41:$FN41)/3</f>
        <v>23</v>
      </c>
      <c r="BD41" s="119">
        <f>SUMIF(Month!$B$4:$FN$4,Quarter!BD$5,Month!$B41:$FN41)/3</f>
        <v>23</v>
      </c>
      <c r="BE41" s="119">
        <f>SUMIF(Month!$B$4:$FN$4,Quarter!BE$5,Month!$B41:$FN41)/3</f>
        <v>23</v>
      </c>
      <c r="BF41" s="119">
        <f>SUMIF(Month!$B$4:$FN$4,Quarter!BF$5,Month!$B41:$FN41)/3</f>
        <v>23</v>
      </c>
      <c r="BG41" s="119">
        <f>SUMIF(Month!$B$4:$GQ$4,Quarter!BG$5,Month!$B41:$GQ41)/3</f>
        <v>23</v>
      </c>
      <c r="BH41" s="119">
        <f>SUMIF(Month!$B$4:$GQ$4,Quarter!BH$5,Month!$B41:$GQ41)/3</f>
        <v>23</v>
      </c>
      <c r="BI41" s="119">
        <f>SUMIF(Month!$B$4:$GQ$4,Quarter!BI$5,Month!$B41:$GQ41)/3</f>
        <v>23</v>
      </c>
      <c r="BJ41" s="119">
        <f>SUMIF(Month!$B$4:$GQ$4,Quarter!BJ$5,Month!$B41:$GQ41)/3</f>
        <v>23</v>
      </c>
      <c r="BK41" s="119">
        <f>SUMIF(Month!$B$4:$GQ$4,Quarter!BK$5,Month!$B41:$GQ41)/3</f>
        <v>23</v>
      </c>
      <c r="BL41" s="119">
        <f>SUMIF(Month!$B$4:$GQ$4,Quarter!BL$5,Month!$B41:$GQ41)/3</f>
        <v>23</v>
      </c>
      <c r="BM41" s="123">
        <v>23.0</v>
      </c>
      <c r="BN41" s="123">
        <v>23.0</v>
      </c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</row>
    <row r="42" ht="12.75" customHeight="1">
      <c r="A42" s="88">
        <f t="shared" si="1"/>
        <v>38</v>
      </c>
      <c r="B42" s="124" t="s">
        <v>34</v>
      </c>
      <c r="C42" s="125">
        <f>SUMIF(Month!$B$4:$FB$4,Quarter!C$5,Month!$B42:$FB42)</f>
        <v>180</v>
      </c>
      <c r="D42" s="125">
        <f>SUMIF(Month!$B$4:$FB$4,Quarter!D$5,Month!$B42:$FB42)</f>
        <v>183.208</v>
      </c>
      <c r="E42" s="125">
        <f>SUMIF(Month!$B$4:$FB$4,Quarter!E$5,Month!$B42:$FB42)</f>
        <v>184</v>
      </c>
      <c r="F42" s="125">
        <f>SUMIF(Month!$B$4:$FB$4,Quarter!F$5,Month!$B42:$FB42)</f>
        <v>182</v>
      </c>
      <c r="G42" s="125">
        <f>SUMIF(Month!$B$4:$FB$4,Quarter!G$5,Month!$B42:$FB42)</f>
        <v>180</v>
      </c>
      <c r="H42" s="125">
        <f>SUMIF(Month!$B$4:$FB$4,Quarter!H$5,Month!$B42:$FB42)</f>
        <v>214</v>
      </c>
      <c r="I42" s="125">
        <f>SUMIF(Month!$B$4:$FB$4,Quarter!I$5,Month!$B42:$FB42)</f>
        <v>276</v>
      </c>
      <c r="J42" s="125">
        <f>SUMIF(Month!$B$4:$FB$4,Quarter!J$5,Month!$B42:$FB42)</f>
        <v>273</v>
      </c>
      <c r="K42" s="125">
        <f>SUMIF(Month!$B$4:$FB$4,Quarter!K$5,Month!$B42:$FB42)</f>
        <v>273</v>
      </c>
      <c r="L42" s="125">
        <f>SUMIF(Month!$B$4:$FB$4,Quarter!L$5,Month!$B42:$FB42)</f>
        <v>300.681</v>
      </c>
      <c r="M42" s="125">
        <f>SUMIF(Month!$B$4:$FB$4,Quarter!M$5,Month!$B42:$FB42)</f>
        <v>352.422</v>
      </c>
      <c r="N42" s="125">
        <f>SUMIF(Month!$B$4:$FB$4,Quarter!N$5,Month!$B42:$FB42)</f>
        <v>433.1085</v>
      </c>
      <c r="O42" s="125">
        <f>SUMIF(Month!$B$4:$FB$4,Quarter!O$5,Month!$B42:$FB42)</f>
        <v>433.827</v>
      </c>
      <c r="P42" s="125">
        <f>SUMIF(Month!$B$4:$FB$4,Quarter!P$5,Month!$B42:$FB42)</f>
        <v>501.38</v>
      </c>
      <c r="Q42" s="125">
        <f>SUMIF(Month!$B$4:$FB$4,Quarter!Q$5,Month!$B42:$FB42)</f>
        <v>512.171</v>
      </c>
      <c r="R42" s="125">
        <f>SUMIF(Month!$B$4:$FB$4,Quarter!R$5,Month!$B42:$FB42)</f>
        <v>597.9273</v>
      </c>
      <c r="S42" s="125">
        <f>SUMIF(Month!$B$4:$FB$4,Quarter!S$5,Month!$B42:$FB42)</f>
        <v>630.5115</v>
      </c>
      <c r="T42" s="125">
        <f>SUMIF(Month!$B$4:$FB$4,Quarter!T$5,Month!$B42:$FB42)</f>
        <v>717.7632</v>
      </c>
      <c r="U42" s="125">
        <f>SUMIF(Month!$B$4:$FB$4,Quarter!U$5,Month!$B42:$FB42)</f>
        <v>819.1008</v>
      </c>
      <c r="V42" s="125">
        <f>SUMIF(Month!$B$4:$FB$4,Quarter!V$5,Month!$B42:$FB42)</f>
        <v>899.8840944</v>
      </c>
      <c r="W42" s="125">
        <f>SUMIF(Month!$B$4:$FB$4,Quarter!W$5,Month!$B42:$FB42)</f>
        <v>829.8029769</v>
      </c>
      <c r="X42" s="125">
        <f>SUMIF(Month!$B$4:$FB$4,Quarter!X$5,Month!$B42:$FB42)</f>
        <v>979.179</v>
      </c>
      <c r="Y42" s="125">
        <f>SUMIF(Month!$B$4:$FB$4,Quarter!Y$5,Month!$B42:$FB42)</f>
        <v>1037.601888</v>
      </c>
      <c r="Z42" s="125">
        <f>SUMIF(Month!$B$4:$FB$4,Quarter!Z$5,Month!$B42:$FB42)</f>
        <v>1122.396</v>
      </c>
      <c r="AA42" s="125">
        <f>SUMIF(Month!$B$4:$FB$4,Quarter!AA$5,Month!$B42:$FB42)</f>
        <v>1003.697</v>
      </c>
      <c r="AB42" s="125">
        <f>SUMIF(Month!$B$4:$FB$4,Quarter!AB$5,Month!$B42:$FB42)</f>
        <v>1172.112</v>
      </c>
      <c r="AC42" s="125">
        <f>SUMIF(Month!$B$4:$FB$4,Quarter!AC$5,Month!$B42:$FB42)</f>
        <v>1208.450702</v>
      </c>
      <c r="AD42" s="125">
        <f>SUMIF(Month!$B$4:$FB$4,Quarter!AD$5,Month!$B42:$FB42)</f>
        <v>1318.144171</v>
      </c>
      <c r="AE42" s="125">
        <f>SUMIF(Month!$B$4:$FB$4,Quarter!AE$5,Month!$B42:$FB42)</f>
        <v>1135.229</v>
      </c>
      <c r="AF42" s="125">
        <f>SUMIF(Month!$B$4:$FB$4,Quarter!AF$5,Month!$B42:$FB42)</f>
        <v>1272.635</v>
      </c>
      <c r="AG42" s="125">
        <f>SUMIF(Month!$B$4:$FB$4,Quarter!AG$5,Month!$B42:$FB42)</f>
        <v>1333.324</v>
      </c>
      <c r="AH42" s="125">
        <f>SUMIF(Month!$B$4:$FB$4,Quarter!AH$5,Month!$B42:$FB42)</f>
        <v>1627.402</v>
      </c>
      <c r="AI42" s="125">
        <f>SUMIF(Month!$B$4:$FB$4,Quarter!AI$5,Month!$B42:$FB42)</f>
        <v>1491.0043</v>
      </c>
      <c r="AJ42" s="125">
        <f>SUMIF(Month!$B$4:$FB$4,Quarter!AJ$5,Month!$B42:$FB42)</f>
        <v>1699.765739</v>
      </c>
      <c r="AK42" s="125">
        <f>SUMIF(Month!$B$4:$FB$4,Quarter!AK$5,Month!$B42:$FB42)</f>
        <v>1696.68</v>
      </c>
      <c r="AL42" s="125">
        <f>SUMIF(Month!$B$4:$FB$4,Quarter!AL$5,Month!$B42:$FB42)</f>
        <v>1795.767651</v>
      </c>
      <c r="AM42" s="125">
        <f>SUMIF(Month!$B$4:$FB$4,Quarter!AM$5,Month!$B42:$FB42)</f>
        <v>1556.4507</v>
      </c>
      <c r="AN42" s="125">
        <f>SUMIF(Month!$B$4:$FB$4,Quarter!AN$5,Month!$B42:$FB42)</f>
        <v>1710</v>
      </c>
      <c r="AO42" s="125">
        <f>SUMIF(Month!$B$4:$FB$4,Quarter!AO$5,Month!$B42:$FB42)</f>
        <v>1716.198</v>
      </c>
      <c r="AP42" s="125">
        <f>SUMIF(Month!$B$4:$FB$4,Quarter!AP$5,Month!$B42:$FB42)</f>
        <v>1603.056</v>
      </c>
      <c r="AQ42" s="125">
        <f>SUMIF(Month!$B$4:$FB$4,Quarter!AQ$5,Month!$B42:$FB42)</f>
        <v>1421.617</v>
      </c>
      <c r="AR42" s="125">
        <f>SUMIF(Month!$B$4:$FB$4,Quarter!AR$5,Month!$B42:$FB42)</f>
        <v>1569</v>
      </c>
      <c r="AS42" s="125">
        <f>SUMIF(Month!$B$4:$FB$4,Quarter!AS$5,Month!$B42:$FB42)</f>
        <v>1675</v>
      </c>
      <c r="AT42" s="125">
        <f>SUMIF(Month!$B$4:$FB$4,Quarter!AT$5,Month!$B42:$FB42)</f>
        <v>1763.400118</v>
      </c>
      <c r="AU42" s="125">
        <f>SUMIF(Month!$B$4:$FB$4,Quarter!AU$5,Month!$B42:$FB42)</f>
        <v>1466.274056</v>
      </c>
      <c r="AV42" s="125">
        <f>SUMIF(Month!$B$4:$FB$4,Quarter!AV$5,Month!$B42:$FB42)</f>
        <v>1677.628042</v>
      </c>
      <c r="AW42" s="125">
        <f>SUMIF(Month!$B$4:$FB$4,Quarter!AW$5,Month!$B42:$FB42)</f>
        <v>1653.331979</v>
      </c>
      <c r="AX42" s="125">
        <f>SUMIF(Month!$B$4:$FB$4,Quarter!AX$5,Month!$B42:$FB42)</f>
        <v>1237.8648</v>
      </c>
      <c r="AY42" s="125">
        <f>SUMIF(Month!$B$4:$FB$4,Quarter!AY$5,Month!$B42:$FB42)</f>
        <v>1174.2268</v>
      </c>
      <c r="AZ42" s="125">
        <f>SUMIF(Month!$B$4:$FB$4,Quarter!AZ$5,Month!$B42:$FB42)</f>
        <v>1358.5874</v>
      </c>
      <c r="BA42" s="125">
        <f>SUMIF(Month!$B$4:$FB$4,Quarter!BA$5,Month!$B42:$FB42)</f>
        <v>1442.031511</v>
      </c>
      <c r="BB42" s="125">
        <f>SUMIF(Month!$B$4:$FB$4,Quarter!BB$5,Month!$B42:$FB42)</f>
        <v>1151.359416</v>
      </c>
      <c r="BC42" s="125">
        <f>SUMIF(Month!$B$4:$FN$4,Quarter!BC$5,Month!$B42:$FN42)</f>
        <v>1043.787</v>
      </c>
      <c r="BD42" s="125">
        <f>SUMIF(Month!$B$4:$FN$4,Quarter!BD$5,Month!$B42:$FN42)</f>
        <v>1220.834293</v>
      </c>
      <c r="BE42" s="125">
        <f>SUMIF(Month!$B$4:$FN$4,Quarter!BE$5,Month!$B42:$FN42)</f>
        <v>1372.210545</v>
      </c>
      <c r="BF42" s="125">
        <f>SUMIF(Month!$B$4:$FN$4,Quarter!BF$5,Month!$B42:$FN42)</f>
        <v>1491.5946</v>
      </c>
      <c r="BG42" s="125">
        <f>SUMIF(Month!$B$4:$GQ$4,Quarter!BG$5,Month!$B42:$GQ42)</f>
        <v>1326.939686</v>
      </c>
      <c r="BH42" s="125">
        <f>SUMIF(Month!$B$4:$GQ$4,Quarter!BH$5,Month!$B42:$GQ42)</f>
        <v>1225.908245</v>
      </c>
      <c r="BI42" s="125">
        <f>SUMIF(Month!$B$4:$GQ$4,Quarter!BI$5,Month!$B42:$GQ42)</f>
        <v>1377.34892</v>
      </c>
      <c r="BJ42" s="125">
        <f>SUMIF(Month!$B$4:$GQ$4,Quarter!BJ$5,Month!$B42:$GQ42)</f>
        <v>1425.88245</v>
      </c>
      <c r="BK42" s="125">
        <f>SUMIF(Month!$B$4:$GQ$4,Quarter!BK$5,Month!$B42:$GQ42)</f>
        <v>1247.071577</v>
      </c>
      <c r="BL42" s="125">
        <f>SUMIF(Month!$B$4:$GQ$4,Quarter!BL$5,Month!$B42:$GQ42)</f>
        <v>1326.047185</v>
      </c>
      <c r="BM42" s="125">
        <f>SUMIF(Month!$B$4:$GQ$4,Quarter!BM$5,Month!$B42:$GQ42)</f>
        <v>1351.7851</v>
      </c>
      <c r="BN42" s="125">
        <f>SUMIF(Month!$B$4:$GQ$4,Quarter!BN$5,Month!$B42:$GQ42)</f>
        <v>459.1576</v>
      </c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</row>
    <row r="43" ht="15.75" customHeight="1">
      <c r="A43" s="88">
        <f t="shared" si="1"/>
        <v>39</v>
      </c>
      <c r="B43" s="115" t="s">
        <v>35</v>
      </c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122"/>
      <c r="DK43" s="122"/>
      <c r="DL43" s="122"/>
      <c r="DM43" s="122"/>
      <c r="DN43" s="122"/>
      <c r="DO43" s="122"/>
      <c r="DP43" s="122"/>
      <c r="DQ43" s="122"/>
      <c r="DR43" s="122"/>
      <c r="DS43" s="122"/>
      <c r="DT43" s="122"/>
      <c r="DU43" s="122"/>
      <c r="DV43" s="122"/>
      <c r="DW43" s="122"/>
      <c r="DX43" s="122"/>
      <c r="DY43" s="122"/>
      <c r="DZ43" s="122"/>
      <c r="EA43" s="122"/>
      <c r="EB43" s="122"/>
      <c r="EC43" s="122"/>
      <c r="ED43" s="122"/>
      <c r="EE43" s="122"/>
      <c r="EF43" s="122"/>
      <c r="EG43" s="122"/>
      <c r="EH43" s="122"/>
      <c r="EI43" s="122"/>
      <c r="EJ43" s="122"/>
      <c r="EK43" s="122"/>
      <c r="EL43" s="122"/>
      <c r="EM43" s="122"/>
      <c r="EN43" s="122"/>
      <c r="EO43" s="122"/>
      <c r="EP43" s="122"/>
      <c r="EQ43" s="122"/>
      <c r="ER43" s="122"/>
      <c r="ES43" s="122"/>
      <c r="ET43" s="122"/>
      <c r="EU43" s="122"/>
      <c r="EV43" s="122"/>
      <c r="EW43" s="122"/>
      <c r="EX43" s="122"/>
      <c r="EY43" s="122"/>
      <c r="EZ43" s="122"/>
      <c r="FA43" s="122"/>
      <c r="FB43" s="122"/>
      <c r="FC43" s="122"/>
      <c r="FD43" s="122"/>
      <c r="FE43" s="122"/>
      <c r="FF43" s="122"/>
      <c r="FG43" s="122"/>
      <c r="FH43" s="122"/>
      <c r="FI43" s="122"/>
      <c r="FJ43" s="122"/>
      <c r="FK43" s="122"/>
      <c r="FL43" s="122"/>
      <c r="FM43" s="122"/>
      <c r="FN43" s="122"/>
      <c r="FO43" s="122"/>
      <c r="FP43" s="122"/>
      <c r="FQ43" s="122"/>
      <c r="FR43" s="122"/>
      <c r="FS43" s="122"/>
      <c r="FT43" s="122"/>
      <c r="FU43" s="122"/>
    </row>
    <row r="44" ht="15.75" customHeight="1">
      <c r="A44" s="88">
        <f t="shared" si="1"/>
        <v>40</v>
      </c>
      <c r="B44" s="126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</row>
    <row r="45" ht="13.5" customHeight="1">
      <c r="A45" s="88">
        <f t="shared" si="1"/>
        <v>41</v>
      </c>
      <c r="B45" s="94" t="s">
        <v>36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</row>
    <row r="46" ht="12.75" customHeight="1">
      <c r="A46" s="88">
        <f t="shared" si="1"/>
        <v>42</v>
      </c>
      <c r="B46" s="118" t="s">
        <v>37</v>
      </c>
      <c r="C46" s="119">
        <f>SUMIF(Month!$B$4:$FB$4,Quarter!C$5,Month!$B46:$FB46)</f>
        <v>0</v>
      </c>
      <c r="D46" s="119">
        <f>SUMIF(Month!$B$4:$FB$4,Quarter!D$5,Month!$B46:$FB46)</f>
        <v>0</v>
      </c>
      <c r="E46" s="119">
        <f>SUMIF(Month!$B$4:$FB$4,Quarter!E$5,Month!$B46:$FB46)</f>
        <v>0</v>
      </c>
      <c r="F46" s="119">
        <f>SUMIF(Month!$B$4:$FB$4,Quarter!F$5,Month!$B46:$FB46)</f>
        <v>0</v>
      </c>
      <c r="G46" s="119">
        <f>SUMIF(Month!$B$4:$FB$4,Quarter!G$5,Month!$B46:$FB46)</f>
        <v>0</v>
      </c>
      <c r="H46" s="119">
        <f>SUMIF(Month!$B$4:$FB$4,Quarter!H$5,Month!$B46:$FB46)</f>
        <v>0</v>
      </c>
      <c r="I46" s="119">
        <f>SUMIF(Month!$B$4:$FB$4,Quarter!I$5,Month!$B46:$FB46)</f>
        <v>0</v>
      </c>
      <c r="J46" s="119">
        <f>SUMIF(Month!$B$4:$FB$4,Quarter!J$5,Month!$B46:$FB46)</f>
        <v>0</v>
      </c>
      <c r="K46" s="119">
        <f>SUMIF(Month!$B$4:$FB$4,Quarter!K$5,Month!$B46:$FB46)</f>
        <v>0</v>
      </c>
      <c r="L46" s="119">
        <f>SUMIF(Month!$B$4:$FB$4,Quarter!L$5,Month!$B46:$FB46)</f>
        <v>0</v>
      </c>
      <c r="M46" s="119">
        <f>SUMIF(Month!$B$4:$FB$4,Quarter!M$5,Month!$B46:$FB46)</f>
        <v>0</v>
      </c>
      <c r="N46" s="119">
        <f>SUMIF(Month!$B$4:$FB$4,Quarter!N$5,Month!$B46:$FB46)</f>
        <v>0</v>
      </c>
      <c r="O46" s="119">
        <f>SUMIF(Month!$B$4:$FB$4,Quarter!O$5,Month!$B46:$FB46)</f>
        <v>0</v>
      </c>
      <c r="P46" s="119">
        <f>SUMIF(Month!$B$4:$FB$4,Quarter!P$5,Month!$B46:$FB46)</f>
        <v>0</v>
      </c>
      <c r="Q46" s="119">
        <f>SUMIF(Month!$B$4:$FB$4,Quarter!Q$5,Month!$B46:$FB46)</f>
        <v>0</v>
      </c>
      <c r="R46" s="119">
        <f>SUMIF(Month!$B$4:$FB$4,Quarter!R$5,Month!$B46:$FB46)</f>
        <v>0</v>
      </c>
      <c r="S46" s="119">
        <f>SUMIF(Month!$B$4:$FB$4,Quarter!S$5,Month!$B46:$FB46)</f>
        <v>0</v>
      </c>
      <c r="T46" s="119">
        <f>SUMIF(Month!$B$4:$FB$4,Quarter!T$5,Month!$B46:$FB46)</f>
        <v>0</v>
      </c>
      <c r="U46" s="119">
        <f>SUMIF(Month!$B$4:$FB$4,Quarter!U$5,Month!$B46:$FB46)</f>
        <v>0</v>
      </c>
      <c r="V46" s="119">
        <f>SUMIF(Month!$B$4:$FB$4,Quarter!V$5,Month!$B46:$FB46)</f>
        <v>0</v>
      </c>
      <c r="W46" s="119">
        <f>SUMIF(Month!$B$4:$FB$4,Quarter!W$5,Month!$B46:$FB46)</f>
        <v>563</v>
      </c>
      <c r="X46" s="119">
        <f>SUMIF(Month!$B$4:$FB$4,Quarter!X$5,Month!$B46:$FB46)</f>
        <v>607</v>
      </c>
      <c r="Y46" s="119">
        <f>SUMIF(Month!$B$4:$FB$4,Quarter!Y$5,Month!$B46:$FB46)</f>
        <v>672</v>
      </c>
      <c r="Z46" s="119">
        <f>SUMIF(Month!$B$4:$FB$4,Quarter!Z$5,Month!$B46:$FB46)</f>
        <v>387</v>
      </c>
      <c r="AA46" s="119">
        <f>SUMIF(Month!$B$4:$FB$4,Quarter!AA$5,Month!$B46:$FB46)</f>
        <v>275</v>
      </c>
      <c r="AB46" s="119">
        <f>SUMIF(Month!$B$4:$FB$4,Quarter!AB$5,Month!$B46:$FB46)</f>
        <v>248</v>
      </c>
      <c r="AC46" s="119">
        <f>SUMIF(Month!$B$4:$FB$4,Quarter!AC$5,Month!$B46:$FB46)</f>
        <v>230</v>
      </c>
      <c r="AD46" s="119">
        <f>SUMIF(Month!$B$4:$FB$4,Quarter!AD$5,Month!$B46:$FB46)</f>
        <v>208</v>
      </c>
      <c r="AE46" s="119">
        <f>SUMIF(Month!$B$4:$FB$4,Quarter!AE$5,Month!$B46:$FB46)</f>
        <v>293</v>
      </c>
      <c r="AF46" s="119">
        <f>SUMIF(Month!$B$4:$FB$4,Quarter!AF$5,Month!$B46:$FB46)</f>
        <v>359</v>
      </c>
      <c r="AG46" s="119">
        <f>SUMIF(Month!$B$4:$FB$4,Quarter!AG$5,Month!$B46:$FB46)</f>
        <v>410</v>
      </c>
      <c r="AH46" s="119">
        <f>SUMIF(Month!$B$4:$FB$4,Quarter!AH$5,Month!$B46:$FB46)</f>
        <v>365</v>
      </c>
      <c r="AI46" s="119">
        <f>SUMIF(Month!$B$4:$FB$4,Quarter!AI$5,Month!$B46:$FB46)</f>
        <v>389</v>
      </c>
      <c r="AJ46" s="119">
        <f>SUMIF(Month!$B$4:$FB$4,Quarter!AJ$5,Month!$B46:$FB46)</f>
        <v>363</v>
      </c>
      <c r="AK46" s="119">
        <f>SUMIF(Month!$B$4:$FB$4,Quarter!AK$5,Month!$B46:$FB46)</f>
        <v>308</v>
      </c>
      <c r="AL46" s="119">
        <f>SUMIF(Month!$B$4:$FB$4,Quarter!AL$5,Month!$B46:$FB46)</f>
        <v>197</v>
      </c>
      <c r="AM46" s="119">
        <f>SUMIF(Month!$B$4:$FB$4,Quarter!AM$5,Month!$B46:$FB46)</f>
        <v>201</v>
      </c>
      <c r="AN46" s="119">
        <f>SUMIF(Month!$B$4:$FB$4,Quarter!AN$5,Month!$B46:$FB46)</f>
        <v>210</v>
      </c>
      <c r="AO46" s="119">
        <f>SUMIF(Month!$B$4:$FB$4,Quarter!AO$5,Month!$B46:$FB46)</f>
        <v>207</v>
      </c>
      <c r="AP46" s="119">
        <f>SUMIF(Month!$B$4:$FB$4,Quarter!AP$5,Month!$B46:$FB46)</f>
        <v>220</v>
      </c>
      <c r="AQ46" s="119">
        <f>SUMIF(Month!$B$4:$FB$4,Quarter!AQ$5,Month!$B46:$FB46)</f>
        <v>235</v>
      </c>
      <c r="AR46" s="119">
        <f>SUMIF(Month!$B$4:$FB$4,Quarter!AR$5,Month!$B46:$FB46)</f>
        <v>189</v>
      </c>
      <c r="AS46" s="119">
        <f>SUMIF(Month!$B$4:$FB$4,Quarter!AS$5,Month!$B46:$FB46)</f>
        <v>125</v>
      </c>
      <c r="AT46" s="119">
        <f>SUMIF(Month!$B$4:$FB$4,Quarter!AT$5,Month!$B46:$FB46)</f>
        <v>102</v>
      </c>
      <c r="AU46" s="119">
        <f>SUMIF(Month!$B$4:$FB$4,Quarter!AU$5,Month!$B46:$FB46)</f>
        <v>89</v>
      </c>
      <c r="AV46" s="119">
        <f>SUMIF(Month!$B$4:$FB$4,Quarter!AV$5,Month!$B46:$FB46)</f>
        <v>89</v>
      </c>
      <c r="AW46" s="119">
        <f>SUMIF(Month!$B$4:$FB$4,Quarter!AW$5,Month!$B46:$FB46)</f>
        <v>93</v>
      </c>
      <c r="AX46" s="119">
        <f>SUMIF(Month!$B$4:$FB$4,Quarter!AX$5,Month!$B46:$FB46)</f>
        <v>123</v>
      </c>
      <c r="AY46" s="119">
        <f>SUMIF(Month!$B$4:$FB$4,Quarter!AY$5,Month!$B46:$FB46)</f>
        <v>175</v>
      </c>
      <c r="AZ46" s="119">
        <f>SUMIF(Month!$B$4:$FB$4,Quarter!AZ$5,Month!$B46:$FB46)</f>
        <v>183</v>
      </c>
      <c r="BA46" s="119">
        <f>SUMIF(Month!$B$4:$FB$4,Quarter!BA$5,Month!$B46:$FB46)</f>
        <v>155</v>
      </c>
      <c r="BB46" s="119">
        <f>SUMIF(Month!$B$4:$FB$4,Quarter!BB$5,Month!$B46:$FB46)</f>
        <v>157</v>
      </c>
      <c r="BC46" s="119">
        <f>SUMIF(Month!$B$4:$FN$4,Quarter!BC$5,Month!$B46:$FN46)</f>
        <v>193</v>
      </c>
      <c r="BD46" s="119">
        <f>SUMIF(Month!$B$4:$FN$4,Quarter!BD$5,Month!$B46:$FN46)</f>
        <v>265</v>
      </c>
      <c r="BE46" s="119">
        <f>SUMIF(Month!$B$4:$FN$4,Quarter!BE$5,Month!$B46:$FN46)</f>
        <v>179</v>
      </c>
      <c r="BF46" s="119">
        <f>SUMIF(Month!$B$4:$FN$4,Quarter!BF$5,Month!$B46:$FN46)</f>
        <v>125</v>
      </c>
      <c r="BG46" s="119">
        <f>SUMIF(Month!$B$4:$GQ$4,Quarter!BG$5,Month!$B46:$GQ46)</f>
        <v>173</v>
      </c>
      <c r="BH46" s="119">
        <f>SUMIF(Month!$B$4:$GQ$4,Quarter!BH$5,Month!$B46:$GQ46)</f>
        <v>150</v>
      </c>
      <c r="BI46" s="119">
        <f>SUMIF(Month!$B$4:$GQ$4,Quarter!BI$5,Month!$B46:$GQ46)</f>
        <v>138</v>
      </c>
      <c r="BJ46" s="119">
        <f>SUMIF(Month!$B$4:$GQ$4,Quarter!BJ$5,Month!$B46:$GQ46)</f>
        <v>122</v>
      </c>
      <c r="BK46" s="119">
        <f>SUMIF(Month!$B$4:$GQ$4,Quarter!BK$5,Month!$B46:$GQ46)</f>
        <v>122</v>
      </c>
      <c r="BL46" s="119">
        <f>SUMIF(Month!$B$4:$GQ$4,Quarter!BL$5,Month!$B46:$GQ46)</f>
        <v>133</v>
      </c>
      <c r="BM46" s="119">
        <f>SUMIF(Month!$B$4:$GQ$4,Quarter!BM$5,Month!$B46:$GQ46)</f>
        <v>156</v>
      </c>
      <c r="BN46" s="119">
        <f>SUMIF(Month!$B$4:$GQ$4,Quarter!BN$5,Month!$B46:$GQ46)</f>
        <v>63</v>
      </c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</row>
    <row r="47" ht="15.75" customHeight="1">
      <c r="A47" s="88">
        <f t="shared" si="1"/>
        <v>43</v>
      </c>
      <c r="B47" s="12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</row>
    <row r="48" ht="13.5" customHeight="1">
      <c r="A48" s="88">
        <f t="shared" si="1"/>
        <v>44</v>
      </c>
      <c r="B48" s="94" t="s">
        <v>39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</row>
    <row r="49" ht="13.5" customHeight="1">
      <c r="A49" s="88">
        <f t="shared" si="1"/>
        <v>45</v>
      </c>
      <c r="B49" s="130" t="s">
        <v>40</v>
      </c>
      <c r="C49" s="131">
        <f>SUMIF(Month!$B$4:$FB$4,Quarter!C$5,Month!$B49:$FB49)</f>
        <v>0</v>
      </c>
      <c r="D49" s="131">
        <f>SUMIF(Month!$B$4:$FB$4,Quarter!D$5,Month!$B49:$FB49)</f>
        <v>0</v>
      </c>
      <c r="E49" s="131">
        <f>SUMIF(Month!$B$4:$FB$4,Quarter!E$5,Month!$B49:$FB49)</f>
        <v>0</v>
      </c>
      <c r="F49" s="131">
        <f>SUMIF(Month!$B$4:$FB$4,Quarter!F$5,Month!$B49:$FB49)</f>
        <v>0</v>
      </c>
      <c r="G49" s="131">
        <f>SUMIF(Month!$B$4:$FB$4,Quarter!G$5,Month!$B49:$FB49)</f>
        <v>1</v>
      </c>
      <c r="H49" s="131">
        <f>SUMIF(Month!$B$4:$FB$4,Quarter!H$5,Month!$B49:$FB49)</f>
        <v>0</v>
      </c>
      <c r="I49" s="131">
        <f>SUMIF(Month!$B$4:$FB$4,Quarter!I$5,Month!$B49:$FB49)</f>
        <v>0</v>
      </c>
      <c r="J49" s="131">
        <f>SUMIF(Month!$B$4:$FB$4,Quarter!J$5,Month!$B49:$FB49)</f>
        <v>0</v>
      </c>
      <c r="K49" s="131">
        <f>SUMIF(Month!$B$4:$FB$4,Quarter!K$5,Month!$B49:$FB49)</f>
        <v>0</v>
      </c>
      <c r="L49" s="131">
        <f>SUMIF(Month!$B$4:$FB$4,Quarter!L$5,Month!$B49:$FB49)</f>
        <v>1</v>
      </c>
      <c r="M49" s="131">
        <f>SUMIF(Month!$B$4:$FB$4,Quarter!M$5,Month!$B49:$FB49)</f>
        <v>1</v>
      </c>
      <c r="N49" s="131">
        <f>SUMIF(Month!$B$4:$FB$4,Quarter!N$5,Month!$B49:$FB49)</f>
        <v>0</v>
      </c>
      <c r="O49" s="131">
        <f>SUMIF(Month!$B$4:$FB$4,Quarter!O$5,Month!$B49:$FB49)</f>
        <v>1</v>
      </c>
      <c r="P49" s="131">
        <f>SUMIF(Month!$B$4:$FB$4,Quarter!P$5,Month!$B49:$FB49)</f>
        <v>0</v>
      </c>
      <c r="Q49" s="131">
        <f>SUMIF(Month!$B$4:$FB$4,Quarter!Q$5,Month!$B49:$FB49)</f>
        <v>1</v>
      </c>
      <c r="R49" s="131">
        <f>SUMIF(Month!$B$4:$FB$4,Quarter!R$5,Month!$B49:$FB49)</f>
        <v>0</v>
      </c>
      <c r="S49" s="131">
        <f>SUMIF(Month!$B$4:$FB$4,Quarter!S$5,Month!$B49:$FB49)</f>
        <v>1</v>
      </c>
      <c r="T49" s="131">
        <f>SUMIF(Month!$B$4:$FB$4,Quarter!T$5,Month!$B49:$FB49)</f>
        <v>1</v>
      </c>
      <c r="U49" s="131">
        <f>SUMIF(Month!$B$4:$FB$4,Quarter!U$5,Month!$B49:$FB49)</f>
        <v>1</v>
      </c>
      <c r="V49" s="131">
        <f>SUMIF(Month!$B$4:$FB$4,Quarter!V$5,Month!$B49:$FB49)</f>
        <v>0</v>
      </c>
      <c r="W49" s="131">
        <f>SUMIF(Month!$B$4:$FB$4,Quarter!W$5,Month!$B49:$FB49)</f>
        <v>1</v>
      </c>
      <c r="X49" s="131">
        <f>SUMIF(Month!$B$4:$FB$4,Quarter!X$5,Month!$B49:$FB49)</f>
        <v>0</v>
      </c>
      <c r="Y49" s="131">
        <f>SUMIF(Month!$B$4:$FB$4,Quarter!Y$5,Month!$B49:$FB49)</f>
        <v>1</v>
      </c>
      <c r="Z49" s="131">
        <f>SUMIF(Month!$B$4:$FB$4,Quarter!Z$5,Month!$B49:$FB49)</f>
        <v>0</v>
      </c>
      <c r="AA49" s="131">
        <f>SUMIF(Month!$B$4:$FB$4,Quarter!AA$5,Month!$B49:$FB49)</f>
        <v>1</v>
      </c>
      <c r="AB49" s="131">
        <f>SUMIF(Month!$B$4:$FB$4,Quarter!AB$5,Month!$B49:$FB49)</f>
        <v>0</v>
      </c>
      <c r="AC49" s="131">
        <f>SUMIF(Month!$B$4:$FB$4,Quarter!AC$5,Month!$B49:$FB49)</f>
        <v>1</v>
      </c>
      <c r="AD49" s="131">
        <f>SUMIF(Month!$B$4:$FB$4,Quarter!AD$5,Month!$B49:$FB49)</f>
        <v>0</v>
      </c>
      <c r="AE49" s="131">
        <f>SUMIF(Month!$B$4:$FB$4,Quarter!AE$5,Month!$B49:$FB49)</f>
        <v>1</v>
      </c>
      <c r="AF49" s="131">
        <f>SUMIF(Month!$B$4:$FB$4,Quarter!AF$5,Month!$B49:$FB49)</f>
        <v>0</v>
      </c>
      <c r="AG49" s="131">
        <f>SUMIF(Month!$B$4:$FB$4,Quarter!AG$5,Month!$B49:$FB49)</f>
        <v>1</v>
      </c>
      <c r="AH49" s="131">
        <f>SUMIF(Month!$B$4:$FB$4,Quarter!AH$5,Month!$B49:$FB49)</f>
        <v>1</v>
      </c>
      <c r="AI49" s="131">
        <f>SUMIF(Month!$B$4:$FB$4,Quarter!AI$5,Month!$B49:$FB49)</f>
        <v>1</v>
      </c>
      <c r="AJ49" s="131">
        <f>SUMIF(Month!$B$4:$FB$4,Quarter!AJ$5,Month!$B49:$FB49)</f>
        <v>0</v>
      </c>
      <c r="AK49" s="131">
        <f>SUMIF(Month!$B$4:$FB$4,Quarter!AK$5,Month!$B49:$FB49)</f>
        <v>0</v>
      </c>
      <c r="AL49" s="131">
        <f>SUMIF(Month!$B$4:$FB$4,Quarter!AL$5,Month!$B49:$FB49)</f>
        <v>0</v>
      </c>
      <c r="AM49" s="131">
        <f>SUMIF(Month!$B$4:$FB$4,Quarter!AM$5,Month!$B49:$FB49)</f>
        <v>0</v>
      </c>
      <c r="AN49" s="131">
        <f>SUMIF(Month!$B$4:$FB$4,Quarter!AN$5,Month!$B49:$FB49)</f>
        <v>0</v>
      </c>
      <c r="AO49" s="131">
        <f>SUMIF(Month!$B$4:$FB$4,Quarter!AO$5,Month!$B49:$FB49)</f>
        <v>0</v>
      </c>
      <c r="AP49" s="131">
        <f>SUMIF(Month!$B$4:$FB$4,Quarter!AP$5,Month!$B49:$FB49)</f>
        <v>2</v>
      </c>
      <c r="AQ49" s="131">
        <f>SUMIF(Month!$B$4:$FB$4,Quarter!AQ$5,Month!$B49:$FB49)</f>
        <v>0</v>
      </c>
      <c r="AR49" s="131">
        <f>SUMIF(Month!$B$4:$FB$4,Quarter!AR$5,Month!$B49:$FB49)</f>
        <v>2</v>
      </c>
      <c r="AS49" s="131">
        <f>SUMIF(Month!$B$4:$FB$4,Quarter!AS$5,Month!$B49:$FB49)</f>
        <v>0</v>
      </c>
      <c r="AT49" s="131">
        <f>SUMIF(Month!$B$4:$FB$4,Quarter!AT$5,Month!$B49:$FB49)</f>
        <v>1</v>
      </c>
      <c r="AU49" s="131">
        <f>SUMIF(Month!$B$4:$FB$4,Quarter!AU$5,Month!$B49:$FB49)</f>
        <v>0</v>
      </c>
      <c r="AV49" s="131">
        <f>SUMIF(Month!$B$4:$FB$4,Quarter!AV$5,Month!$B49:$FB49)</f>
        <v>0</v>
      </c>
      <c r="AW49" s="131">
        <f>SUMIF(Month!$B$4:$FB$4,Quarter!AW$5,Month!$B49:$FB49)</f>
        <v>0</v>
      </c>
      <c r="AX49" s="131">
        <f>SUMIF(Month!$B$4:$FB$4,Quarter!AX$5,Month!$B49:$FB49)</f>
        <v>0</v>
      </c>
      <c r="AY49" s="131">
        <f>SUMIF(Month!$B$4:$FB$4,Quarter!AY$5,Month!$B49:$FB49)</f>
        <v>0</v>
      </c>
      <c r="AZ49" s="131">
        <f>SUMIF(Month!$B$4:$FB$4,Quarter!AZ$5,Month!$B49:$FB49)</f>
        <v>0</v>
      </c>
      <c r="BA49" s="131">
        <f>SUMIF(Month!$B$4:$FB$4,Quarter!BA$5,Month!$B49:$FB49)</f>
        <v>0</v>
      </c>
      <c r="BB49" s="131">
        <f>SUMIF(Month!$B$4:$FB$4,Quarter!BB$5,Month!$B49:$FB49)</f>
        <v>0</v>
      </c>
      <c r="BC49" s="131">
        <f>SUMIF(Month!$B$4:$FN$4,Quarter!BC$5,Month!$B49:$FN49)</f>
        <v>0</v>
      </c>
      <c r="BD49" s="131">
        <f>SUMIF(Month!$B$4:$FN$4,Quarter!BD$5,Month!$B49:$FN49)</f>
        <v>0</v>
      </c>
      <c r="BE49" s="131">
        <f>SUMIF(Month!$B$4:$FN$4,Quarter!BE$5,Month!$B49:$FN49)</f>
        <v>0</v>
      </c>
      <c r="BF49" s="131">
        <f>SUMIF(Month!$B$4:$FN$4,Quarter!BF$5,Month!$B49:$FN49)</f>
        <v>0</v>
      </c>
      <c r="BG49" s="131">
        <f>SUMIF(Month!$B$4:$GQ$4,Quarter!BG$5,Month!$B49:$GQ49)</f>
        <v>0</v>
      </c>
      <c r="BH49" s="131">
        <f>SUMIF(Month!$B$4:$GQ$4,Quarter!BH$5,Month!$B49:$GQ49)</f>
        <v>0</v>
      </c>
      <c r="BI49" s="131">
        <f>SUMIF(Month!$B$4:$GQ$4,Quarter!BI$5,Month!$B49:$GQ49)</f>
        <v>0</v>
      </c>
      <c r="BJ49" s="131">
        <f>SUMIF(Month!$B$4:$GQ$4,Quarter!BJ$5,Month!$B49:$GQ49)</f>
        <v>0</v>
      </c>
      <c r="BK49" s="131">
        <f>SUMIF(Month!$B$4:$GQ$4,Quarter!BK$5,Month!$B49:$GQ49)</f>
        <v>0</v>
      </c>
      <c r="BL49" s="131">
        <f>SUMIF(Month!$B$4:$GQ$4,Quarter!BL$5,Month!$B49:$GQ49)</f>
        <v>0</v>
      </c>
      <c r="BM49" s="131">
        <f>SUMIF(Month!$B$4:$GQ$4,Quarter!BM$5,Month!$B49:$GQ49)</f>
        <v>0</v>
      </c>
      <c r="BN49" s="131">
        <f>SUMIF(Month!$B$4:$GQ$4,Quarter!BN$5,Month!$B49:$GQ49)</f>
        <v>0</v>
      </c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</row>
    <row r="50" ht="12.75" customHeight="1">
      <c r="A50" s="88">
        <f t="shared" si="1"/>
        <v>46</v>
      </c>
      <c r="B50" s="133" t="s">
        <v>41</v>
      </c>
      <c r="C50" s="134">
        <f>SUMIF(Month!$B$4:$FB$4,Quarter!C$5,Month!$B50:$FB50)</f>
        <v>1</v>
      </c>
      <c r="D50" s="134">
        <f>SUMIF(Month!$B$4:$FB$4,Quarter!D$5,Month!$B50:$FB50)</f>
        <v>1</v>
      </c>
      <c r="E50" s="134">
        <f>SUMIF(Month!$B$4:$FB$4,Quarter!E$5,Month!$B50:$FB50)</f>
        <v>0</v>
      </c>
      <c r="F50" s="134">
        <f>SUMIF(Month!$B$4:$FB$4,Quarter!F$5,Month!$B50:$FB50)</f>
        <v>0</v>
      </c>
      <c r="G50" s="134">
        <f>SUMIF(Month!$B$4:$FB$4,Quarter!G$5,Month!$B50:$FB50)</f>
        <v>0</v>
      </c>
      <c r="H50" s="134">
        <f>SUMIF(Month!$B$4:$FB$4,Quarter!H$5,Month!$B50:$FB50)</f>
        <v>0</v>
      </c>
      <c r="I50" s="134">
        <f>SUMIF(Month!$B$4:$FB$4,Quarter!I$5,Month!$B50:$FB50)</f>
        <v>1</v>
      </c>
      <c r="J50" s="134">
        <f>SUMIF(Month!$B$4:$FB$4,Quarter!J$5,Month!$B50:$FB50)</f>
        <v>1</v>
      </c>
      <c r="K50" s="134">
        <f>SUMIF(Month!$B$4:$FB$4,Quarter!K$5,Month!$B50:$FB50)</f>
        <v>0</v>
      </c>
      <c r="L50" s="134">
        <f>SUMIF(Month!$B$4:$FB$4,Quarter!L$5,Month!$B50:$FB50)</f>
        <v>1</v>
      </c>
      <c r="M50" s="134">
        <f>SUMIF(Month!$B$4:$FB$4,Quarter!M$5,Month!$B50:$FB50)</f>
        <v>0</v>
      </c>
      <c r="N50" s="134">
        <f>SUMIF(Month!$B$4:$FB$4,Quarter!N$5,Month!$B50:$FB50)</f>
        <v>1</v>
      </c>
      <c r="O50" s="134">
        <f>SUMIF(Month!$B$4:$FB$4,Quarter!O$5,Month!$B50:$FB50)</f>
        <v>1</v>
      </c>
      <c r="P50" s="134">
        <f>SUMIF(Month!$B$4:$FB$4,Quarter!P$5,Month!$B50:$FB50)</f>
        <v>2</v>
      </c>
      <c r="Q50" s="134">
        <f>SUMIF(Month!$B$4:$FB$4,Quarter!Q$5,Month!$B50:$FB50)</f>
        <v>0</v>
      </c>
      <c r="R50" s="134">
        <f>SUMIF(Month!$B$4:$FB$4,Quarter!R$5,Month!$B50:$FB50)</f>
        <v>4</v>
      </c>
      <c r="S50" s="134">
        <f>SUMIF(Month!$B$4:$FB$4,Quarter!S$5,Month!$B50:$FB50)</f>
        <v>0</v>
      </c>
      <c r="T50" s="134">
        <f>SUMIF(Month!$B$4:$FB$4,Quarter!T$5,Month!$B50:$FB50)</f>
        <v>1</v>
      </c>
      <c r="U50" s="134">
        <f>SUMIF(Month!$B$4:$FB$4,Quarter!U$5,Month!$B50:$FB50)</f>
        <v>1</v>
      </c>
      <c r="V50" s="134">
        <f>SUMIF(Month!$B$4:$FB$4,Quarter!V$5,Month!$B50:$FB50)</f>
        <v>3</v>
      </c>
      <c r="W50" s="134">
        <f>SUMIF(Month!$B$4:$FB$4,Quarter!W$5,Month!$B50:$FB50)</f>
        <v>0</v>
      </c>
      <c r="X50" s="134">
        <f>SUMIF(Month!$B$4:$FB$4,Quarter!X$5,Month!$B50:$FB50)</f>
        <v>1</v>
      </c>
      <c r="Y50" s="134">
        <f>SUMIF(Month!$B$4:$FB$4,Quarter!Y$5,Month!$B50:$FB50)</f>
        <v>2</v>
      </c>
      <c r="Z50" s="134">
        <f>SUMIF(Month!$B$4:$FB$4,Quarter!Z$5,Month!$B50:$FB50)</f>
        <v>1</v>
      </c>
      <c r="AA50" s="134">
        <f>SUMIF(Month!$B$4:$FB$4,Quarter!AA$5,Month!$B50:$FB50)</f>
        <v>0</v>
      </c>
      <c r="AB50" s="134">
        <f>SUMIF(Month!$B$4:$FB$4,Quarter!AB$5,Month!$B50:$FB50)</f>
        <v>1</v>
      </c>
      <c r="AC50" s="134">
        <f>SUMIF(Month!$B$4:$FB$4,Quarter!AC$5,Month!$B50:$FB50)</f>
        <v>0</v>
      </c>
      <c r="AD50" s="134">
        <f>SUMIF(Month!$B$4:$FB$4,Quarter!AD$5,Month!$B50:$FB50)</f>
        <v>1</v>
      </c>
      <c r="AE50" s="134">
        <f>SUMIF(Month!$B$4:$FB$4,Quarter!AE$5,Month!$B50:$FB50)</f>
        <v>0</v>
      </c>
      <c r="AF50" s="134">
        <f>SUMIF(Month!$B$4:$FB$4,Quarter!AF$5,Month!$B50:$FB50)</f>
        <v>1</v>
      </c>
      <c r="AG50" s="134">
        <f>SUMIF(Month!$B$4:$FB$4,Quarter!AG$5,Month!$B50:$FB50)</f>
        <v>0</v>
      </c>
      <c r="AH50" s="134">
        <f>SUMIF(Month!$B$4:$FB$4,Quarter!AH$5,Month!$B50:$FB50)</f>
        <v>0</v>
      </c>
      <c r="AI50" s="134">
        <f>SUMIF(Month!$B$4:$FB$4,Quarter!AI$5,Month!$B50:$FB50)</f>
        <v>1</v>
      </c>
      <c r="AJ50" s="134">
        <f>SUMIF(Month!$B$4:$FB$4,Quarter!AJ$5,Month!$B50:$FB50)</f>
        <v>1</v>
      </c>
      <c r="AK50" s="134">
        <f>SUMIF(Month!$B$4:$FB$4,Quarter!AK$5,Month!$B50:$FB50)</f>
        <v>2</v>
      </c>
      <c r="AL50" s="134">
        <f>SUMIF(Month!$B$4:$FB$4,Quarter!AL$5,Month!$B50:$FB50)</f>
        <v>1</v>
      </c>
      <c r="AM50" s="134">
        <f>SUMIF(Month!$B$4:$FB$4,Quarter!AM$5,Month!$B50:$FB50)</f>
        <v>0</v>
      </c>
      <c r="AN50" s="134">
        <f>SUMIF(Month!$B$4:$FB$4,Quarter!AN$5,Month!$B50:$FB50)</f>
        <v>0</v>
      </c>
      <c r="AO50" s="134">
        <f>SUMIF(Month!$B$4:$FB$4,Quarter!AO$5,Month!$B50:$FB50)</f>
        <v>0</v>
      </c>
      <c r="AP50" s="134">
        <f>SUMIF(Month!$B$4:$FB$4,Quarter!AP$5,Month!$B50:$FB50)</f>
        <v>1</v>
      </c>
      <c r="AQ50" s="134">
        <f>SUMIF(Month!$B$4:$FB$4,Quarter!AQ$5,Month!$B50:$FB50)</f>
        <v>1</v>
      </c>
      <c r="AR50" s="134">
        <f>SUMIF(Month!$B$4:$FB$4,Quarter!AR$5,Month!$B50:$FB50)</f>
        <v>2</v>
      </c>
      <c r="AS50" s="134">
        <f>SUMIF(Month!$B$4:$FB$4,Quarter!AS$5,Month!$B50:$FB50)</f>
        <v>1</v>
      </c>
      <c r="AT50" s="134">
        <f>SUMIF(Month!$B$4:$FB$4,Quarter!AT$5,Month!$B50:$FB50)</f>
        <v>2</v>
      </c>
      <c r="AU50" s="134">
        <f>SUMIF(Month!$B$4:$FB$4,Quarter!AU$5,Month!$B50:$FB50)</f>
        <v>0</v>
      </c>
      <c r="AV50" s="134">
        <f>SUMIF(Month!$B$4:$FB$4,Quarter!AV$5,Month!$B50:$FB50)</f>
        <v>0</v>
      </c>
      <c r="AW50" s="134">
        <f>SUMIF(Month!$B$4:$FB$4,Quarter!AW$5,Month!$B50:$FB50)</f>
        <v>1</v>
      </c>
      <c r="AX50" s="134">
        <f>SUMIF(Month!$B$4:$FB$4,Quarter!AX$5,Month!$B50:$FB50)</f>
        <v>1</v>
      </c>
      <c r="AY50" s="134">
        <f>SUMIF(Month!$B$4:$FB$4,Quarter!AY$5,Month!$B50:$FB50)</f>
        <v>0</v>
      </c>
      <c r="AZ50" s="134">
        <f>SUMIF(Month!$B$4:$FB$4,Quarter!AZ$5,Month!$B50:$FB50)</f>
        <v>0</v>
      </c>
      <c r="BA50" s="134">
        <f>SUMIF(Month!$B$4:$FB$4,Quarter!BA$5,Month!$B50:$FB50)</f>
        <v>1</v>
      </c>
      <c r="BB50" s="134">
        <f>SUMIF(Month!$B$4:$FB$4,Quarter!BB$5,Month!$B50:$FB50)</f>
        <v>2</v>
      </c>
      <c r="BC50" s="134">
        <f>SUMIF(Month!$B$4:$FN$4,Quarter!BC$5,Month!$B50:$FN50)</f>
        <v>0</v>
      </c>
      <c r="BD50" s="134">
        <f>SUMIF(Month!$B$4:$FN$4,Quarter!BD$5,Month!$B50:$FN50)</f>
        <v>0</v>
      </c>
      <c r="BE50" s="134">
        <f>SUMIF(Month!$B$4:$FN$4,Quarter!BE$5,Month!$B50:$FN50)</f>
        <v>1</v>
      </c>
      <c r="BF50" s="134">
        <f>SUMIF(Month!$B$4:$FN$4,Quarter!BF$5,Month!$B50:$FN50)</f>
        <v>0</v>
      </c>
      <c r="BG50" s="134">
        <f>SUMIF(Month!$B$4:$GQ$4,Quarter!BG$5,Month!$B50:$GQ50)</f>
        <v>0</v>
      </c>
      <c r="BH50" s="134">
        <f>SUMIF(Month!$B$4:$GQ$4,Quarter!BH$5,Month!$B50:$GQ50)</f>
        <v>0</v>
      </c>
      <c r="BI50" s="134">
        <f>SUMIF(Month!$B$4:$GQ$4,Quarter!BI$5,Month!$B50:$GQ50)</f>
        <v>0</v>
      </c>
      <c r="BJ50" s="134">
        <f>SUMIF(Month!$B$4:$GQ$4,Quarter!BJ$5,Month!$B50:$GQ50)</f>
        <v>0</v>
      </c>
      <c r="BK50" s="134">
        <f>SUMIF(Month!$B$4:$GQ$4,Quarter!BK$5,Month!$B50:$GQ50)</f>
        <v>0</v>
      </c>
      <c r="BL50" s="134">
        <f>SUMIF(Month!$B$4:$GQ$4,Quarter!BL$5,Month!$B50:$GQ50)</f>
        <v>0</v>
      </c>
      <c r="BM50" s="134">
        <f>SUMIF(Month!$B$4:$GQ$4,Quarter!BM$5,Month!$B50:$GQ50)</f>
        <v>0</v>
      </c>
      <c r="BN50" s="134">
        <f>SUMIF(Month!$B$4:$GQ$4,Quarter!BN$5,Month!$B50:$GQ50)</f>
        <v>0</v>
      </c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</row>
    <row r="51" ht="15.75" customHeight="1">
      <c r="A51" s="88"/>
      <c r="C51" s="4"/>
      <c r="D51" s="4"/>
      <c r="E51" s="4"/>
      <c r="F51" s="4"/>
      <c r="G51" s="4"/>
      <c r="H51" s="4"/>
      <c r="I51" s="4"/>
      <c r="J51" s="4"/>
      <c r="AO51" s="4"/>
      <c r="AP51" s="4"/>
      <c r="AQ51" s="4"/>
      <c r="AR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</row>
    <row r="52" ht="15.75" customHeight="1">
      <c r="A52" s="88"/>
      <c r="C52" s="4"/>
      <c r="D52" s="4"/>
      <c r="E52" s="4"/>
      <c r="F52" s="4"/>
      <c r="G52" s="4"/>
      <c r="H52" s="4"/>
      <c r="I52" s="4"/>
      <c r="J52" s="4"/>
      <c r="AO52" s="4"/>
      <c r="AP52" s="4"/>
      <c r="AQ52" s="4"/>
      <c r="AR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</row>
    <row r="53" ht="15.75" customHeight="1">
      <c r="A53" s="88"/>
      <c r="C53" s="4"/>
      <c r="D53" s="4"/>
      <c r="E53" s="4"/>
      <c r="F53" s="4"/>
      <c r="G53" s="4"/>
      <c r="H53" s="4"/>
      <c r="I53" s="4"/>
      <c r="J53" s="4"/>
      <c r="AO53" s="4"/>
      <c r="AP53" s="4"/>
      <c r="AQ53" s="4"/>
      <c r="AR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</row>
    <row r="54" ht="15.75" customHeight="1">
      <c r="A54" s="88"/>
      <c r="C54" s="4"/>
      <c r="D54" s="4"/>
      <c r="E54" s="4"/>
      <c r="F54" s="4"/>
      <c r="G54" s="4"/>
      <c r="H54" s="4"/>
      <c r="I54" s="4"/>
      <c r="J54" s="4"/>
      <c r="AO54" s="4"/>
      <c r="AP54" s="4"/>
      <c r="AQ54" s="4"/>
      <c r="AR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</row>
    <row r="55" ht="15.75" customHeight="1">
      <c r="A55" s="88"/>
      <c r="C55" s="4"/>
      <c r="D55" s="4"/>
      <c r="E55" s="4"/>
      <c r="F55" s="4"/>
      <c r="G55" s="4"/>
      <c r="H55" s="4"/>
      <c r="I55" s="4"/>
      <c r="J55" s="4"/>
      <c r="AO55" s="4"/>
      <c r="AP55" s="4"/>
      <c r="AQ55" s="4"/>
      <c r="AR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</row>
    <row r="56" ht="15.75" customHeight="1">
      <c r="A56" s="88"/>
      <c r="C56" s="4"/>
      <c r="D56" s="4"/>
      <c r="E56" s="4"/>
      <c r="F56" s="4"/>
      <c r="G56" s="4"/>
      <c r="H56" s="4"/>
      <c r="I56" s="4"/>
      <c r="J56" s="4"/>
      <c r="AO56" s="4"/>
      <c r="AP56" s="4"/>
      <c r="AQ56" s="4"/>
      <c r="AR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</row>
    <row r="57" ht="15.75" customHeight="1">
      <c r="A57" s="88"/>
      <c r="C57" s="4"/>
      <c r="D57" s="4"/>
      <c r="E57" s="4"/>
      <c r="F57" s="4"/>
      <c r="G57" s="4"/>
      <c r="H57" s="4"/>
      <c r="I57" s="4"/>
      <c r="J57" s="4"/>
      <c r="AO57" s="4"/>
      <c r="AP57" s="4"/>
      <c r="AQ57" s="4"/>
      <c r="AR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</row>
    <row r="58" ht="15.75" customHeight="1">
      <c r="A58" s="88"/>
      <c r="C58" s="4"/>
      <c r="D58" s="4"/>
      <c r="E58" s="4"/>
      <c r="F58" s="4"/>
      <c r="G58" s="4"/>
      <c r="H58" s="4"/>
      <c r="I58" s="4"/>
      <c r="J58" s="4"/>
      <c r="AO58" s="4"/>
      <c r="AP58" s="4"/>
      <c r="AQ58" s="4"/>
      <c r="AR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</row>
    <row r="59" ht="15.75" customHeight="1">
      <c r="A59" s="88"/>
      <c r="C59" s="4"/>
      <c r="D59" s="4"/>
      <c r="E59" s="4"/>
      <c r="F59" s="4"/>
      <c r="G59" s="4"/>
      <c r="H59" s="4"/>
      <c r="I59" s="4"/>
      <c r="J59" s="4"/>
      <c r="AO59" s="4"/>
      <c r="AP59" s="4"/>
      <c r="AQ59" s="4"/>
      <c r="AR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</row>
    <row r="60" ht="15.75" customHeight="1">
      <c r="A60" s="88"/>
      <c r="C60" s="4"/>
      <c r="D60" s="4"/>
      <c r="E60" s="4"/>
      <c r="F60" s="4"/>
      <c r="G60" s="4"/>
      <c r="H60" s="4"/>
      <c r="I60" s="4"/>
      <c r="J60" s="4"/>
      <c r="AO60" s="4"/>
      <c r="AP60" s="4"/>
      <c r="AQ60" s="4"/>
      <c r="AR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</row>
    <row r="61" ht="15.75" customHeight="1">
      <c r="A61" s="88"/>
      <c r="C61" s="4"/>
      <c r="D61" s="4"/>
      <c r="E61" s="4"/>
      <c r="F61" s="4"/>
      <c r="G61" s="4"/>
      <c r="H61" s="4"/>
      <c r="I61" s="4"/>
      <c r="J61" s="4"/>
      <c r="AO61" s="4"/>
      <c r="AP61" s="4"/>
      <c r="AQ61" s="4"/>
      <c r="AR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</row>
    <row r="62" ht="15.75" customHeight="1">
      <c r="A62" s="88"/>
      <c r="C62" s="4"/>
      <c r="D62" s="4"/>
      <c r="E62" s="4"/>
      <c r="F62" s="4"/>
      <c r="G62" s="4"/>
      <c r="H62" s="4"/>
      <c r="I62" s="4"/>
      <c r="J62" s="4"/>
      <c r="AO62" s="4"/>
      <c r="AP62" s="4"/>
      <c r="AQ62" s="4"/>
      <c r="AR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</row>
    <row r="63" ht="15.75" customHeight="1">
      <c r="A63" s="88"/>
      <c r="C63" s="4"/>
      <c r="D63" s="4"/>
      <c r="E63" s="4"/>
      <c r="F63" s="4"/>
      <c r="G63" s="4"/>
      <c r="H63" s="4"/>
      <c r="I63" s="4"/>
      <c r="J63" s="4"/>
      <c r="AO63" s="4"/>
      <c r="AP63" s="4"/>
      <c r="AQ63" s="4"/>
      <c r="AR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</row>
    <row r="64" ht="15.75" customHeight="1">
      <c r="A64" s="88"/>
      <c r="C64" s="4"/>
      <c r="D64" s="4"/>
      <c r="E64" s="4"/>
      <c r="F64" s="4"/>
      <c r="G64" s="4"/>
      <c r="H64" s="4"/>
      <c r="I64" s="4"/>
      <c r="J64" s="4"/>
      <c r="AO64" s="4"/>
      <c r="AP64" s="4"/>
      <c r="AQ64" s="4"/>
      <c r="AR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</row>
    <row r="65" ht="15.75" customHeight="1">
      <c r="A65" s="88"/>
      <c r="C65" s="4"/>
      <c r="D65" s="4"/>
      <c r="E65" s="4"/>
      <c r="F65" s="4"/>
      <c r="G65" s="4"/>
      <c r="H65" s="4"/>
      <c r="I65" s="4"/>
      <c r="J65" s="4"/>
      <c r="AO65" s="4"/>
      <c r="AP65" s="4"/>
      <c r="AQ65" s="4"/>
      <c r="AR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</row>
    <row r="66" ht="15.75" customHeight="1">
      <c r="A66" s="88"/>
      <c r="C66" s="4"/>
      <c r="D66" s="4"/>
      <c r="E66" s="4"/>
      <c r="F66" s="4"/>
      <c r="G66" s="4"/>
      <c r="H66" s="4"/>
      <c r="I66" s="4"/>
      <c r="J66" s="4"/>
      <c r="AO66" s="4"/>
      <c r="AP66" s="4"/>
      <c r="AQ66" s="4"/>
      <c r="AR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</row>
    <row r="67" ht="15.75" customHeight="1">
      <c r="A67" s="88"/>
      <c r="C67" s="4"/>
      <c r="D67" s="4"/>
      <c r="E67" s="4"/>
      <c r="F67" s="4"/>
      <c r="G67" s="4"/>
      <c r="H67" s="4"/>
      <c r="I67" s="4"/>
      <c r="J67" s="4"/>
      <c r="AO67" s="4"/>
      <c r="AP67" s="4"/>
      <c r="AQ67" s="4"/>
      <c r="AR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</row>
    <row r="68" ht="15.75" customHeight="1">
      <c r="A68" s="88"/>
      <c r="C68" s="4"/>
      <c r="D68" s="4"/>
      <c r="E68" s="4"/>
      <c r="F68" s="4"/>
      <c r="G68" s="4"/>
      <c r="H68" s="4"/>
      <c r="I68" s="4"/>
      <c r="J68" s="4"/>
      <c r="AO68" s="4"/>
      <c r="AP68" s="4"/>
      <c r="AQ68" s="4"/>
      <c r="AR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</row>
    <row r="69" ht="15.75" customHeight="1">
      <c r="A69" s="88"/>
      <c r="C69" s="4"/>
      <c r="D69" s="4"/>
      <c r="E69" s="4"/>
      <c r="F69" s="4"/>
      <c r="G69" s="4"/>
      <c r="H69" s="4"/>
      <c r="I69" s="4"/>
      <c r="J69" s="4"/>
      <c r="AO69" s="4"/>
      <c r="AP69" s="4"/>
      <c r="AQ69" s="4"/>
      <c r="AR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</row>
    <row r="70" ht="15.75" customHeight="1">
      <c r="A70" s="88"/>
      <c r="C70" s="4"/>
      <c r="D70" s="4"/>
      <c r="E70" s="4"/>
      <c r="F70" s="4"/>
      <c r="G70" s="4"/>
      <c r="H70" s="4"/>
      <c r="I70" s="4"/>
      <c r="J70" s="4"/>
      <c r="AO70" s="4"/>
      <c r="AP70" s="4"/>
      <c r="AQ70" s="4"/>
      <c r="AR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</row>
    <row r="71" ht="15.75" customHeight="1">
      <c r="A71" s="88"/>
      <c r="C71" s="4"/>
      <c r="D71" s="4"/>
      <c r="E71" s="4"/>
      <c r="F71" s="4"/>
      <c r="G71" s="4"/>
      <c r="H71" s="4"/>
      <c r="I71" s="4"/>
      <c r="J71" s="4"/>
      <c r="AO71" s="4"/>
      <c r="AP71" s="4"/>
      <c r="AQ71" s="4"/>
      <c r="AR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</row>
    <row r="72" ht="15.75" customHeight="1">
      <c r="A72" s="88"/>
      <c r="C72" s="4"/>
      <c r="D72" s="4"/>
      <c r="E72" s="4"/>
      <c r="F72" s="4"/>
      <c r="G72" s="4"/>
      <c r="H72" s="4"/>
      <c r="I72" s="4"/>
      <c r="J72" s="4"/>
      <c r="AO72" s="4"/>
      <c r="AP72" s="4"/>
      <c r="AQ72" s="4"/>
      <c r="AR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</row>
    <row r="73" ht="15.75" customHeight="1">
      <c r="A73" s="88"/>
      <c r="C73" s="4"/>
      <c r="D73" s="4"/>
      <c r="E73" s="4"/>
      <c r="F73" s="4"/>
      <c r="G73" s="4"/>
      <c r="H73" s="4"/>
      <c r="I73" s="4"/>
      <c r="J73" s="4"/>
      <c r="AO73" s="4"/>
      <c r="AP73" s="4"/>
      <c r="AQ73" s="4"/>
      <c r="AR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</row>
    <row r="74" ht="15.75" customHeight="1">
      <c r="A74" s="88"/>
      <c r="C74" s="4"/>
      <c r="D74" s="4"/>
      <c r="E74" s="4"/>
      <c r="F74" s="4"/>
      <c r="G74" s="4"/>
      <c r="H74" s="4"/>
      <c r="I74" s="4"/>
      <c r="J74" s="4"/>
      <c r="AO74" s="4"/>
      <c r="AP74" s="4"/>
      <c r="AQ74" s="4"/>
      <c r="AR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</row>
    <row r="75" ht="15.75" customHeight="1">
      <c r="A75" s="88"/>
      <c r="C75" s="4"/>
      <c r="D75" s="4"/>
      <c r="E75" s="4"/>
      <c r="F75" s="4"/>
      <c r="G75" s="4"/>
      <c r="H75" s="4"/>
      <c r="I75" s="4"/>
      <c r="J75" s="4"/>
      <c r="AO75" s="4"/>
      <c r="AP75" s="4"/>
      <c r="AQ75" s="4"/>
      <c r="AR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</row>
    <row r="76" ht="15.75" customHeight="1">
      <c r="A76" s="88"/>
      <c r="C76" s="4"/>
      <c r="D76" s="4"/>
      <c r="E76" s="4"/>
      <c r="F76" s="4"/>
      <c r="G76" s="4"/>
      <c r="H76" s="4"/>
      <c r="I76" s="4"/>
      <c r="J76" s="4"/>
      <c r="AO76" s="4"/>
      <c r="AP76" s="4"/>
      <c r="AQ76" s="4"/>
      <c r="AR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</row>
    <row r="77" ht="15.75" customHeight="1">
      <c r="A77" s="88"/>
      <c r="C77" s="4"/>
      <c r="D77" s="4"/>
      <c r="E77" s="4"/>
      <c r="F77" s="4"/>
      <c r="G77" s="4"/>
      <c r="H77" s="4"/>
      <c r="I77" s="4"/>
      <c r="J77" s="4"/>
      <c r="AO77" s="4"/>
      <c r="AP77" s="4"/>
      <c r="AQ77" s="4"/>
      <c r="AR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</row>
    <row r="78" ht="15.75" customHeight="1">
      <c r="A78" s="88"/>
      <c r="C78" s="4"/>
      <c r="D78" s="4"/>
      <c r="E78" s="4"/>
      <c r="F78" s="4"/>
      <c r="G78" s="4"/>
      <c r="H78" s="4"/>
      <c r="I78" s="4"/>
      <c r="J78" s="4"/>
      <c r="AO78" s="4"/>
      <c r="AP78" s="4"/>
      <c r="AQ78" s="4"/>
      <c r="AR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</row>
    <row r="79" ht="15.75" customHeight="1">
      <c r="A79" s="88"/>
      <c r="C79" s="4"/>
      <c r="D79" s="4"/>
      <c r="E79" s="4"/>
      <c r="F79" s="4"/>
      <c r="G79" s="4"/>
      <c r="H79" s="4"/>
      <c r="I79" s="4"/>
      <c r="J79" s="4"/>
      <c r="AO79" s="4"/>
      <c r="AP79" s="4"/>
      <c r="AQ79" s="4"/>
      <c r="AR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</row>
    <row r="80" ht="15.75" customHeight="1">
      <c r="A80" s="88"/>
      <c r="C80" s="4"/>
      <c r="D80" s="4"/>
      <c r="E80" s="4"/>
      <c r="F80" s="4"/>
      <c r="G80" s="4"/>
      <c r="H80" s="4"/>
      <c r="I80" s="4"/>
      <c r="J80" s="4"/>
      <c r="AO80" s="4"/>
      <c r="AP80" s="4"/>
      <c r="AQ80" s="4"/>
      <c r="AR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</row>
    <row r="81" ht="15.75" customHeight="1">
      <c r="A81" s="88"/>
      <c r="C81" s="4"/>
      <c r="D81" s="4"/>
      <c r="E81" s="4"/>
      <c r="F81" s="4"/>
      <c r="G81" s="4"/>
      <c r="H81" s="4"/>
      <c r="I81" s="4"/>
      <c r="J81" s="4"/>
      <c r="AO81" s="4"/>
      <c r="AP81" s="4"/>
      <c r="AQ81" s="4"/>
      <c r="AR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</row>
    <row r="82" ht="15.75" customHeight="1">
      <c r="A82" s="88"/>
      <c r="C82" s="4"/>
      <c r="D82" s="4"/>
      <c r="E82" s="4"/>
      <c r="F82" s="4"/>
      <c r="G82" s="4"/>
      <c r="H82" s="4"/>
      <c r="I82" s="4"/>
      <c r="J82" s="4"/>
      <c r="AO82" s="4"/>
      <c r="AP82" s="4"/>
      <c r="AQ82" s="4"/>
      <c r="AR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</row>
    <row r="83" ht="15.75" customHeight="1">
      <c r="A83" s="88"/>
      <c r="C83" s="4"/>
      <c r="D83" s="4"/>
      <c r="E83" s="4"/>
      <c r="F83" s="4"/>
      <c r="G83" s="4"/>
      <c r="H83" s="4"/>
      <c r="I83" s="4"/>
      <c r="J83" s="4"/>
      <c r="AO83" s="4"/>
      <c r="AP83" s="4"/>
      <c r="AQ83" s="4"/>
      <c r="AR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</row>
    <row r="84" ht="15.75" customHeight="1">
      <c r="A84" s="88"/>
      <c r="C84" s="4"/>
      <c r="D84" s="4"/>
      <c r="E84" s="4"/>
      <c r="F84" s="4"/>
      <c r="G84" s="4"/>
      <c r="H84" s="4"/>
      <c r="I84" s="4"/>
      <c r="J84" s="4"/>
      <c r="AO84" s="4"/>
      <c r="AP84" s="4"/>
      <c r="AQ84" s="4"/>
      <c r="AR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</row>
    <row r="85" ht="15.75" customHeight="1">
      <c r="A85" s="88"/>
      <c r="C85" s="4"/>
      <c r="D85" s="4"/>
      <c r="E85" s="4"/>
      <c r="F85" s="4"/>
      <c r="G85" s="4"/>
      <c r="H85" s="4"/>
      <c r="I85" s="4"/>
      <c r="J85" s="4"/>
      <c r="AO85" s="4"/>
      <c r="AP85" s="4"/>
      <c r="AQ85" s="4"/>
      <c r="AR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</row>
    <row r="86" ht="15.75" customHeight="1">
      <c r="A86" s="88"/>
      <c r="C86" s="4"/>
      <c r="D86" s="4"/>
      <c r="E86" s="4"/>
      <c r="F86" s="4"/>
      <c r="G86" s="4"/>
      <c r="H86" s="4"/>
      <c r="I86" s="4"/>
      <c r="J86" s="4"/>
      <c r="AO86" s="4"/>
      <c r="AP86" s="4"/>
      <c r="AQ86" s="4"/>
      <c r="AR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</row>
    <row r="87" ht="15.75" customHeight="1">
      <c r="A87" s="88"/>
      <c r="C87" s="4"/>
      <c r="D87" s="4"/>
      <c r="E87" s="4"/>
      <c r="F87" s="4"/>
      <c r="G87" s="4"/>
      <c r="H87" s="4"/>
      <c r="I87" s="4"/>
      <c r="J87" s="4"/>
      <c r="AO87" s="4"/>
      <c r="AP87" s="4"/>
      <c r="AQ87" s="4"/>
      <c r="AR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</row>
    <row r="88" ht="15.75" customHeight="1">
      <c r="A88" s="88"/>
      <c r="C88" s="4"/>
      <c r="D88" s="4"/>
      <c r="E88" s="4"/>
      <c r="F88" s="4"/>
      <c r="G88" s="4"/>
      <c r="H88" s="4"/>
      <c r="I88" s="4"/>
      <c r="J88" s="4"/>
      <c r="AO88" s="4"/>
      <c r="AP88" s="4"/>
      <c r="AQ88" s="4"/>
      <c r="AR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</row>
    <row r="89" ht="15.75" customHeight="1">
      <c r="A89" s="88"/>
      <c r="C89" s="4"/>
      <c r="D89" s="4"/>
      <c r="E89" s="4"/>
      <c r="F89" s="4"/>
      <c r="G89" s="4"/>
      <c r="H89" s="4"/>
      <c r="I89" s="4"/>
      <c r="J89" s="4"/>
      <c r="AO89" s="4"/>
      <c r="AP89" s="4"/>
      <c r="AQ89" s="4"/>
      <c r="AR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</row>
    <row r="90" ht="15.75" customHeight="1">
      <c r="A90" s="88"/>
      <c r="C90" s="4"/>
      <c r="D90" s="4"/>
      <c r="E90" s="4"/>
      <c r="F90" s="4"/>
      <c r="G90" s="4"/>
      <c r="H90" s="4"/>
      <c r="I90" s="4"/>
      <c r="J90" s="4"/>
      <c r="AO90" s="4"/>
      <c r="AP90" s="4"/>
      <c r="AQ90" s="4"/>
      <c r="AR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</row>
    <row r="91" ht="15.75" customHeight="1">
      <c r="A91" s="88"/>
      <c r="C91" s="4"/>
      <c r="D91" s="4"/>
      <c r="E91" s="4"/>
      <c r="F91" s="4"/>
      <c r="G91" s="4"/>
      <c r="H91" s="4"/>
      <c r="I91" s="4"/>
      <c r="J91" s="4"/>
      <c r="AO91" s="4"/>
      <c r="AP91" s="4"/>
      <c r="AQ91" s="4"/>
      <c r="AR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</row>
    <row r="92" ht="15.75" customHeight="1">
      <c r="A92" s="88"/>
      <c r="C92" s="4"/>
      <c r="D92" s="4"/>
      <c r="E92" s="4"/>
      <c r="F92" s="4"/>
      <c r="G92" s="4"/>
      <c r="H92" s="4"/>
      <c r="I92" s="4"/>
      <c r="J92" s="4"/>
      <c r="AO92" s="4"/>
      <c r="AP92" s="4"/>
      <c r="AQ92" s="4"/>
      <c r="AR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</row>
    <row r="93" ht="15.75" customHeight="1">
      <c r="A93" s="88"/>
      <c r="C93" s="4"/>
      <c r="D93" s="4"/>
      <c r="E93" s="4"/>
      <c r="F93" s="4"/>
      <c r="G93" s="4"/>
      <c r="H93" s="4"/>
      <c r="I93" s="4"/>
      <c r="J93" s="4"/>
      <c r="AO93" s="4"/>
      <c r="AP93" s="4"/>
      <c r="AQ93" s="4"/>
      <c r="AR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</row>
    <row r="94" ht="15.75" customHeight="1">
      <c r="A94" s="88"/>
      <c r="C94" s="4"/>
      <c r="D94" s="4"/>
      <c r="E94" s="4"/>
      <c r="F94" s="4"/>
      <c r="G94" s="4"/>
      <c r="H94" s="4"/>
      <c r="I94" s="4"/>
      <c r="J94" s="4"/>
      <c r="AO94" s="4"/>
      <c r="AP94" s="4"/>
      <c r="AQ94" s="4"/>
      <c r="AR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</row>
    <row r="95" ht="15.75" customHeight="1">
      <c r="A95" s="88"/>
      <c r="C95" s="4"/>
      <c r="D95" s="4"/>
      <c r="E95" s="4"/>
      <c r="F95" s="4"/>
      <c r="G95" s="4"/>
      <c r="H95" s="4"/>
      <c r="I95" s="4"/>
      <c r="J95" s="4"/>
      <c r="AO95" s="4"/>
      <c r="AP95" s="4"/>
      <c r="AQ95" s="4"/>
      <c r="AR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</row>
    <row r="96" ht="15.75" customHeight="1">
      <c r="A96" s="88"/>
      <c r="C96" s="4"/>
      <c r="D96" s="4"/>
      <c r="E96" s="4"/>
      <c r="F96" s="4"/>
      <c r="G96" s="4"/>
      <c r="H96" s="4"/>
      <c r="I96" s="4"/>
      <c r="J96" s="4"/>
      <c r="AO96" s="4"/>
      <c r="AP96" s="4"/>
      <c r="AQ96" s="4"/>
      <c r="AR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</row>
    <row r="97" ht="15.75" customHeight="1">
      <c r="A97" s="88"/>
      <c r="C97" s="4"/>
      <c r="D97" s="4"/>
      <c r="E97" s="4"/>
      <c r="F97" s="4"/>
      <c r="G97" s="4"/>
      <c r="H97" s="4"/>
      <c r="I97" s="4"/>
      <c r="J97" s="4"/>
      <c r="AO97" s="4"/>
      <c r="AP97" s="4"/>
      <c r="AQ97" s="4"/>
      <c r="AR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</row>
    <row r="98" ht="15.75" customHeight="1">
      <c r="A98" s="88"/>
      <c r="C98" s="4"/>
      <c r="D98" s="4"/>
      <c r="E98" s="4"/>
      <c r="F98" s="4"/>
      <c r="G98" s="4"/>
      <c r="H98" s="4"/>
      <c r="I98" s="4"/>
      <c r="J98" s="4"/>
      <c r="AO98" s="4"/>
      <c r="AP98" s="4"/>
      <c r="AQ98" s="4"/>
      <c r="AR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</row>
    <row r="99" ht="15.75" customHeight="1">
      <c r="A99" s="88"/>
      <c r="C99" s="4"/>
      <c r="D99" s="4"/>
      <c r="E99" s="4"/>
      <c r="F99" s="4"/>
      <c r="G99" s="4"/>
      <c r="H99" s="4"/>
      <c r="I99" s="4"/>
      <c r="J99" s="4"/>
      <c r="AO99" s="4"/>
      <c r="AP99" s="4"/>
      <c r="AQ99" s="4"/>
      <c r="AR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</row>
    <row r="100" ht="15.75" customHeight="1">
      <c r="A100" s="88"/>
      <c r="C100" s="4"/>
      <c r="D100" s="4"/>
      <c r="E100" s="4"/>
      <c r="F100" s="4"/>
      <c r="G100" s="4"/>
      <c r="H100" s="4"/>
      <c r="I100" s="4"/>
      <c r="J100" s="4"/>
      <c r="AO100" s="4"/>
      <c r="AP100" s="4"/>
      <c r="AQ100" s="4"/>
      <c r="AR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</row>
    <row r="101" ht="15.75" customHeight="1">
      <c r="A101" s="88"/>
      <c r="C101" s="4"/>
      <c r="D101" s="4"/>
      <c r="E101" s="4"/>
      <c r="F101" s="4"/>
      <c r="G101" s="4"/>
      <c r="H101" s="4"/>
      <c r="I101" s="4"/>
      <c r="J101" s="4"/>
      <c r="AO101" s="4"/>
      <c r="AP101" s="4"/>
      <c r="AQ101" s="4"/>
      <c r="AR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</row>
    <row r="102" ht="15.75" customHeight="1">
      <c r="A102" s="88"/>
      <c r="C102" s="4"/>
      <c r="D102" s="4"/>
      <c r="E102" s="4"/>
      <c r="F102" s="4"/>
      <c r="G102" s="4"/>
      <c r="H102" s="4"/>
      <c r="I102" s="4"/>
      <c r="J102" s="4"/>
      <c r="AO102" s="4"/>
      <c r="AP102" s="4"/>
      <c r="AQ102" s="4"/>
      <c r="AR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</row>
    <row r="103" ht="15.75" customHeight="1">
      <c r="A103" s="88"/>
      <c r="C103" s="4"/>
      <c r="D103" s="4"/>
      <c r="E103" s="4"/>
      <c r="F103" s="4"/>
      <c r="G103" s="4"/>
      <c r="H103" s="4"/>
      <c r="I103" s="4"/>
      <c r="J103" s="4"/>
      <c r="AO103" s="4"/>
      <c r="AP103" s="4"/>
      <c r="AQ103" s="4"/>
      <c r="AR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</row>
    <row r="104" ht="15.75" customHeight="1">
      <c r="A104" s="88"/>
      <c r="C104" s="4"/>
      <c r="D104" s="4"/>
      <c r="E104" s="4"/>
      <c r="F104" s="4"/>
      <c r="G104" s="4"/>
      <c r="H104" s="4"/>
      <c r="I104" s="4"/>
      <c r="J104" s="4"/>
      <c r="AO104" s="4"/>
      <c r="AP104" s="4"/>
      <c r="AQ104" s="4"/>
      <c r="AR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</row>
    <row r="105" ht="15.75" customHeight="1">
      <c r="A105" s="88"/>
      <c r="C105" s="4"/>
      <c r="D105" s="4"/>
      <c r="E105" s="4"/>
      <c r="F105" s="4"/>
      <c r="G105" s="4"/>
      <c r="H105" s="4"/>
      <c r="I105" s="4"/>
      <c r="J105" s="4"/>
      <c r="AO105" s="4"/>
      <c r="AP105" s="4"/>
      <c r="AQ105" s="4"/>
      <c r="AR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</row>
    <row r="106" ht="15.75" customHeight="1">
      <c r="A106" s="88"/>
      <c r="C106" s="4"/>
      <c r="D106" s="4"/>
      <c r="E106" s="4"/>
      <c r="F106" s="4"/>
      <c r="G106" s="4"/>
      <c r="H106" s="4"/>
      <c r="I106" s="4"/>
      <c r="J106" s="4"/>
      <c r="AO106" s="4"/>
      <c r="AP106" s="4"/>
      <c r="AQ106" s="4"/>
      <c r="AR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</row>
    <row r="107" ht="15.75" customHeight="1">
      <c r="A107" s="88"/>
      <c r="C107" s="4"/>
      <c r="D107" s="4"/>
      <c r="E107" s="4"/>
      <c r="F107" s="4"/>
      <c r="G107" s="4"/>
      <c r="H107" s="4"/>
      <c r="I107" s="4"/>
      <c r="J107" s="4"/>
      <c r="AO107" s="4"/>
      <c r="AP107" s="4"/>
      <c r="AQ107" s="4"/>
      <c r="AR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</row>
    <row r="108" ht="15.75" customHeight="1">
      <c r="A108" s="88"/>
      <c r="C108" s="4"/>
      <c r="D108" s="4"/>
      <c r="E108" s="4"/>
      <c r="F108" s="4"/>
      <c r="G108" s="4"/>
      <c r="H108" s="4"/>
      <c r="I108" s="4"/>
      <c r="J108" s="4"/>
      <c r="AO108" s="4"/>
      <c r="AP108" s="4"/>
      <c r="AQ108" s="4"/>
      <c r="AR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</row>
    <row r="109" ht="15.75" customHeight="1">
      <c r="A109" s="88"/>
      <c r="C109" s="4"/>
      <c r="D109" s="4"/>
      <c r="E109" s="4"/>
      <c r="F109" s="4"/>
      <c r="G109" s="4"/>
      <c r="H109" s="4"/>
      <c r="I109" s="4"/>
      <c r="J109" s="4"/>
      <c r="AO109" s="4"/>
      <c r="AP109" s="4"/>
      <c r="AQ109" s="4"/>
      <c r="AR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</row>
    <row r="110" ht="15.75" customHeight="1">
      <c r="A110" s="88"/>
      <c r="C110" s="4"/>
      <c r="D110" s="4"/>
      <c r="E110" s="4"/>
      <c r="F110" s="4"/>
      <c r="G110" s="4"/>
      <c r="H110" s="4"/>
      <c r="I110" s="4"/>
      <c r="J110" s="4"/>
      <c r="AO110" s="4"/>
      <c r="AP110" s="4"/>
      <c r="AQ110" s="4"/>
      <c r="AR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</row>
    <row r="111" ht="15.75" customHeight="1">
      <c r="A111" s="88"/>
      <c r="C111" s="4"/>
      <c r="D111" s="4"/>
      <c r="E111" s="4"/>
      <c r="F111" s="4"/>
      <c r="G111" s="4"/>
      <c r="H111" s="4"/>
      <c r="I111" s="4"/>
      <c r="J111" s="4"/>
      <c r="AO111" s="4"/>
      <c r="AP111" s="4"/>
      <c r="AQ111" s="4"/>
      <c r="AR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</row>
    <row r="112" ht="15.75" customHeight="1">
      <c r="A112" s="88"/>
      <c r="C112" s="4"/>
      <c r="D112" s="4"/>
      <c r="E112" s="4"/>
      <c r="F112" s="4"/>
      <c r="G112" s="4"/>
      <c r="H112" s="4"/>
      <c r="I112" s="4"/>
      <c r="J112" s="4"/>
      <c r="AO112" s="4"/>
      <c r="AP112" s="4"/>
      <c r="AQ112" s="4"/>
      <c r="AR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</row>
    <row r="113" ht="15.75" customHeight="1">
      <c r="A113" s="88"/>
      <c r="C113" s="4"/>
      <c r="D113" s="4"/>
      <c r="E113" s="4"/>
      <c r="F113" s="4"/>
      <c r="G113" s="4"/>
      <c r="H113" s="4"/>
      <c r="I113" s="4"/>
      <c r="J113" s="4"/>
      <c r="AO113" s="4"/>
      <c r="AP113" s="4"/>
      <c r="AQ113" s="4"/>
      <c r="AR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</row>
    <row r="114" ht="15.75" customHeight="1">
      <c r="A114" s="88"/>
      <c r="C114" s="4"/>
      <c r="D114" s="4"/>
      <c r="E114" s="4"/>
      <c r="F114" s="4"/>
      <c r="G114" s="4"/>
      <c r="H114" s="4"/>
      <c r="I114" s="4"/>
      <c r="J114" s="4"/>
      <c r="AO114" s="4"/>
      <c r="AP114" s="4"/>
      <c r="AQ114" s="4"/>
      <c r="AR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</row>
    <row r="115" ht="15.75" customHeight="1">
      <c r="A115" s="88"/>
      <c r="C115" s="4"/>
      <c r="D115" s="4"/>
      <c r="E115" s="4"/>
      <c r="F115" s="4"/>
      <c r="G115" s="4"/>
      <c r="H115" s="4"/>
      <c r="I115" s="4"/>
      <c r="J115" s="4"/>
      <c r="AO115" s="4"/>
      <c r="AP115" s="4"/>
      <c r="AQ115" s="4"/>
      <c r="AR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</row>
    <row r="116" ht="15.75" customHeight="1">
      <c r="A116" s="88"/>
      <c r="C116" s="4"/>
      <c r="D116" s="4"/>
      <c r="E116" s="4"/>
      <c r="F116" s="4"/>
      <c r="G116" s="4"/>
      <c r="H116" s="4"/>
      <c r="I116" s="4"/>
      <c r="J116" s="4"/>
      <c r="AO116" s="4"/>
      <c r="AP116" s="4"/>
      <c r="AQ116" s="4"/>
      <c r="AR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</row>
    <row r="117" ht="15.75" customHeight="1">
      <c r="A117" s="88"/>
      <c r="C117" s="4"/>
      <c r="D117" s="4"/>
      <c r="E117" s="4"/>
      <c r="F117" s="4"/>
      <c r="G117" s="4"/>
      <c r="H117" s="4"/>
      <c r="I117" s="4"/>
      <c r="J117" s="4"/>
      <c r="AO117" s="4"/>
      <c r="AP117" s="4"/>
      <c r="AQ117" s="4"/>
      <c r="AR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</row>
    <row r="118" ht="15.75" customHeight="1">
      <c r="A118" s="88"/>
      <c r="C118" s="4"/>
      <c r="D118" s="4"/>
      <c r="E118" s="4"/>
      <c r="F118" s="4"/>
      <c r="G118" s="4"/>
      <c r="H118" s="4"/>
      <c r="I118" s="4"/>
      <c r="J118" s="4"/>
      <c r="AO118" s="4"/>
      <c r="AP118" s="4"/>
      <c r="AQ118" s="4"/>
      <c r="AR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</row>
    <row r="119" ht="15.75" customHeight="1">
      <c r="A119" s="88"/>
      <c r="C119" s="4"/>
      <c r="D119" s="4"/>
      <c r="E119" s="4"/>
      <c r="F119" s="4"/>
      <c r="G119" s="4"/>
      <c r="H119" s="4"/>
      <c r="I119" s="4"/>
      <c r="J119" s="4"/>
      <c r="AO119" s="4"/>
      <c r="AP119" s="4"/>
      <c r="AQ119" s="4"/>
      <c r="AR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</row>
    <row r="120" ht="15.75" customHeight="1">
      <c r="A120" s="88"/>
      <c r="C120" s="4"/>
      <c r="D120" s="4"/>
      <c r="E120" s="4"/>
      <c r="F120" s="4"/>
      <c r="G120" s="4"/>
      <c r="H120" s="4"/>
      <c r="I120" s="4"/>
      <c r="J120" s="4"/>
      <c r="AO120" s="4"/>
      <c r="AP120" s="4"/>
      <c r="AQ120" s="4"/>
      <c r="AR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</row>
    <row r="121" ht="15.75" customHeight="1">
      <c r="A121" s="88"/>
      <c r="C121" s="4"/>
      <c r="D121" s="4"/>
      <c r="E121" s="4"/>
      <c r="F121" s="4"/>
      <c r="G121" s="4"/>
      <c r="H121" s="4"/>
      <c r="I121" s="4"/>
      <c r="J121" s="4"/>
      <c r="AO121" s="4"/>
      <c r="AP121" s="4"/>
      <c r="AQ121" s="4"/>
      <c r="AR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</row>
    <row r="122" ht="15.75" customHeight="1">
      <c r="A122" s="88"/>
      <c r="C122" s="4"/>
      <c r="D122" s="4"/>
      <c r="E122" s="4"/>
      <c r="F122" s="4"/>
      <c r="G122" s="4"/>
      <c r="H122" s="4"/>
      <c r="I122" s="4"/>
      <c r="J122" s="4"/>
      <c r="AO122" s="4"/>
      <c r="AP122" s="4"/>
      <c r="AQ122" s="4"/>
      <c r="AR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</row>
    <row r="123" ht="15.75" customHeight="1">
      <c r="A123" s="88"/>
      <c r="C123" s="4"/>
      <c r="D123" s="4"/>
      <c r="E123" s="4"/>
      <c r="F123" s="4"/>
      <c r="G123" s="4"/>
      <c r="H123" s="4"/>
      <c r="I123" s="4"/>
      <c r="J123" s="4"/>
      <c r="AO123" s="4"/>
      <c r="AP123" s="4"/>
      <c r="AQ123" s="4"/>
      <c r="AR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</row>
    <row r="124" ht="15.75" customHeight="1">
      <c r="A124" s="88"/>
      <c r="C124" s="4"/>
      <c r="D124" s="4"/>
      <c r="E124" s="4"/>
      <c r="F124" s="4"/>
      <c r="G124" s="4"/>
      <c r="H124" s="4"/>
      <c r="I124" s="4"/>
      <c r="J124" s="4"/>
      <c r="AO124" s="4"/>
      <c r="AP124" s="4"/>
      <c r="AQ124" s="4"/>
      <c r="AR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</row>
    <row r="125" ht="15.75" customHeight="1">
      <c r="A125" s="88"/>
      <c r="C125" s="4"/>
      <c r="D125" s="4"/>
      <c r="E125" s="4"/>
      <c r="F125" s="4"/>
      <c r="G125" s="4"/>
      <c r="H125" s="4"/>
      <c r="I125" s="4"/>
      <c r="J125" s="4"/>
      <c r="AO125" s="4"/>
      <c r="AP125" s="4"/>
      <c r="AQ125" s="4"/>
      <c r="AR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</row>
    <row r="126" ht="15.75" customHeight="1">
      <c r="A126" s="88"/>
      <c r="C126" s="4"/>
      <c r="D126" s="4"/>
      <c r="E126" s="4"/>
      <c r="F126" s="4"/>
      <c r="G126" s="4"/>
      <c r="H126" s="4"/>
      <c r="I126" s="4"/>
      <c r="J126" s="4"/>
      <c r="AO126" s="4"/>
      <c r="AP126" s="4"/>
      <c r="AQ126" s="4"/>
      <c r="AR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</row>
    <row r="127" ht="15.75" customHeight="1">
      <c r="A127" s="88"/>
      <c r="C127" s="4"/>
      <c r="D127" s="4"/>
      <c r="E127" s="4"/>
      <c r="F127" s="4"/>
      <c r="G127" s="4"/>
      <c r="H127" s="4"/>
      <c r="I127" s="4"/>
      <c r="J127" s="4"/>
      <c r="AO127" s="4"/>
      <c r="AP127" s="4"/>
      <c r="AQ127" s="4"/>
      <c r="AR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</row>
    <row r="128" ht="15.75" customHeight="1">
      <c r="A128" s="88"/>
      <c r="C128" s="4"/>
      <c r="D128" s="4"/>
      <c r="E128" s="4"/>
      <c r="F128" s="4"/>
      <c r="G128" s="4"/>
      <c r="H128" s="4"/>
      <c r="I128" s="4"/>
      <c r="J128" s="4"/>
      <c r="AO128" s="4"/>
      <c r="AP128" s="4"/>
      <c r="AQ128" s="4"/>
      <c r="AR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</row>
    <row r="129" ht="15.75" customHeight="1">
      <c r="A129" s="88"/>
      <c r="C129" s="4"/>
      <c r="D129" s="4"/>
      <c r="E129" s="4"/>
      <c r="F129" s="4"/>
      <c r="G129" s="4"/>
      <c r="H129" s="4"/>
      <c r="I129" s="4"/>
      <c r="J129" s="4"/>
      <c r="AO129" s="4"/>
      <c r="AP129" s="4"/>
      <c r="AQ129" s="4"/>
      <c r="AR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</row>
    <row r="130" ht="15.75" customHeight="1">
      <c r="A130" s="88"/>
      <c r="C130" s="4"/>
      <c r="D130" s="4"/>
      <c r="E130" s="4"/>
      <c r="F130" s="4"/>
      <c r="G130" s="4"/>
      <c r="H130" s="4"/>
      <c r="I130" s="4"/>
      <c r="J130" s="4"/>
      <c r="AO130" s="4"/>
      <c r="AP130" s="4"/>
      <c r="AQ130" s="4"/>
      <c r="AR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</row>
    <row r="131" ht="15.75" customHeight="1">
      <c r="A131" s="88"/>
      <c r="C131" s="4"/>
      <c r="D131" s="4"/>
      <c r="E131" s="4"/>
      <c r="F131" s="4"/>
      <c r="G131" s="4"/>
      <c r="H131" s="4"/>
      <c r="I131" s="4"/>
      <c r="J131" s="4"/>
      <c r="AO131" s="4"/>
      <c r="AP131" s="4"/>
      <c r="AQ131" s="4"/>
      <c r="AR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</row>
    <row r="132" ht="15.75" customHeight="1">
      <c r="A132" s="88"/>
      <c r="C132" s="4"/>
      <c r="D132" s="4"/>
      <c r="E132" s="4"/>
      <c r="F132" s="4"/>
      <c r="G132" s="4"/>
      <c r="H132" s="4"/>
      <c r="I132" s="4"/>
      <c r="J132" s="4"/>
      <c r="AO132" s="4"/>
      <c r="AP132" s="4"/>
      <c r="AQ132" s="4"/>
      <c r="AR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</row>
    <row r="133" ht="15.75" customHeight="1">
      <c r="A133" s="88"/>
      <c r="C133" s="4"/>
      <c r="D133" s="4"/>
      <c r="E133" s="4"/>
      <c r="F133" s="4"/>
      <c r="G133" s="4"/>
      <c r="H133" s="4"/>
      <c r="I133" s="4"/>
      <c r="J133" s="4"/>
      <c r="AO133" s="4"/>
      <c r="AP133" s="4"/>
      <c r="AQ133" s="4"/>
      <c r="AR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</row>
    <row r="134" ht="15.75" customHeight="1">
      <c r="A134" s="88"/>
      <c r="C134" s="4"/>
      <c r="D134" s="4"/>
      <c r="E134" s="4"/>
      <c r="F134" s="4"/>
      <c r="G134" s="4"/>
      <c r="H134" s="4"/>
      <c r="I134" s="4"/>
      <c r="J134" s="4"/>
      <c r="AO134" s="4"/>
      <c r="AP134" s="4"/>
      <c r="AQ134" s="4"/>
      <c r="AR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</row>
    <row r="135" ht="15.75" customHeight="1">
      <c r="A135" s="88"/>
      <c r="C135" s="4"/>
      <c r="D135" s="4"/>
      <c r="E135" s="4"/>
      <c r="F135" s="4"/>
      <c r="G135" s="4"/>
      <c r="H135" s="4"/>
      <c r="I135" s="4"/>
      <c r="J135" s="4"/>
      <c r="AO135" s="4"/>
      <c r="AP135" s="4"/>
      <c r="AQ135" s="4"/>
      <c r="AR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</row>
    <row r="136" ht="15.75" customHeight="1">
      <c r="A136" s="88"/>
      <c r="C136" s="4"/>
      <c r="D136" s="4"/>
      <c r="E136" s="4"/>
      <c r="F136" s="4"/>
      <c r="G136" s="4"/>
      <c r="H136" s="4"/>
      <c r="I136" s="4"/>
      <c r="J136" s="4"/>
      <c r="AO136" s="4"/>
      <c r="AP136" s="4"/>
      <c r="AQ136" s="4"/>
      <c r="AR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</row>
    <row r="137" ht="15.75" customHeight="1">
      <c r="A137" s="88"/>
      <c r="C137" s="4"/>
      <c r="D137" s="4"/>
      <c r="E137" s="4"/>
      <c r="F137" s="4"/>
      <c r="G137" s="4"/>
      <c r="H137" s="4"/>
      <c r="I137" s="4"/>
      <c r="J137" s="4"/>
      <c r="AO137" s="4"/>
      <c r="AP137" s="4"/>
      <c r="AQ137" s="4"/>
      <c r="AR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</row>
    <row r="138" ht="15.75" customHeight="1">
      <c r="A138" s="88"/>
      <c r="C138" s="4"/>
      <c r="D138" s="4"/>
      <c r="E138" s="4"/>
      <c r="F138" s="4"/>
      <c r="G138" s="4"/>
      <c r="H138" s="4"/>
      <c r="I138" s="4"/>
      <c r="J138" s="4"/>
      <c r="AO138" s="4"/>
      <c r="AP138" s="4"/>
      <c r="AQ138" s="4"/>
      <c r="AR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</row>
    <row r="139" ht="15.75" customHeight="1">
      <c r="A139" s="88"/>
      <c r="C139" s="4"/>
      <c r="D139" s="4"/>
      <c r="E139" s="4"/>
      <c r="F139" s="4"/>
      <c r="G139" s="4"/>
      <c r="H139" s="4"/>
      <c r="I139" s="4"/>
      <c r="J139" s="4"/>
      <c r="AO139" s="4"/>
      <c r="AP139" s="4"/>
      <c r="AQ139" s="4"/>
      <c r="AR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</row>
    <row r="140" ht="15.75" customHeight="1">
      <c r="A140" s="88"/>
      <c r="C140" s="4"/>
      <c r="D140" s="4"/>
      <c r="E140" s="4"/>
      <c r="F140" s="4"/>
      <c r="G140" s="4"/>
      <c r="H140" s="4"/>
      <c r="I140" s="4"/>
      <c r="J140" s="4"/>
      <c r="AO140" s="4"/>
      <c r="AP140" s="4"/>
      <c r="AQ140" s="4"/>
      <c r="AR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</row>
    <row r="141" ht="15.75" customHeight="1">
      <c r="A141" s="88"/>
      <c r="C141" s="4"/>
      <c r="D141" s="4"/>
      <c r="E141" s="4"/>
      <c r="F141" s="4"/>
      <c r="G141" s="4"/>
      <c r="H141" s="4"/>
      <c r="I141" s="4"/>
      <c r="J141" s="4"/>
      <c r="AO141" s="4"/>
      <c r="AP141" s="4"/>
      <c r="AQ141" s="4"/>
      <c r="AR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</row>
    <row r="142" ht="15.75" customHeight="1">
      <c r="A142" s="88"/>
      <c r="C142" s="4"/>
      <c r="D142" s="4"/>
      <c r="E142" s="4"/>
      <c r="F142" s="4"/>
      <c r="G142" s="4"/>
      <c r="H142" s="4"/>
      <c r="I142" s="4"/>
      <c r="J142" s="4"/>
      <c r="AO142" s="4"/>
      <c r="AP142" s="4"/>
      <c r="AQ142" s="4"/>
      <c r="AR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</row>
    <row r="143" ht="15.75" customHeight="1">
      <c r="A143" s="88"/>
      <c r="C143" s="4"/>
      <c r="D143" s="4"/>
      <c r="E143" s="4"/>
      <c r="F143" s="4"/>
      <c r="G143" s="4"/>
      <c r="H143" s="4"/>
      <c r="I143" s="4"/>
      <c r="J143" s="4"/>
      <c r="AO143" s="4"/>
      <c r="AP143" s="4"/>
      <c r="AQ143" s="4"/>
      <c r="AR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</row>
    <row r="144" ht="15.75" customHeight="1">
      <c r="A144" s="88"/>
      <c r="C144" s="4"/>
      <c r="D144" s="4"/>
      <c r="E144" s="4"/>
      <c r="F144" s="4"/>
      <c r="G144" s="4"/>
      <c r="H144" s="4"/>
      <c r="I144" s="4"/>
      <c r="J144" s="4"/>
      <c r="AO144" s="4"/>
      <c r="AP144" s="4"/>
      <c r="AQ144" s="4"/>
      <c r="AR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</row>
    <row r="145" ht="15.75" customHeight="1">
      <c r="A145" s="88"/>
      <c r="C145" s="4"/>
      <c r="D145" s="4"/>
      <c r="E145" s="4"/>
      <c r="F145" s="4"/>
      <c r="G145" s="4"/>
      <c r="H145" s="4"/>
      <c r="I145" s="4"/>
      <c r="J145" s="4"/>
      <c r="AO145" s="4"/>
      <c r="AP145" s="4"/>
      <c r="AQ145" s="4"/>
      <c r="AR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</row>
    <row r="146" ht="15.75" customHeight="1">
      <c r="A146" s="88"/>
      <c r="C146" s="4"/>
      <c r="D146" s="4"/>
      <c r="E146" s="4"/>
      <c r="F146" s="4"/>
      <c r="G146" s="4"/>
      <c r="H146" s="4"/>
      <c r="I146" s="4"/>
      <c r="J146" s="4"/>
      <c r="AO146" s="4"/>
      <c r="AP146" s="4"/>
      <c r="AQ146" s="4"/>
      <c r="AR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</row>
    <row r="147" ht="15.75" customHeight="1">
      <c r="A147" s="88"/>
      <c r="C147" s="4"/>
      <c r="D147" s="4"/>
      <c r="E147" s="4"/>
      <c r="F147" s="4"/>
      <c r="G147" s="4"/>
      <c r="H147" s="4"/>
      <c r="I147" s="4"/>
      <c r="J147" s="4"/>
      <c r="AO147" s="4"/>
      <c r="AP147" s="4"/>
      <c r="AQ147" s="4"/>
      <c r="AR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</row>
    <row r="148" ht="15.75" customHeight="1">
      <c r="A148" s="88"/>
      <c r="C148" s="4"/>
      <c r="D148" s="4"/>
      <c r="E148" s="4"/>
      <c r="F148" s="4"/>
      <c r="G148" s="4"/>
      <c r="H148" s="4"/>
      <c r="I148" s="4"/>
      <c r="J148" s="4"/>
      <c r="AO148" s="4"/>
      <c r="AP148" s="4"/>
      <c r="AQ148" s="4"/>
      <c r="AR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</row>
    <row r="149" ht="15.75" customHeight="1">
      <c r="A149" s="88"/>
      <c r="C149" s="4"/>
      <c r="D149" s="4"/>
      <c r="E149" s="4"/>
      <c r="F149" s="4"/>
      <c r="G149" s="4"/>
      <c r="H149" s="4"/>
      <c r="I149" s="4"/>
      <c r="J149" s="4"/>
      <c r="AO149" s="4"/>
      <c r="AP149" s="4"/>
      <c r="AQ149" s="4"/>
      <c r="AR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</row>
    <row r="150" ht="15.75" customHeight="1">
      <c r="A150" s="88"/>
      <c r="C150" s="4"/>
      <c r="D150" s="4"/>
      <c r="E150" s="4"/>
      <c r="F150" s="4"/>
      <c r="G150" s="4"/>
      <c r="H150" s="4"/>
      <c r="I150" s="4"/>
      <c r="J150" s="4"/>
      <c r="AO150" s="4"/>
      <c r="AP150" s="4"/>
      <c r="AQ150" s="4"/>
      <c r="AR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</row>
    <row r="151" ht="15.75" customHeight="1">
      <c r="A151" s="88"/>
      <c r="C151" s="4"/>
      <c r="D151" s="4"/>
      <c r="E151" s="4"/>
      <c r="F151" s="4"/>
      <c r="G151" s="4"/>
      <c r="H151" s="4"/>
      <c r="I151" s="4"/>
      <c r="J151" s="4"/>
      <c r="AO151" s="4"/>
      <c r="AP151" s="4"/>
      <c r="AQ151" s="4"/>
      <c r="AR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</row>
    <row r="152" ht="15.75" customHeight="1">
      <c r="A152" s="88"/>
      <c r="C152" s="4"/>
      <c r="D152" s="4"/>
      <c r="E152" s="4"/>
      <c r="F152" s="4"/>
      <c r="G152" s="4"/>
      <c r="H152" s="4"/>
      <c r="I152" s="4"/>
      <c r="J152" s="4"/>
      <c r="AO152" s="4"/>
      <c r="AP152" s="4"/>
      <c r="AQ152" s="4"/>
      <c r="AR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</row>
    <row r="153" ht="15.75" customHeight="1">
      <c r="A153" s="88"/>
      <c r="C153" s="4"/>
      <c r="D153" s="4"/>
      <c r="E153" s="4"/>
      <c r="F153" s="4"/>
      <c r="G153" s="4"/>
      <c r="H153" s="4"/>
      <c r="I153" s="4"/>
      <c r="J153" s="4"/>
      <c r="AO153" s="4"/>
      <c r="AP153" s="4"/>
      <c r="AQ153" s="4"/>
      <c r="AR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</row>
    <row r="154" ht="15.75" customHeight="1">
      <c r="A154" s="88"/>
      <c r="C154" s="4"/>
      <c r="D154" s="4"/>
      <c r="E154" s="4"/>
      <c r="F154" s="4"/>
      <c r="G154" s="4"/>
      <c r="H154" s="4"/>
      <c r="I154" s="4"/>
      <c r="J154" s="4"/>
      <c r="AO154" s="4"/>
      <c r="AP154" s="4"/>
      <c r="AQ154" s="4"/>
      <c r="AR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</row>
    <row r="155" ht="15.75" customHeight="1">
      <c r="A155" s="88"/>
      <c r="C155" s="4"/>
      <c r="D155" s="4"/>
      <c r="E155" s="4"/>
      <c r="F155" s="4"/>
      <c r="G155" s="4"/>
      <c r="H155" s="4"/>
      <c r="I155" s="4"/>
      <c r="J155" s="4"/>
      <c r="AO155" s="4"/>
      <c r="AP155" s="4"/>
      <c r="AQ155" s="4"/>
      <c r="AR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</row>
    <row r="156" ht="15.75" customHeight="1">
      <c r="A156" s="88"/>
      <c r="C156" s="4"/>
      <c r="D156" s="4"/>
      <c r="E156" s="4"/>
      <c r="F156" s="4"/>
      <c r="G156" s="4"/>
      <c r="H156" s="4"/>
      <c r="I156" s="4"/>
      <c r="J156" s="4"/>
      <c r="AO156" s="4"/>
      <c r="AP156" s="4"/>
      <c r="AQ156" s="4"/>
      <c r="AR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</row>
    <row r="157" ht="15.75" customHeight="1">
      <c r="A157" s="88"/>
      <c r="C157" s="4"/>
      <c r="D157" s="4"/>
      <c r="E157" s="4"/>
      <c r="F157" s="4"/>
      <c r="G157" s="4"/>
      <c r="H157" s="4"/>
      <c r="I157" s="4"/>
      <c r="J157" s="4"/>
      <c r="AO157" s="4"/>
      <c r="AP157" s="4"/>
      <c r="AQ157" s="4"/>
      <c r="AR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</row>
    <row r="158" ht="15.75" customHeight="1">
      <c r="A158" s="88"/>
      <c r="C158" s="4"/>
      <c r="D158" s="4"/>
      <c r="E158" s="4"/>
      <c r="F158" s="4"/>
      <c r="G158" s="4"/>
      <c r="H158" s="4"/>
      <c r="I158" s="4"/>
      <c r="J158" s="4"/>
      <c r="AO158" s="4"/>
      <c r="AP158" s="4"/>
      <c r="AQ158" s="4"/>
      <c r="AR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</row>
    <row r="159" ht="15.75" customHeight="1">
      <c r="A159" s="88"/>
      <c r="C159" s="4"/>
      <c r="D159" s="4"/>
      <c r="E159" s="4"/>
      <c r="F159" s="4"/>
      <c r="G159" s="4"/>
      <c r="H159" s="4"/>
      <c r="I159" s="4"/>
      <c r="J159" s="4"/>
      <c r="AO159" s="4"/>
      <c r="AP159" s="4"/>
      <c r="AQ159" s="4"/>
      <c r="AR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</row>
    <row r="160" ht="15.75" customHeight="1">
      <c r="A160" s="88"/>
      <c r="C160" s="4"/>
      <c r="D160" s="4"/>
      <c r="E160" s="4"/>
      <c r="F160" s="4"/>
      <c r="G160" s="4"/>
      <c r="H160" s="4"/>
      <c r="I160" s="4"/>
      <c r="J160" s="4"/>
      <c r="AO160" s="4"/>
      <c r="AP160" s="4"/>
      <c r="AQ160" s="4"/>
      <c r="AR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</row>
    <row r="161" ht="15.75" customHeight="1">
      <c r="A161" s="88"/>
      <c r="C161" s="4"/>
      <c r="D161" s="4"/>
      <c r="E161" s="4"/>
      <c r="F161" s="4"/>
      <c r="G161" s="4"/>
      <c r="H161" s="4"/>
      <c r="I161" s="4"/>
      <c r="J161" s="4"/>
      <c r="AO161" s="4"/>
      <c r="AP161" s="4"/>
      <c r="AQ161" s="4"/>
      <c r="AR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</row>
    <row r="162" ht="15.75" customHeight="1">
      <c r="A162" s="88"/>
      <c r="C162" s="4"/>
      <c r="D162" s="4"/>
      <c r="E162" s="4"/>
      <c r="F162" s="4"/>
      <c r="G162" s="4"/>
      <c r="H162" s="4"/>
      <c r="I162" s="4"/>
      <c r="J162" s="4"/>
      <c r="AO162" s="4"/>
      <c r="AP162" s="4"/>
      <c r="AQ162" s="4"/>
      <c r="AR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</row>
    <row r="163" ht="15.75" customHeight="1">
      <c r="A163" s="88"/>
      <c r="C163" s="4"/>
      <c r="D163" s="4"/>
      <c r="E163" s="4"/>
      <c r="F163" s="4"/>
      <c r="G163" s="4"/>
      <c r="H163" s="4"/>
      <c r="I163" s="4"/>
      <c r="J163" s="4"/>
      <c r="AO163" s="4"/>
      <c r="AP163" s="4"/>
      <c r="AQ163" s="4"/>
      <c r="AR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</row>
    <row r="164" ht="15.75" customHeight="1">
      <c r="A164" s="88"/>
      <c r="C164" s="4"/>
      <c r="D164" s="4"/>
      <c r="E164" s="4"/>
      <c r="F164" s="4"/>
      <c r="G164" s="4"/>
      <c r="H164" s="4"/>
      <c r="I164" s="4"/>
      <c r="J164" s="4"/>
      <c r="AO164" s="4"/>
      <c r="AP164" s="4"/>
      <c r="AQ164" s="4"/>
      <c r="AR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</row>
    <row r="165" ht="15.75" customHeight="1">
      <c r="A165" s="88"/>
      <c r="C165" s="4"/>
      <c r="D165" s="4"/>
      <c r="E165" s="4"/>
      <c r="F165" s="4"/>
      <c r="G165" s="4"/>
      <c r="H165" s="4"/>
      <c r="I165" s="4"/>
      <c r="J165" s="4"/>
      <c r="AO165" s="4"/>
      <c r="AP165" s="4"/>
      <c r="AQ165" s="4"/>
      <c r="AR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</row>
    <row r="166" ht="15.75" customHeight="1">
      <c r="A166" s="88"/>
      <c r="C166" s="4"/>
      <c r="D166" s="4"/>
      <c r="E166" s="4"/>
      <c r="F166" s="4"/>
      <c r="G166" s="4"/>
      <c r="H166" s="4"/>
      <c r="I166" s="4"/>
      <c r="J166" s="4"/>
      <c r="AO166" s="4"/>
      <c r="AP166" s="4"/>
      <c r="AQ166" s="4"/>
      <c r="AR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</row>
    <row r="167" ht="15.75" customHeight="1">
      <c r="A167" s="88"/>
      <c r="C167" s="4"/>
      <c r="D167" s="4"/>
      <c r="E167" s="4"/>
      <c r="F167" s="4"/>
      <c r="G167" s="4"/>
      <c r="H167" s="4"/>
      <c r="I167" s="4"/>
      <c r="J167" s="4"/>
      <c r="AO167" s="4"/>
      <c r="AP167" s="4"/>
      <c r="AQ167" s="4"/>
      <c r="AR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</row>
    <row r="168" ht="15.75" customHeight="1">
      <c r="A168" s="88"/>
      <c r="C168" s="4"/>
      <c r="D168" s="4"/>
      <c r="E168" s="4"/>
      <c r="F168" s="4"/>
      <c r="G168" s="4"/>
      <c r="H168" s="4"/>
      <c r="I168" s="4"/>
      <c r="J168" s="4"/>
      <c r="AO168" s="4"/>
      <c r="AP168" s="4"/>
      <c r="AQ168" s="4"/>
      <c r="AR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</row>
    <row r="169" ht="15.75" customHeight="1">
      <c r="A169" s="88"/>
      <c r="C169" s="4"/>
      <c r="D169" s="4"/>
      <c r="E169" s="4"/>
      <c r="F169" s="4"/>
      <c r="G169" s="4"/>
      <c r="H169" s="4"/>
      <c r="I169" s="4"/>
      <c r="J169" s="4"/>
      <c r="AO169" s="4"/>
      <c r="AP169" s="4"/>
      <c r="AQ169" s="4"/>
      <c r="AR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</row>
    <row r="170" ht="15.75" customHeight="1">
      <c r="A170" s="88"/>
      <c r="C170" s="4"/>
      <c r="D170" s="4"/>
      <c r="E170" s="4"/>
      <c r="F170" s="4"/>
      <c r="G170" s="4"/>
      <c r="H170" s="4"/>
      <c r="I170" s="4"/>
      <c r="J170" s="4"/>
      <c r="AO170" s="4"/>
      <c r="AP170" s="4"/>
      <c r="AQ170" s="4"/>
      <c r="AR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</row>
    <row r="171" ht="15.75" customHeight="1">
      <c r="A171" s="88"/>
      <c r="C171" s="4"/>
      <c r="D171" s="4"/>
      <c r="E171" s="4"/>
      <c r="F171" s="4"/>
      <c r="G171" s="4"/>
      <c r="H171" s="4"/>
      <c r="I171" s="4"/>
      <c r="J171" s="4"/>
      <c r="AO171" s="4"/>
      <c r="AP171" s="4"/>
      <c r="AQ171" s="4"/>
      <c r="AR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</row>
    <row r="172" ht="15.75" customHeight="1">
      <c r="A172" s="88"/>
      <c r="C172" s="4"/>
      <c r="D172" s="4"/>
      <c r="E172" s="4"/>
      <c r="F172" s="4"/>
      <c r="G172" s="4"/>
      <c r="H172" s="4"/>
      <c r="I172" s="4"/>
      <c r="J172" s="4"/>
      <c r="AO172" s="4"/>
      <c r="AP172" s="4"/>
      <c r="AQ172" s="4"/>
      <c r="AR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</row>
    <row r="173" ht="15.75" customHeight="1">
      <c r="A173" s="88"/>
      <c r="C173" s="4"/>
      <c r="D173" s="4"/>
      <c r="E173" s="4"/>
      <c r="F173" s="4"/>
      <c r="G173" s="4"/>
      <c r="H173" s="4"/>
      <c r="I173" s="4"/>
      <c r="J173" s="4"/>
      <c r="AO173" s="4"/>
      <c r="AP173" s="4"/>
      <c r="AQ173" s="4"/>
      <c r="AR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</row>
    <row r="174" ht="15.75" customHeight="1">
      <c r="A174" s="88"/>
      <c r="C174" s="4"/>
      <c r="D174" s="4"/>
      <c r="E174" s="4"/>
      <c r="F174" s="4"/>
      <c r="G174" s="4"/>
      <c r="H174" s="4"/>
      <c r="I174" s="4"/>
      <c r="J174" s="4"/>
      <c r="AO174" s="4"/>
      <c r="AP174" s="4"/>
      <c r="AQ174" s="4"/>
      <c r="AR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</row>
    <row r="175" ht="15.75" customHeight="1">
      <c r="A175" s="88"/>
      <c r="C175" s="4"/>
      <c r="D175" s="4"/>
      <c r="E175" s="4"/>
      <c r="F175" s="4"/>
      <c r="G175" s="4"/>
      <c r="H175" s="4"/>
      <c r="I175" s="4"/>
      <c r="J175" s="4"/>
      <c r="AO175" s="4"/>
      <c r="AP175" s="4"/>
      <c r="AQ175" s="4"/>
      <c r="AR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</row>
    <row r="176" ht="15.75" customHeight="1">
      <c r="A176" s="88"/>
      <c r="C176" s="4"/>
      <c r="D176" s="4"/>
      <c r="E176" s="4"/>
      <c r="F176" s="4"/>
      <c r="G176" s="4"/>
      <c r="H176" s="4"/>
      <c r="I176" s="4"/>
      <c r="J176" s="4"/>
      <c r="AO176" s="4"/>
      <c r="AP176" s="4"/>
      <c r="AQ176" s="4"/>
      <c r="AR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</row>
    <row r="177" ht="15.75" customHeight="1">
      <c r="A177" s="88"/>
      <c r="C177" s="4"/>
      <c r="D177" s="4"/>
      <c r="E177" s="4"/>
      <c r="F177" s="4"/>
      <c r="G177" s="4"/>
      <c r="H177" s="4"/>
      <c r="I177" s="4"/>
      <c r="J177" s="4"/>
      <c r="AO177" s="4"/>
      <c r="AP177" s="4"/>
      <c r="AQ177" s="4"/>
      <c r="AR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</row>
    <row r="178" ht="15.75" customHeight="1">
      <c r="A178" s="88"/>
      <c r="C178" s="4"/>
      <c r="D178" s="4"/>
      <c r="E178" s="4"/>
      <c r="F178" s="4"/>
      <c r="G178" s="4"/>
      <c r="H178" s="4"/>
      <c r="I178" s="4"/>
      <c r="J178" s="4"/>
      <c r="AO178" s="4"/>
      <c r="AP178" s="4"/>
      <c r="AQ178" s="4"/>
      <c r="AR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</row>
    <row r="179" ht="15.75" customHeight="1">
      <c r="A179" s="88"/>
      <c r="C179" s="4"/>
      <c r="D179" s="4"/>
      <c r="E179" s="4"/>
      <c r="F179" s="4"/>
      <c r="G179" s="4"/>
      <c r="H179" s="4"/>
      <c r="I179" s="4"/>
      <c r="J179" s="4"/>
      <c r="AO179" s="4"/>
      <c r="AP179" s="4"/>
      <c r="AQ179" s="4"/>
      <c r="AR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</row>
    <row r="180" ht="15.75" customHeight="1">
      <c r="A180" s="88"/>
      <c r="C180" s="4"/>
      <c r="D180" s="4"/>
      <c r="E180" s="4"/>
      <c r="F180" s="4"/>
      <c r="G180" s="4"/>
      <c r="H180" s="4"/>
      <c r="I180" s="4"/>
      <c r="J180" s="4"/>
      <c r="AO180" s="4"/>
      <c r="AP180" s="4"/>
      <c r="AQ180" s="4"/>
      <c r="AR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</row>
    <row r="181" ht="15.75" customHeight="1">
      <c r="A181" s="88"/>
      <c r="C181" s="4"/>
      <c r="D181" s="4"/>
      <c r="E181" s="4"/>
      <c r="F181" s="4"/>
      <c r="G181" s="4"/>
      <c r="H181" s="4"/>
      <c r="I181" s="4"/>
      <c r="J181" s="4"/>
      <c r="AO181" s="4"/>
      <c r="AP181" s="4"/>
      <c r="AQ181" s="4"/>
      <c r="AR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</row>
    <row r="182" ht="15.75" customHeight="1">
      <c r="A182" s="88"/>
      <c r="C182" s="4"/>
      <c r="D182" s="4"/>
      <c r="E182" s="4"/>
      <c r="F182" s="4"/>
      <c r="G182" s="4"/>
      <c r="H182" s="4"/>
      <c r="I182" s="4"/>
      <c r="J182" s="4"/>
      <c r="AO182" s="4"/>
      <c r="AP182" s="4"/>
      <c r="AQ182" s="4"/>
      <c r="AR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</row>
    <row r="183" ht="15.75" customHeight="1">
      <c r="A183" s="88"/>
      <c r="C183" s="4"/>
      <c r="D183" s="4"/>
      <c r="E183" s="4"/>
      <c r="F183" s="4"/>
      <c r="G183" s="4"/>
      <c r="H183" s="4"/>
      <c r="I183" s="4"/>
      <c r="J183" s="4"/>
      <c r="AO183" s="4"/>
      <c r="AP183" s="4"/>
      <c r="AQ183" s="4"/>
      <c r="AR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</row>
    <row r="184" ht="15.75" customHeight="1">
      <c r="A184" s="88"/>
      <c r="C184" s="4"/>
      <c r="D184" s="4"/>
      <c r="E184" s="4"/>
      <c r="F184" s="4"/>
      <c r="G184" s="4"/>
      <c r="H184" s="4"/>
      <c r="I184" s="4"/>
      <c r="J184" s="4"/>
      <c r="AO184" s="4"/>
      <c r="AP184" s="4"/>
      <c r="AQ184" s="4"/>
      <c r="AR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</row>
    <row r="185" ht="15.75" customHeight="1">
      <c r="A185" s="88"/>
      <c r="C185" s="4"/>
      <c r="D185" s="4"/>
      <c r="E185" s="4"/>
      <c r="F185" s="4"/>
      <c r="G185" s="4"/>
      <c r="H185" s="4"/>
      <c r="I185" s="4"/>
      <c r="J185" s="4"/>
      <c r="AO185" s="4"/>
      <c r="AP185" s="4"/>
      <c r="AQ185" s="4"/>
      <c r="AR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</row>
    <row r="186" ht="15.75" customHeight="1">
      <c r="A186" s="88"/>
      <c r="C186" s="4"/>
      <c r="D186" s="4"/>
      <c r="E186" s="4"/>
      <c r="F186" s="4"/>
      <c r="G186" s="4"/>
      <c r="H186" s="4"/>
      <c r="I186" s="4"/>
      <c r="J186" s="4"/>
      <c r="AO186" s="4"/>
      <c r="AP186" s="4"/>
      <c r="AQ186" s="4"/>
      <c r="AR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</row>
    <row r="187" ht="15.75" customHeight="1">
      <c r="A187" s="88"/>
      <c r="C187" s="4"/>
      <c r="D187" s="4"/>
      <c r="E187" s="4"/>
      <c r="F187" s="4"/>
      <c r="G187" s="4"/>
      <c r="H187" s="4"/>
      <c r="I187" s="4"/>
      <c r="J187" s="4"/>
      <c r="AO187" s="4"/>
      <c r="AP187" s="4"/>
      <c r="AQ187" s="4"/>
      <c r="AR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</row>
    <row r="188" ht="15.75" customHeight="1">
      <c r="A188" s="88"/>
      <c r="C188" s="4"/>
      <c r="D188" s="4"/>
      <c r="E188" s="4"/>
      <c r="F188" s="4"/>
      <c r="G188" s="4"/>
      <c r="H188" s="4"/>
      <c r="I188" s="4"/>
      <c r="J188" s="4"/>
      <c r="AO188" s="4"/>
      <c r="AP188" s="4"/>
      <c r="AQ188" s="4"/>
      <c r="AR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</row>
    <row r="189" ht="15.75" customHeight="1">
      <c r="A189" s="88"/>
      <c r="C189" s="4"/>
      <c r="D189" s="4"/>
      <c r="E189" s="4"/>
      <c r="F189" s="4"/>
      <c r="G189" s="4"/>
      <c r="H189" s="4"/>
      <c r="I189" s="4"/>
      <c r="J189" s="4"/>
      <c r="AO189" s="4"/>
      <c r="AP189" s="4"/>
      <c r="AQ189" s="4"/>
      <c r="AR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</row>
    <row r="190" ht="15.75" customHeight="1">
      <c r="A190" s="88"/>
      <c r="C190" s="4"/>
      <c r="D190" s="4"/>
      <c r="E190" s="4"/>
      <c r="F190" s="4"/>
      <c r="G190" s="4"/>
      <c r="H190" s="4"/>
      <c r="I190" s="4"/>
      <c r="J190" s="4"/>
      <c r="AO190" s="4"/>
      <c r="AP190" s="4"/>
      <c r="AQ190" s="4"/>
      <c r="AR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</row>
    <row r="191" ht="15.75" customHeight="1">
      <c r="A191" s="88"/>
      <c r="C191" s="4"/>
      <c r="D191" s="4"/>
      <c r="E191" s="4"/>
      <c r="F191" s="4"/>
      <c r="G191" s="4"/>
      <c r="H191" s="4"/>
      <c r="I191" s="4"/>
      <c r="J191" s="4"/>
      <c r="AO191" s="4"/>
      <c r="AP191" s="4"/>
      <c r="AQ191" s="4"/>
      <c r="AR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</row>
    <row r="192" ht="15.75" customHeight="1">
      <c r="A192" s="88"/>
      <c r="C192" s="4"/>
      <c r="D192" s="4"/>
      <c r="E192" s="4"/>
      <c r="F192" s="4"/>
      <c r="G192" s="4"/>
      <c r="H192" s="4"/>
      <c r="I192" s="4"/>
      <c r="J192" s="4"/>
      <c r="AO192" s="4"/>
      <c r="AP192" s="4"/>
      <c r="AQ192" s="4"/>
      <c r="AR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</row>
    <row r="193" ht="15.75" customHeight="1">
      <c r="A193" s="88"/>
      <c r="C193" s="4"/>
      <c r="D193" s="4"/>
      <c r="E193" s="4"/>
      <c r="F193" s="4"/>
      <c r="G193" s="4"/>
      <c r="H193" s="4"/>
      <c r="I193" s="4"/>
      <c r="J193" s="4"/>
      <c r="AO193" s="4"/>
      <c r="AP193" s="4"/>
      <c r="AQ193" s="4"/>
      <c r="AR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</row>
    <row r="194" ht="15.75" customHeight="1">
      <c r="A194" s="88"/>
      <c r="C194" s="4"/>
      <c r="D194" s="4"/>
      <c r="E194" s="4"/>
      <c r="F194" s="4"/>
      <c r="G194" s="4"/>
      <c r="H194" s="4"/>
      <c r="I194" s="4"/>
      <c r="J194" s="4"/>
      <c r="AO194" s="4"/>
      <c r="AP194" s="4"/>
      <c r="AQ194" s="4"/>
      <c r="AR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</row>
    <row r="195" ht="15.75" customHeight="1">
      <c r="A195" s="88"/>
      <c r="C195" s="4"/>
      <c r="D195" s="4"/>
      <c r="E195" s="4"/>
      <c r="F195" s="4"/>
      <c r="G195" s="4"/>
      <c r="H195" s="4"/>
      <c r="I195" s="4"/>
      <c r="J195" s="4"/>
      <c r="AO195" s="4"/>
      <c r="AP195" s="4"/>
      <c r="AQ195" s="4"/>
      <c r="AR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</row>
    <row r="196" ht="15.75" customHeight="1">
      <c r="A196" s="88"/>
      <c r="C196" s="4"/>
      <c r="D196" s="4"/>
      <c r="E196" s="4"/>
      <c r="F196" s="4"/>
      <c r="G196" s="4"/>
      <c r="H196" s="4"/>
      <c r="I196" s="4"/>
      <c r="J196" s="4"/>
      <c r="AO196" s="4"/>
      <c r="AP196" s="4"/>
      <c r="AQ196" s="4"/>
      <c r="AR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</row>
    <row r="197" ht="15.75" customHeight="1">
      <c r="A197" s="88"/>
      <c r="C197" s="4"/>
      <c r="D197" s="4"/>
      <c r="E197" s="4"/>
      <c r="F197" s="4"/>
      <c r="G197" s="4"/>
      <c r="H197" s="4"/>
      <c r="I197" s="4"/>
      <c r="J197" s="4"/>
      <c r="AO197" s="4"/>
      <c r="AP197" s="4"/>
      <c r="AQ197" s="4"/>
      <c r="AR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</row>
    <row r="198" ht="15.75" customHeight="1">
      <c r="A198" s="88"/>
      <c r="C198" s="4"/>
      <c r="D198" s="4"/>
      <c r="E198" s="4"/>
      <c r="F198" s="4"/>
      <c r="G198" s="4"/>
      <c r="H198" s="4"/>
      <c r="I198" s="4"/>
      <c r="J198" s="4"/>
      <c r="AO198" s="4"/>
      <c r="AP198" s="4"/>
      <c r="AQ198" s="4"/>
      <c r="AR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</row>
    <row r="199" ht="15.75" customHeight="1">
      <c r="A199" s="88"/>
      <c r="C199" s="4"/>
      <c r="D199" s="4"/>
      <c r="E199" s="4"/>
      <c r="F199" s="4"/>
      <c r="G199" s="4"/>
      <c r="H199" s="4"/>
      <c r="I199" s="4"/>
      <c r="J199" s="4"/>
      <c r="AO199" s="4"/>
      <c r="AP199" s="4"/>
      <c r="AQ199" s="4"/>
      <c r="AR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</row>
    <row r="200" ht="15.75" customHeight="1">
      <c r="A200" s="88"/>
      <c r="C200" s="4"/>
      <c r="D200" s="4"/>
      <c r="E200" s="4"/>
      <c r="F200" s="4"/>
      <c r="G200" s="4"/>
      <c r="H200" s="4"/>
      <c r="I200" s="4"/>
      <c r="J200" s="4"/>
      <c r="AO200" s="4"/>
      <c r="AP200" s="4"/>
      <c r="AQ200" s="4"/>
      <c r="AR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</row>
    <row r="201" ht="15.75" customHeight="1">
      <c r="A201" s="88"/>
      <c r="C201" s="4"/>
      <c r="D201" s="4"/>
      <c r="E201" s="4"/>
      <c r="F201" s="4"/>
      <c r="G201" s="4"/>
      <c r="H201" s="4"/>
      <c r="I201" s="4"/>
      <c r="J201" s="4"/>
      <c r="AO201" s="4"/>
      <c r="AP201" s="4"/>
      <c r="AQ201" s="4"/>
      <c r="AR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</row>
    <row r="202" ht="15.75" customHeight="1">
      <c r="A202" s="88"/>
      <c r="C202" s="4"/>
      <c r="D202" s="4"/>
      <c r="E202" s="4"/>
      <c r="F202" s="4"/>
      <c r="G202" s="4"/>
      <c r="H202" s="4"/>
      <c r="I202" s="4"/>
      <c r="J202" s="4"/>
      <c r="AO202" s="4"/>
      <c r="AP202" s="4"/>
      <c r="AQ202" s="4"/>
      <c r="AR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</row>
    <row r="203" ht="15.75" customHeight="1">
      <c r="A203" s="88"/>
      <c r="C203" s="4"/>
      <c r="D203" s="4"/>
      <c r="E203" s="4"/>
      <c r="F203" s="4"/>
      <c r="G203" s="4"/>
      <c r="H203" s="4"/>
      <c r="I203" s="4"/>
      <c r="J203" s="4"/>
      <c r="AO203" s="4"/>
      <c r="AP203" s="4"/>
      <c r="AQ203" s="4"/>
      <c r="AR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</row>
    <row r="204" ht="15.75" customHeight="1">
      <c r="A204" s="88"/>
      <c r="C204" s="4"/>
      <c r="D204" s="4"/>
      <c r="E204" s="4"/>
      <c r="F204" s="4"/>
      <c r="G204" s="4"/>
      <c r="H204" s="4"/>
      <c r="I204" s="4"/>
      <c r="J204" s="4"/>
      <c r="AO204" s="4"/>
      <c r="AP204" s="4"/>
      <c r="AQ204" s="4"/>
      <c r="AR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</row>
    <row r="205" ht="15.75" customHeight="1">
      <c r="A205" s="88"/>
      <c r="C205" s="4"/>
      <c r="D205" s="4"/>
      <c r="E205" s="4"/>
      <c r="F205" s="4"/>
      <c r="G205" s="4"/>
      <c r="H205" s="4"/>
      <c r="I205" s="4"/>
      <c r="J205" s="4"/>
      <c r="AO205" s="4"/>
      <c r="AP205" s="4"/>
      <c r="AQ205" s="4"/>
      <c r="AR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</row>
    <row r="206" ht="15.75" customHeight="1">
      <c r="A206" s="88"/>
      <c r="C206" s="4"/>
      <c r="D206" s="4"/>
      <c r="E206" s="4"/>
      <c r="F206" s="4"/>
      <c r="G206" s="4"/>
      <c r="H206" s="4"/>
      <c r="I206" s="4"/>
      <c r="J206" s="4"/>
      <c r="AO206" s="4"/>
      <c r="AP206" s="4"/>
      <c r="AQ206" s="4"/>
      <c r="AR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</row>
    <row r="207" ht="15.75" customHeight="1">
      <c r="A207" s="88"/>
      <c r="C207" s="4"/>
      <c r="D207" s="4"/>
      <c r="E207" s="4"/>
      <c r="F207" s="4"/>
      <c r="G207" s="4"/>
      <c r="H207" s="4"/>
      <c r="I207" s="4"/>
      <c r="J207" s="4"/>
      <c r="AO207" s="4"/>
      <c r="AP207" s="4"/>
      <c r="AQ207" s="4"/>
      <c r="AR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</row>
    <row r="208" ht="15.75" customHeight="1">
      <c r="A208" s="88"/>
      <c r="C208" s="4"/>
      <c r="D208" s="4"/>
      <c r="E208" s="4"/>
      <c r="F208" s="4"/>
      <c r="G208" s="4"/>
      <c r="H208" s="4"/>
      <c r="I208" s="4"/>
      <c r="J208" s="4"/>
      <c r="AO208" s="4"/>
      <c r="AP208" s="4"/>
      <c r="AQ208" s="4"/>
      <c r="AR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</row>
    <row r="209" ht="15.75" customHeight="1">
      <c r="A209" s="88"/>
      <c r="C209" s="4"/>
      <c r="D209" s="4"/>
      <c r="E209" s="4"/>
      <c r="F209" s="4"/>
      <c r="G209" s="4"/>
      <c r="H209" s="4"/>
      <c r="I209" s="4"/>
      <c r="J209" s="4"/>
      <c r="AO209" s="4"/>
      <c r="AP209" s="4"/>
      <c r="AQ209" s="4"/>
      <c r="AR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</row>
    <row r="210" ht="15.75" customHeight="1">
      <c r="A210" s="88"/>
      <c r="C210" s="4"/>
      <c r="D210" s="4"/>
      <c r="E210" s="4"/>
      <c r="F210" s="4"/>
      <c r="G210" s="4"/>
      <c r="H210" s="4"/>
      <c r="I210" s="4"/>
      <c r="J210" s="4"/>
      <c r="AO210" s="4"/>
      <c r="AP210" s="4"/>
      <c r="AQ210" s="4"/>
      <c r="AR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</row>
    <row r="211" ht="15.75" customHeight="1">
      <c r="A211" s="88"/>
      <c r="C211" s="4"/>
      <c r="D211" s="4"/>
      <c r="E211" s="4"/>
      <c r="F211" s="4"/>
      <c r="G211" s="4"/>
      <c r="H211" s="4"/>
      <c r="I211" s="4"/>
      <c r="J211" s="4"/>
      <c r="AO211" s="4"/>
      <c r="AP211" s="4"/>
      <c r="AQ211" s="4"/>
      <c r="AR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</row>
    <row r="212" ht="15.75" customHeight="1">
      <c r="A212" s="88"/>
      <c r="C212" s="4"/>
      <c r="D212" s="4"/>
      <c r="E212" s="4"/>
      <c r="F212" s="4"/>
      <c r="G212" s="4"/>
      <c r="H212" s="4"/>
      <c r="I212" s="4"/>
      <c r="J212" s="4"/>
      <c r="AO212" s="4"/>
      <c r="AP212" s="4"/>
      <c r="AQ212" s="4"/>
      <c r="AR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</row>
    <row r="213" ht="15.75" customHeight="1">
      <c r="A213" s="88"/>
      <c r="C213" s="4"/>
      <c r="D213" s="4"/>
      <c r="E213" s="4"/>
      <c r="F213" s="4"/>
      <c r="G213" s="4"/>
      <c r="H213" s="4"/>
      <c r="I213" s="4"/>
      <c r="J213" s="4"/>
      <c r="AO213" s="4"/>
      <c r="AP213" s="4"/>
      <c r="AQ213" s="4"/>
      <c r="AR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</row>
    <row r="214" ht="15.75" customHeight="1">
      <c r="A214" s="88"/>
      <c r="C214" s="4"/>
      <c r="D214" s="4"/>
      <c r="E214" s="4"/>
      <c r="F214" s="4"/>
      <c r="G214" s="4"/>
      <c r="H214" s="4"/>
      <c r="I214" s="4"/>
      <c r="J214" s="4"/>
      <c r="AO214" s="4"/>
      <c r="AP214" s="4"/>
      <c r="AQ214" s="4"/>
      <c r="AR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</row>
    <row r="215" ht="15.75" customHeight="1">
      <c r="A215" s="88"/>
      <c r="C215" s="4"/>
      <c r="D215" s="4"/>
      <c r="E215" s="4"/>
      <c r="F215" s="4"/>
      <c r="G215" s="4"/>
      <c r="H215" s="4"/>
      <c r="I215" s="4"/>
      <c r="J215" s="4"/>
      <c r="AO215" s="4"/>
      <c r="AP215" s="4"/>
      <c r="AQ215" s="4"/>
      <c r="AR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</row>
    <row r="216" ht="15.75" customHeight="1">
      <c r="A216" s="88"/>
      <c r="C216" s="4"/>
      <c r="D216" s="4"/>
      <c r="E216" s="4"/>
      <c r="F216" s="4"/>
      <c r="G216" s="4"/>
      <c r="H216" s="4"/>
      <c r="I216" s="4"/>
      <c r="J216" s="4"/>
      <c r="AO216" s="4"/>
      <c r="AP216" s="4"/>
      <c r="AQ216" s="4"/>
      <c r="AR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</row>
    <row r="217" ht="15.75" customHeight="1">
      <c r="A217" s="88"/>
      <c r="C217" s="4"/>
      <c r="D217" s="4"/>
      <c r="E217" s="4"/>
      <c r="F217" s="4"/>
      <c r="G217" s="4"/>
      <c r="H217" s="4"/>
      <c r="I217" s="4"/>
      <c r="J217" s="4"/>
      <c r="AO217" s="4"/>
      <c r="AP217" s="4"/>
      <c r="AQ217" s="4"/>
      <c r="AR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</row>
    <row r="218" ht="15.75" customHeight="1">
      <c r="A218" s="88"/>
      <c r="C218" s="4"/>
      <c r="D218" s="4"/>
      <c r="E218" s="4"/>
      <c r="F218" s="4"/>
      <c r="G218" s="4"/>
      <c r="H218" s="4"/>
      <c r="I218" s="4"/>
      <c r="J218" s="4"/>
      <c r="AO218" s="4"/>
      <c r="AP218" s="4"/>
      <c r="AQ218" s="4"/>
      <c r="AR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</row>
    <row r="219" ht="15.75" customHeight="1">
      <c r="A219" s="88"/>
      <c r="C219" s="4"/>
      <c r="D219" s="4"/>
      <c r="E219" s="4"/>
      <c r="F219" s="4"/>
      <c r="G219" s="4"/>
      <c r="H219" s="4"/>
      <c r="I219" s="4"/>
      <c r="J219" s="4"/>
      <c r="AO219" s="4"/>
      <c r="AP219" s="4"/>
      <c r="AQ219" s="4"/>
      <c r="AR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</row>
    <row r="220" ht="15.75" customHeight="1">
      <c r="A220" s="88"/>
      <c r="C220" s="4"/>
      <c r="D220" s="4"/>
      <c r="E220" s="4"/>
      <c r="F220" s="4"/>
      <c r="G220" s="4"/>
      <c r="H220" s="4"/>
      <c r="I220" s="4"/>
      <c r="J220" s="4"/>
      <c r="AO220" s="4"/>
      <c r="AP220" s="4"/>
      <c r="AQ220" s="4"/>
      <c r="AR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</row>
    <row r="221" ht="15.75" customHeight="1">
      <c r="A221" s="88"/>
      <c r="C221" s="4"/>
      <c r="D221" s="4"/>
      <c r="E221" s="4"/>
      <c r="F221" s="4"/>
      <c r="G221" s="4"/>
      <c r="H221" s="4"/>
      <c r="I221" s="4"/>
      <c r="J221" s="4"/>
      <c r="AO221" s="4"/>
      <c r="AP221" s="4"/>
      <c r="AQ221" s="4"/>
      <c r="AR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</row>
    <row r="222" ht="15.75" customHeight="1">
      <c r="A222" s="88"/>
      <c r="C222" s="4"/>
      <c r="D222" s="4"/>
      <c r="E222" s="4"/>
      <c r="F222" s="4"/>
      <c r="G222" s="4"/>
      <c r="H222" s="4"/>
      <c r="I222" s="4"/>
      <c r="J222" s="4"/>
      <c r="AO222" s="4"/>
      <c r="AP222" s="4"/>
      <c r="AQ222" s="4"/>
      <c r="AR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</row>
    <row r="223" ht="15.75" customHeight="1">
      <c r="A223" s="88"/>
      <c r="C223" s="4"/>
      <c r="D223" s="4"/>
      <c r="E223" s="4"/>
      <c r="F223" s="4"/>
      <c r="G223" s="4"/>
      <c r="H223" s="4"/>
      <c r="I223" s="4"/>
      <c r="J223" s="4"/>
      <c r="AO223" s="4"/>
      <c r="AP223" s="4"/>
      <c r="AQ223" s="4"/>
      <c r="AR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</row>
    <row r="224" ht="15.75" customHeight="1">
      <c r="A224" s="88"/>
      <c r="C224" s="4"/>
      <c r="D224" s="4"/>
      <c r="E224" s="4"/>
      <c r="F224" s="4"/>
      <c r="G224" s="4"/>
      <c r="H224" s="4"/>
      <c r="I224" s="4"/>
      <c r="J224" s="4"/>
      <c r="AO224" s="4"/>
      <c r="AP224" s="4"/>
      <c r="AQ224" s="4"/>
      <c r="AR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</row>
    <row r="225" ht="15.75" customHeight="1">
      <c r="A225" s="88"/>
      <c r="C225" s="4"/>
      <c r="D225" s="4"/>
      <c r="E225" s="4"/>
      <c r="F225" s="4"/>
      <c r="G225" s="4"/>
      <c r="H225" s="4"/>
      <c r="I225" s="4"/>
      <c r="J225" s="4"/>
      <c r="AO225" s="4"/>
      <c r="AP225" s="4"/>
      <c r="AQ225" s="4"/>
      <c r="AR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</row>
    <row r="226" ht="15.75" customHeight="1">
      <c r="A226" s="88"/>
      <c r="C226" s="4"/>
      <c r="D226" s="4"/>
      <c r="E226" s="4"/>
      <c r="F226" s="4"/>
      <c r="G226" s="4"/>
      <c r="H226" s="4"/>
      <c r="I226" s="4"/>
      <c r="J226" s="4"/>
      <c r="AO226" s="4"/>
      <c r="AP226" s="4"/>
      <c r="AQ226" s="4"/>
      <c r="AR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</row>
    <row r="227" ht="15.75" customHeight="1">
      <c r="A227" s="88"/>
      <c r="C227" s="4"/>
      <c r="D227" s="4"/>
      <c r="E227" s="4"/>
      <c r="F227" s="4"/>
      <c r="G227" s="4"/>
      <c r="H227" s="4"/>
      <c r="I227" s="4"/>
      <c r="J227" s="4"/>
      <c r="AO227" s="4"/>
      <c r="AP227" s="4"/>
      <c r="AQ227" s="4"/>
      <c r="AR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</row>
    <row r="228" ht="15.75" customHeight="1">
      <c r="A228" s="88"/>
      <c r="C228" s="4"/>
      <c r="D228" s="4"/>
      <c r="E228" s="4"/>
      <c r="F228" s="4"/>
      <c r="G228" s="4"/>
      <c r="H228" s="4"/>
      <c r="I228" s="4"/>
      <c r="J228" s="4"/>
      <c r="AO228" s="4"/>
      <c r="AP228" s="4"/>
      <c r="AQ228" s="4"/>
      <c r="AR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</row>
    <row r="229" ht="15.75" customHeight="1">
      <c r="A229" s="88"/>
      <c r="C229" s="4"/>
      <c r="D229" s="4"/>
      <c r="E229" s="4"/>
      <c r="F229" s="4"/>
      <c r="G229" s="4"/>
      <c r="H229" s="4"/>
      <c r="I229" s="4"/>
      <c r="J229" s="4"/>
      <c r="AO229" s="4"/>
      <c r="AP229" s="4"/>
      <c r="AQ229" s="4"/>
      <c r="AR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</row>
    <row r="230" ht="15.75" customHeight="1">
      <c r="A230" s="88"/>
      <c r="C230" s="4"/>
      <c r="D230" s="4"/>
      <c r="E230" s="4"/>
      <c r="F230" s="4"/>
      <c r="G230" s="4"/>
      <c r="H230" s="4"/>
      <c r="I230" s="4"/>
      <c r="J230" s="4"/>
      <c r="AO230" s="4"/>
      <c r="AP230" s="4"/>
      <c r="AQ230" s="4"/>
      <c r="AR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</row>
    <row r="231" ht="15.75" customHeight="1">
      <c r="A231" s="88"/>
      <c r="C231" s="4"/>
      <c r="D231" s="4"/>
      <c r="E231" s="4"/>
      <c r="F231" s="4"/>
      <c r="G231" s="4"/>
      <c r="H231" s="4"/>
      <c r="I231" s="4"/>
      <c r="J231" s="4"/>
      <c r="AO231" s="4"/>
      <c r="AP231" s="4"/>
      <c r="AQ231" s="4"/>
      <c r="AR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</row>
    <row r="232" ht="15.75" customHeight="1">
      <c r="A232" s="88"/>
      <c r="C232" s="4"/>
      <c r="D232" s="4"/>
      <c r="E232" s="4"/>
      <c r="F232" s="4"/>
      <c r="G232" s="4"/>
      <c r="H232" s="4"/>
      <c r="I232" s="4"/>
      <c r="J232" s="4"/>
      <c r="AO232" s="4"/>
      <c r="AP232" s="4"/>
      <c r="AQ232" s="4"/>
      <c r="AR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</row>
    <row r="233" ht="15.75" customHeight="1">
      <c r="A233" s="88"/>
      <c r="C233" s="4"/>
      <c r="D233" s="4"/>
      <c r="E233" s="4"/>
      <c r="F233" s="4"/>
      <c r="G233" s="4"/>
      <c r="H233" s="4"/>
      <c r="I233" s="4"/>
      <c r="J233" s="4"/>
      <c r="AO233" s="4"/>
      <c r="AP233" s="4"/>
      <c r="AQ233" s="4"/>
      <c r="AR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</row>
    <row r="234" ht="15.75" customHeight="1">
      <c r="A234" s="88"/>
      <c r="C234" s="4"/>
      <c r="D234" s="4"/>
      <c r="E234" s="4"/>
      <c r="F234" s="4"/>
      <c r="G234" s="4"/>
      <c r="H234" s="4"/>
      <c r="I234" s="4"/>
      <c r="J234" s="4"/>
      <c r="AO234" s="4"/>
      <c r="AP234" s="4"/>
      <c r="AQ234" s="4"/>
      <c r="AR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</row>
    <row r="235" ht="15.75" customHeight="1">
      <c r="A235" s="88"/>
      <c r="C235" s="4"/>
      <c r="D235" s="4"/>
      <c r="E235" s="4"/>
      <c r="F235" s="4"/>
      <c r="G235" s="4"/>
      <c r="H235" s="4"/>
      <c r="I235" s="4"/>
      <c r="J235" s="4"/>
      <c r="AO235" s="4"/>
      <c r="AP235" s="4"/>
      <c r="AQ235" s="4"/>
      <c r="AR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</row>
    <row r="236" ht="15.75" customHeight="1">
      <c r="A236" s="88"/>
      <c r="C236" s="4"/>
      <c r="D236" s="4"/>
      <c r="E236" s="4"/>
      <c r="F236" s="4"/>
      <c r="G236" s="4"/>
      <c r="H236" s="4"/>
      <c r="I236" s="4"/>
      <c r="J236" s="4"/>
      <c r="AO236" s="4"/>
      <c r="AP236" s="4"/>
      <c r="AQ236" s="4"/>
      <c r="AR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</row>
    <row r="237" ht="15.75" customHeight="1">
      <c r="A237" s="88"/>
      <c r="C237" s="4"/>
      <c r="D237" s="4"/>
      <c r="E237" s="4"/>
      <c r="F237" s="4"/>
      <c r="G237" s="4"/>
      <c r="H237" s="4"/>
      <c r="I237" s="4"/>
      <c r="J237" s="4"/>
      <c r="AO237" s="4"/>
      <c r="AP237" s="4"/>
      <c r="AQ237" s="4"/>
      <c r="AR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</row>
    <row r="238" ht="15.75" customHeight="1">
      <c r="A238" s="88"/>
      <c r="C238" s="4"/>
      <c r="D238" s="4"/>
      <c r="E238" s="4"/>
      <c r="F238" s="4"/>
      <c r="G238" s="4"/>
      <c r="H238" s="4"/>
      <c r="I238" s="4"/>
      <c r="J238" s="4"/>
      <c r="AO238" s="4"/>
      <c r="AP238" s="4"/>
      <c r="AQ238" s="4"/>
      <c r="AR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</row>
    <row r="239" ht="15.75" customHeight="1">
      <c r="A239" s="88"/>
      <c r="C239" s="4"/>
      <c r="D239" s="4"/>
      <c r="E239" s="4"/>
      <c r="F239" s="4"/>
      <c r="G239" s="4"/>
      <c r="H239" s="4"/>
      <c r="I239" s="4"/>
      <c r="J239" s="4"/>
      <c r="AO239" s="4"/>
      <c r="AP239" s="4"/>
      <c r="AQ239" s="4"/>
      <c r="AR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</row>
    <row r="240" ht="15.75" customHeight="1">
      <c r="A240" s="88"/>
      <c r="C240" s="4"/>
      <c r="D240" s="4"/>
      <c r="E240" s="4"/>
      <c r="F240" s="4"/>
      <c r="G240" s="4"/>
      <c r="H240" s="4"/>
      <c r="I240" s="4"/>
      <c r="J240" s="4"/>
      <c r="AO240" s="4"/>
      <c r="AP240" s="4"/>
      <c r="AQ240" s="4"/>
      <c r="AR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</row>
    <row r="241" ht="15.75" customHeight="1">
      <c r="A241" s="88"/>
      <c r="C241" s="4"/>
      <c r="D241" s="4"/>
      <c r="E241" s="4"/>
      <c r="F241" s="4"/>
      <c r="G241" s="4"/>
      <c r="H241" s="4"/>
      <c r="I241" s="4"/>
      <c r="J241" s="4"/>
      <c r="AO241" s="4"/>
      <c r="AP241" s="4"/>
      <c r="AQ241" s="4"/>
      <c r="AR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</row>
    <row r="242" ht="15.75" customHeight="1">
      <c r="A242" s="88"/>
      <c r="C242" s="4"/>
      <c r="D242" s="4"/>
      <c r="E242" s="4"/>
      <c r="F242" s="4"/>
      <c r="G242" s="4"/>
      <c r="H242" s="4"/>
      <c r="I242" s="4"/>
      <c r="J242" s="4"/>
      <c r="AO242" s="4"/>
      <c r="AP242" s="4"/>
      <c r="AQ242" s="4"/>
      <c r="AR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</row>
    <row r="243" ht="15.75" customHeight="1">
      <c r="A243" s="88"/>
      <c r="C243" s="4"/>
      <c r="D243" s="4"/>
      <c r="E243" s="4"/>
      <c r="F243" s="4"/>
      <c r="G243" s="4"/>
      <c r="H243" s="4"/>
      <c r="I243" s="4"/>
      <c r="J243" s="4"/>
      <c r="AO243" s="4"/>
      <c r="AP243" s="4"/>
      <c r="AQ243" s="4"/>
      <c r="AR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</row>
    <row r="244" ht="15.75" customHeight="1">
      <c r="A244" s="88"/>
      <c r="C244" s="4"/>
      <c r="D244" s="4"/>
      <c r="E244" s="4"/>
      <c r="F244" s="4"/>
      <c r="G244" s="4"/>
      <c r="H244" s="4"/>
      <c r="I244" s="4"/>
      <c r="J244" s="4"/>
      <c r="AO244" s="4"/>
      <c r="AP244" s="4"/>
      <c r="AQ244" s="4"/>
      <c r="AR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</row>
    <row r="245" ht="15.75" customHeight="1">
      <c r="A245" s="88"/>
      <c r="C245" s="4"/>
      <c r="D245" s="4"/>
      <c r="E245" s="4"/>
      <c r="F245" s="4"/>
      <c r="G245" s="4"/>
      <c r="H245" s="4"/>
      <c r="I245" s="4"/>
      <c r="J245" s="4"/>
      <c r="AO245" s="4"/>
      <c r="AP245" s="4"/>
      <c r="AQ245" s="4"/>
      <c r="AR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</row>
    <row r="246" ht="15.75" customHeight="1">
      <c r="A246" s="88"/>
      <c r="C246" s="4"/>
      <c r="D246" s="4"/>
      <c r="E246" s="4"/>
      <c r="F246" s="4"/>
      <c r="G246" s="4"/>
      <c r="H246" s="4"/>
      <c r="I246" s="4"/>
      <c r="J246" s="4"/>
      <c r="AO246" s="4"/>
      <c r="AP246" s="4"/>
      <c r="AQ246" s="4"/>
      <c r="AR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</row>
    <row r="247" ht="15.75" customHeight="1">
      <c r="A247" s="88"/>
      <c r="C247" s="4"/>
      <c r="D247" s="4"/>
      <c r="E247" s="4"/>
      <c r="F247" s="4"/>
      <c r="G247" s="4"/>
      <c r="H247" s="4"/>
      <c r="I247" s="4"/>
      <c r="J247" s="4"/>
      <c r="AO247" s="4"/>
      <c r="AP247" s="4"/>
      <c r="AQ247" s="4"/>
      <c r="AR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</row>
    <row r="248" ht="15.75" customHeight="1">
      <c r="A248" s="88"/>
      <c r="C248" s="4"/>
      <c r="D248" s="4"/>
      <c r="E248" s="4"/>
      <c r="F248" s="4"/>
      <c r="G248" s="4"/>
      <c r="H248" s="4"/>
      <c r="I248" s="4"/>
      <c r="J248" s="4"/>
      <c r="AO248" s="4"/>
      <c r="AP248" s="4"/>
      <c r="AQ248" s="4"/>
      <c r="AR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</row>
    <row r="249" ht="15.75" customHeight="1">
      <c r="A249" s="88"/>
      <c r="C249" s="4"/>
      <c r="D249" s="4"/>
      <c r="E249" s="4"/>
      <c r="F249" s="4"/>
      <c r="G249" s="4"/>
      <c r="H249" s="4"/>
      <c r="I249" s="4"/>
      <c r="J249" s="4"/>
      <c r="AO249" s="4"/>
      <c r="AP249" s="4"/>
      <c r="AQ249" s="4"/>
      <c r="AR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</row>
    <row r="250" ht="15.75" customHeight="1">
      <c r="A250" s="88"/>
      <c r="C250" s="4"/>
      <c r="D250" s="4"/>
      <c r="E250" s="4"/>
      <c r="F250" s="4"/>
      <c r="G250" s="4"/>
      <c r="H250" s="4"/>
      <c r="I250" s="4"/>
      <c r="J250" s="4"/>
      <c r="AO250" s="4"/>
      <c r="AP250" s="4"/>
      <c r="AQ250" s="4"/>
      <c r="AR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</row>
    <row r="251" ht="15.75" customHeight="1">
      <c r="A251" s="88"/>
      <c r="C251" s="4"/>
      <c r="D251" s="4"/>
      <c r="E251" s="4"/>
      <c r="F251" s="4"/>
      <c r="G251" s="4"/>
      <c r="H251" s="4"/>
      <c r="I251" s="4"/>
      <c r="J251" s="4"/>
      <c r="AO251" s="4"/>
      <c r="AP251" s="4"/>
      <c r="AQ251" s="4"/>
      <c r="AR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</row>
    <row r="252" ht="15.75" customHeight="1">
      <c r="A252" s="88"/>
      <c r="C252" s="4"/>
      <c r="D252" s="4"/>
      <c r="E252" s="4"/>
      <c r="F252" s="4"/>
      <c r="G252" s="4"/>
      <c r="H252" s="4"/>
      <c r="I252" s="4"/>
      <c r="J252" s="4"/>
      <c r="AO252" s="4"/>
      <c r="AP252" s="4"/>
      <c r="AQ252" s="4"/>
      <c r="AR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</row>
    <row r="253" ht="15.75" customHeight="1">
      <c r="A253" s="88"/>
      <c r="C253" s="4"/>
      <c r="D253" s="4"/>
      <c r="E253" s="4"/>
      <c r="F253" s="4"/>
      <c r="G253" s="4"/>
      <c r="H253" s="4"/>
      <c r="I253" s="4"/>
      <c r="J253" s="4"/>
      <c r="AO253" s="4"/>
      <c r="AP253" s="4"/>
      <c r="AQ253" s="4"/>
      <c r="AR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</row>
    <row r="254" ht="15.75" customHeight="1">
      <c r="A254" s="88"/>
      <c r="C254" s="4"/>
      <c r="D254" s="4"/>
      <c r="E254" s="4"/>
      <c r="F254" s="4"/>
      <c r="G254" s="4"/>
      <c r="H254" s="4"/>
      <c r="I254" s="4"/>
      <c r="J254" s="4"/>
      <c r="AO254" s="4"/>
      <c r="AP254" s="4"/>
      <c r="AQ254" s="4"/>
      <c r="AR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</row>
    <row r="255" ht="15.75" customHeight="1">
      <c r="A255" s="88"/>
      <c r="C255" s="4"/>
      <c r="D255" s="4"/>
      <c r="E255" s="4"/>
      <c r="F255" s="4"/>
      <c r="G255" s="4"/>
      <c r="H255" s="4"/>
      <c r="I255" s="4"/>
      <c r="J255" s="4"/>
      <c r="AO255" s="4"/>
      <c r="AP255" s="4"/>
      <c r="AQ255" s="4"/>
      <c r="AR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</row>
    <row r="256" ht="15.75" customHeight="1">
      <c r="A256" s="88"/>
      <c r="C256" s="4"/>
      <c r="D256" s="4"/>
      <c r="E256" s="4"/>
      <c r="F256" s="4"/>
      <c r="G256" s="4"/>
      <c r="H256" s="4"/>
      <c r="I256" s="4"/>
      <c r="J256" s="4"/>
      <c r="AO256" s="4"/>
      <c r="AP256" s="4"/>
      <c r="AQ256" s="4"/>
      <c r="AR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</row>
    <row r="257" ht="15.75" customHeight="1">
      <c r="A257" s="88"/>
      <c r="C257" s="4"/>
      <c r="D257" s="4"/>
      <c r="E257" s="4"/>
      <c r="F257" s="4"/>
      <c r="G257" s="4"/>
      <c r="H257" s="4"/>
      <c r="I257" s="4"/>
      <c r="J257" s="4"/>
      <c r="AO257" s="4"/>
      <c r="AP257" s="4"/>
      <c r="AQ257" s="4"/>
      <c r="AR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</row>
    <row r="258" ht="15.75" customHeight="1">
      <c r="A258" s="88"/>
      <c r="C258" s="4"/>
      <c r="D258" s="4"/>
      <c r="E258" s="4"/>
      <c r="F258" s="4"/>
      <c r="G258" s="4"/>
      <c r="H258" s="4"/>
      <c r="I258" s="4"/>
      <c r="J258" s="4"/>
      <c r="AO258" s="4"/>
      <c r="AP258" s="4"/>
      <c r="AQ258" s="4"/>
      <c r="AR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</row>
    <row r="259" ht="15.75" customHeight="1">
      <c r="A259" s="88"/>
      <c r="C259" s="4"/>
      <c r="D259" s="4"/>
      <c r="E259" s="4"/>
      <c r="F259" s="4"/>
      <c r="G259" s="4"/>
      <c r="H259" s="4"/>
      <c r="I259" s="4"/>
      <c r="J259" s="4"/>
      <c r="AO259" s="4"/>
      <c r="AP259" s="4"/>
      <c r="AQ259" s="4"/>
      <c r="AR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</row>
    <row r="260" ht="15.75" customHeight="1">
      <c r="A260" s="88"/>
      <c r="C260" s="4"/>
      <c r="D260" s="4"/>
      <c r="E260" s="4"/>
      <c r="F260" s="4"/>
      <c r="G260" s="4"/>
      <c r="H260" s="4"/>
      <c r="I260" s="4"/>
      <c r="J260" s="4"/>
      <c r="AO260" s="4"/>
      <c r="AP260" s="4"/>
      <c r="AQ260" s="4"/>
      <c r="AR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</row>
    <row r="261" ht="15.75" customHeight="1">
      <c r="A261" s="88"/>
      <c r="C261" s="4"/>
      <c r="D261" s="4"/>
      <c r="E261" s="4"/>
      <c r="F261" s="4"/>
      <c r="G261" s="4"/>
      <c r="H261" s="4"/>
      <c r="I261" s="4"/>
      <c r="J261" s="4"/>
      <c r="AO261" s="4"/>
      <c r="AP261" s="4"/>
      <c r="AQ261" s="4"/>
      <c r="AR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</row>
    <row r="262" ht="15.75" customHeight="1">
      <c r="A262" s="88"/>
      <c r="C262" s="4"/>
      <c r="D262" s="4"/>
      <c r="E262" s="4"/>
      <c r="F262" s="4"/>
      <c r="G262" s="4"/>
      <c r="H262" s="4"/>
      <c r="I262" s="4"/>
      <c r="J262" s="4"/>
      <c r="AO262" s="4"/>
      <c r="AP262" s="4"/>
      <c r="AQ262" s="4"/>
      <c r="AR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</row>
    <row r="263" ht="15.75" customHeight="1">
      <c r="A263" s="88"/>
      <c r="C263" s="4"/>
      <c r="D263" s="4"/>
      <c r="E263" s="4"/>
      <c r="F263" s="4"/>
      <c r="G263" s="4"/>
      <c r="H263" s="4"/>
      <c r="I263" s="4"/>
      <c r="J263" s="4"/>
      <c r="AO263" s="4"/>
      <c r="AP263" s="4"/>
      <c r="AQ263" s="4"/>
      <c r="AR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</row>
    <row r="264" ht="15.75" customHeight="1">
      <c r="A264" s="88"/>
      <c r="C264" s="4"/>
      <c r="D264" s="4"/>
      <c r="E264" s="4"/>
      <c r="F264" s="4"/>
      <c r="G264" s="4"/>
      <c r="H264" s="4"/>
      <c r="I264" s="4"/>
      <c r="J264" s="4"/>
      <c r="AO264" s="4"/>
      <c r="AP264" s="4"/>
      <c r="AQ264" s="4"/>
      <c r="AR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</row>
    <row r="265" ht="15.75" customHeight="1">
      <c r="A265" s="88"/>
      <c r="C265" s="4"/>
      <c r="D265" s="4"/>
      <c r="E265" s="4"/>
      <c r="F265" s="4"/>
      <c r="G265" s="4"/>
      <c r="H265" s="4"/>
      <c r="I265" s="4"/>
      <c r="J265" s="4"/>
      <c r="AO265" s="4"/>
      <c r="AP265" s="4"/>
      <c r="AQ265" s="4"/>
      <c r="AR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</row>
    <row r="266" ht="15.75" customHeight="1">
      <c r="A266" s="88"/>
      <c r="C266" s="4"/>
      <c r="D266" s="4"/>
      <c r="E266" s="4"/>
      <c r="F266" s="4"/>
      <c r="G266" s="4"/>
      <c r="H266" s="4"/>
      <c r="I266" s="4"/>
      <c r="J266" s="4"/>
      <c r="AO266" s="4"/>
      <c r="AP266" s="4"/>
      <c r="AQ266" s="4"/>
      <c r="AR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</row>
    <row r="267" ht="15.75" customHeight="1">
      <c r="A267" s="88"/>
      <c r="C267" s="4"/>
      <c r="D267" s="4"/>
      <c r="E267" s="4"/>
      <c r="F267" s="4"/>
      <c r="G267" s="4"/>
      <c r="H267" s="4"/>
      <c r="I267" s="4"/>
      <c r="J267" s="4"/>
      <c r="AO267" s="4"/>
      <c r="AP267" s="4"/>
      <c r="AQ267" s="4"/>
      <c r="AR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</row>
    <row r="268" ht="15.75" customHeight="1">
      <c r="A268" s="88"/>
      <c r="C268" s="4"/>
      <c r="D268" s="4"/>
      <c r="E268" s="4"/>
      <c r="F268" s="4"/>
      <c r="G268" s="4"/>
      <c r="H268" s="4"/>
      <c r="I268" s="4"/>
      <c r="J268" s="4"/>
      <c r="AO268" s="4"/>
      <c r="AP268" s="4"/>
      <c r="AQ268" s="4"/>
      <c r="AR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</row>
    <row r="269" ht="15.75" customHeight="1">
      <c r="A269" s="88"/>
      <c r="C269" s="4"/>
      <c r="D269" s="4"/>
      <c r="E269" s="4"/>
      <c r="F269" s="4"/>
      <c r="G269" s="4"/>
      <c r="H269" s="4"/>
      <c r="I269" s="4"/>
      <c r="J269" s="4"/>
      <c r="AO269" s="4"/>
      <c r="AP269" s="4"/>
      <c r="AQ269" s="4"/>
      <c r="AR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</row>
    <row r="270" ht="15.75" customHeight="1">
      <c r="A270" s="88"/>
      <c r="C270" s="4"/>
      <c r="D270" s="4"/>
      <c r="E270" s="4"/>
      <c r="F270" s="4"/>
      <c r="G270" s="4"/>
      <c r="H270" s="4"/>
      <c r="I270" s="4"/>
      <c r="J270" s="4"/>
      <c r="AO270" s="4"/>
      <c r="AP270" s="4"/>
      <c r="AQ270" s="4"/>
      <c r="AR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</row>
    <row r="271" ht="15.75" customHeight="1">
      <c r="A271" s="88"/>
      <c r="C271" s="4"/>
      <c r="D271" s="4"/>
      <c r="E271" s="4"/>
      <c r="F271" s="4"/>
      <c r="G271" s="4"/>
      <c r="H271" s="4"/>
      <c r="I271" s="4"/>
      <c r="J271" s="4"/>
      <c r="AO271" s="4"/>
      <c r="AP271" s="4"/>
      <c r="AQ271" s="4"/>
      <c r="AR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</row>
    <row r="272" ht="15.75" customHeight="1">
      <c r="A272" s="88"/>
      <c r="C272" s="4"/>
      <c r="D272" s="4"/>
      <c r="E272" s="4"/>
      <c r="F272" s="4"/>
      <c r="G272" s="4"/>
      <c r="H272" s="4"/>
      <c r="I272" s="4"/>
      <c r="J272" s="4"/>
      <c r="AO272" s="4"/>
      <c r="AP272" s="4"/>
      <c r="AQ272" s="4"/>
      <c r="AR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</row>
    <row r="273" ht="15.75" customHeight="1">
      <c r="A273" s="88"/>
      <c r="C273" s="4"/>
      <c r="D273" s="4"/>
      <c r="E273" s="4"/>
      <c r="F273" s="4"/>
      <c r="G273" s="4"/>
      <c r="H273" s="4"/>
      <c r="I273" s="4"/>
      <c r="J273" s="4"/>
      <c r="AO273" s="4"/>
      <c r="AP273" s="4"/>
      <c r="AQ273" s="4"/>
      <c r="AR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</row>
    <row r="274" ht="15.75" customHeight="1">
      <c r="A274" s="88"/>
      <c r="C274" s="4"/>
      <c r="D274" s="4"/>
      <c r="E274" s="4"/>
      <c r="F274" s="4"/>
      <c r="G274" s="4"/>
      <c r="H274" s="4"/>
      <c r="I274" s="4"/>
      <c r="J274" s="4"/>
      <c r="AO274" s="4"/>
      <c r="AP274" s="4"/>
      <c r="AQ274" s="4"/>
      <c r="AR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</row>
    <row r="275" ht="15.75" customHeight="1">
      <c r="A275" s="88"/>
      <c r="C275" s="4"/>
      <c r="D275" s="4"/>
      <c r="E275" s="4"/>
      <c r="F275" s="4"/>
      <c r="G275" s="4"/>
      <c r="H275" s="4"/>
      <c r="I275" s="4"/>
      <c r="J275" s="4"/>
      <c r="AO275" s="4"/>
      <c r="AP275" s="4"/>
      <c r="AQ275" s="4"/>
      <c r="AR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</row>
    <row r="276" ht="15.75" customHeight="1">
      <c r="A276" s="88"/>
      <c r="C276" s="4"/>
      <c r="D276" s="4"/>
      <c r="E276" s="4"/>
      <c r="F276" s="4"/>
      <c r="G276" s="4"/>
      <c r="H276" s="4"/>
      <c r="I276" s="4"/>
      <c r="J276" s="4"/>
      <c r="AO276" s="4"/>
      <c r="AP276" s="4"/>
      <c r="AQ276" s="4"/>
      <c r="AR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</row>
    <row r="277" ht="15.75" customHeight="1">
      <c r="A277" s="88"/>
      <c r="C277" s="4"/>
      <c r="D277" s="4"/>
      <c r="E277" s="4"/>
      <c r="F277" s="4"/>
      <c r="G277" s="4"/>
      <c r="H277" s="4"/>
      <c r="I277" s="4"/>
      <c r="J277" s="4"/>
      <c r="AO277" s="4"/>
      <c r="AP277" s="4"/>
      <c r="AQ277" s="4"/>
      <c r="AR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</row>
    <row r="278" ht="15.75" customHeight="1">
      <c r="A278" s="88"/>
      <c r="C278" s="4"/>
      <c r="D278" s="4"/>
      <c r="E278" s="4"/>
      <c r="F278" s="4"/>
      <c r="G278" s="4"/>
      <c r="H278" s="4"/>
      <c r="I278" s="4"/>
      <c r="J278" s="4"/>
      <c r="AO278" s="4"/>
      <c r="AP278" s="4"/>
      <c r="AQ278" s="4"/>
      <c r="AR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</row>
    <row r="279" ht="15.75" customHeight="1">
      <c r="A279" s="88"/>
      <c r="C279" s="4"/>
      <c r="D279" s="4"/>
      <c r="E279" s="4"/>
      <c r="F279" s="4"/>
      <c r="G279" s="4"/>
      <c r="H279" s="4"/>
      <c r="I279" s="4"/>
      <c r="J279" s="4"/>
      <c r="AO279" s="4"/>
      <c r="AP279" s="4"/>
      <c r="AQ279" s="4"/>
      <c r="AR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</row>
    <row r="280" ht="15.75" customHeight="1">
      <c r="A280" s="88"/>
      <c r="C280" s="4"/>
      <c r="D280" s="4"/>
      <c r="E280" s="4"/>
      <c r="F280" s="4"/>
      <c r="G280" s="4"/>
      <c r="H280" s="4"/>
      <c r="I280" s="4"/>
      <c r="J280" s="4"/>
      <c r="AO280" s="4"/>
      <c r="AP280" s="4"/>
      <c r="AQ280" s="4"/>
      <c r="AR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</row>
    <row r="281" ht="15.75" customHeight="1">
      <c r="A281" s="88"/>
      <c r="C281" s="4"/>
      <c r="D281" s="4"/>
      <c r="E281" s="4"/>
      <c r="F281" s="4"/>
      <c r="G281" s="4"/>
      <c r="H281" s="4"/>
      <c r="I281" s="4"/>
      <c r="J281" s="4"/>
      <c r="AO281" s="4"/>
      <c r="AP281" s="4"/>
      <c r="AQ281" s="4"/>
      <c r="AR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</row>
    <row r="282" ht="15.75" customHeight="1">
      <c r="A282" s="88"/>
      <c r="C282" s="4"/>
      <c r="D282" s="4"/>
      <c r="E282" s="4"/>
      <c r="F282" s="4"/>
      <c r="G282" s="4"/>
      <c r="H282" s="4"/>
      <c r="I282" s="4"/>
      <c r="J282" s="4"/>
      <c r="AO282" s="4"/>
      <c r="AP282" s="4"/>
      <c r="AQ282" s="4"/>
      <c r="AR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</row>
    <row r="283" ht="15.75" customHeight="1">
      <c r="A283" s="88"/>
      <c r="C283" s="4"/>
      <c r="D283" s="4"/>
      <c r="E283" s="4"/>
      <c r="F283" s="4"/>
      <c r="G283" s="4"/>
      <c r="H283" s="4"/>
      <c r="I283" s="4"/>
      <c r="J283" s="4"/>
      <c r="AO283" s="4"/>
      <c r="AP283" s="4"/>
      <c r="AQ283" s="4"/>
      <c r="AR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</row>
    <row r="284" ht="15.75" customHeight="1">
      <c r="A284" s="88"/>
      <c r="C284" s="4"/>
      <c r="D284" s="4"/>
      <c r="E284" s="4"/>
      <c r="F284" s="4"/>
      <c r="G284" s="4"/>
      <c r="H284" s="4"/>
      <c r="I284" s="4"/>
      <c r="J284" s="4"/>
      <c r="AO284" s="4"/>
      <c r="AP284" s="4"/>
      <c r="AQ284" s="4"/>
      <c r="AR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</row>
    <row r="285" ht="15.75" customHeight="1">
      <c r="A285" s="88"/>
      <c r="C285" s="4"/>
      <c r="D285" s="4"/>
      <c r="E285" s="4"/>
      <c r="F285" s="4"/>
      <c r="G285" s="4"/>
      <c r="H285" s="4"/>
      <c r="I285" s="4"/>
      <c r="J285" s="4"/>
      <c r="AO285" s="4"/>
      <c r="AP285" s="4"/>
      <c r="AQ285" s="4"/>
      <c r="AR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</row>
    <row r="286" ht="15.75" customHeight="1">
      <c r="A286" s="88"/>
      <c r="C286" s="4"/>
      <c r="D286" s="4"/>
      <c r="E286" s="4"/>
      <c r="F286" s="4"/>
      <c r="G286" s="4"/>
      <c r="H286" s="4"/>
      <c r="I286" s="4"/>
      <c r="J286" s="4"/>
      <c r="AO286" s="4"/>
      <c r="AP286" s="4"/>
      <c r="AQ286" s="4"/>
      <c r="AR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</row>
    <row r="287" ht="15.75" customHeight="1">
      <c r="A287" s="88"/>
      <c r="C287" s="4"/>
      <c r="D287" s="4"/>
      <c r="E287" s="4"/>
      <c r="F287" s="4"/>
      <c r="G287" s="4"/>
      <c r="H287" s="4"/>
      <c r="I287" s="4"/>
      <c r="J287" s="4"/>
      <c r="AO287" s="4"/>
      <c r="AP287" s="4"/>
      <c r="AQ287" s="4"/>
      <c r="AR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</row>
    <row r="288" ht="15.75" customHeight="1">
      <c r="A288" s="88"/>
      <c r="C288" s="4"/>
      <c r="D288" s="4"/>
      <c r="E288" s="4"/>
      <c r="F288" s="4"/>
      <c r="G288" s="4"/>
      <c r="H288" s="4"/>
      <c r="I288" s="4"/>
      <c r="J288" s="4"/>
      <c r="AO288" s="4"/>
      <c r="AP288" s="4"/>
      <c r="AQ288" s="4"/>
      <c r="AR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</row>
    <row r="289" ht="15.75" customHeight="1">
      <c r="A289" s="88"/>
      <c r="C289" s="4"/>
      <c r="D289" s="4"/>
      <c r="E289" s="4"/>
      <c r="F289" s="4"/>
      <c r="G289" s="4"/>
      <c r="H289" s="4"/>
      <c r="I289" s="4"/>
      <c r="J289" s="4"/>
      <c r="AO289" s="4"/>
      <c r="AP289" s="4"/>
      <c r="AQ289" s="4"/>
      <c r="AR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</row>
    <row r="290" ht="15.75" customHeight="1">
      <c r="A290" s="88"/>
      <c r="C290" s="4"/>
      <c r="D290" s="4"/>
      <c r="E290" s="4"/>
      <c r="F290" s="4"/>
      <c r="G290" s="4"/>
      <c r="H290" s="4"/>
      <c r="I290" s="4"/>
      <c r="J290" s="4"/>
      <c r="AO290" s="4"/>
      <c r="AP290" s="4"/>
      <c r="AQ290" s="4"/>
      <c r="AR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</row>
    <row r="291" ht="15.75" customHeight="1">
      <c r="A291" s="88"/>
      <c r="C291" s="4"/>
      <c r="D291" s="4"/>
      <c r="E291" s="4"/>
      <c r="F291" s="4"/>
      <c r="G291" s="4"/>
      <c r="H291" s="4"/>
      <c r="I291" s="4"/>
      <c r="J291" s="4"/>
      <c r="AO291" s="4"/>
      <c r="AP291" s="4"/>
      <c r="AQ291" s="4"/>
      <c r="AR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</row>
    <row r="292" ht="15.75" customHeight="1">
      <c r="A292" s="88"/>
      <c r="C292" s="4"/>
      <c r="D292" s="4"/>
      <c r="E292" s="4"/>
      <c r="F292" s="4"/>
      <c r="G292" s="4"/>
      <c r="H292" s="4"/>
      <c r="I292" s="4"/>
      <c r="J292" s="4"/>
      <c r="AO292" s="4"/>
      <c r="AP292" s="4"/>
      <c r="AQ292" s="4"/>
      <c r="AR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</row>
    <row r="293" ht="15.75" customHeight="1">
      <c r="A293" s="88"/>
      <c r="C293" s="4"/>
      <c r="D293" s="4"/>
      <c r="E293" s="4"/>
      <c r="F293" s="4"/>
      <c r="G293" s="4"/>
      <c r="H293" s="4"/>
      <c r="I293" s="4"/>
      <c r="J293" s="4"/>
      <c r="AO293" s="4"/>
      <c r="AP293" s="4"/>
      <c r="AQ293" s="4"/>
      <c r="AR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</row>
    <row r="294" ht="15.75" customHeight="1">
      <c r="A294" s="88"/>
      <c r="C294" s="4"/>
      <c r="D294" s="4"/>
      <c r="E294" s="4"/>
      <c r="F294" s="4"/>
      <c r="G294" s="4"/>
      <c r="H294" s="4"/>
      <c r="I294" s="4"/>
      <c r="J294" s="4"/>
      <c r="AO294" s="4"/>
      <c r="AP294" s="4"/>
      <c r="AQ294" s="4"/>
      <c r="AR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</row>
    <row r="295" ht="15.75" customHeight="1">
      <c r="A295" s="88"/>
      <c r="C295" s="4"/>
      <c r="D295" s="4"/>
      <c r="E295" s="4"/>
      <c r="F295" s="4"/>
      <c r="G295" s="4"/>
      <c r="H295" s="4"/>
      <c r="I295" s="4"/>
      <c r="J295" s="4"/>
      <c r="AO295" s="4"/>
      <c r="AP295" s="4"/>
      <c r="AQ295" s="4"/>
      <c r="AR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</row>
    <row r="296" ht="15.75" customHeight="1">
      <c r="A296" s="88"/>
      <c r="C296" s="4"/>
      <c r="D296" s="4"/>
      <c r="E296" s="4"/>
      <c r="F296" s="4"/>
      <c r="G296" s="4"/>
      <c r="H296" s="4"/>
      <c r="I296" s="4"/>
      <c r="J296" s="4"/>
      <c r="AO296" s="4"/>
      <c r="AP296" s="4"/>
      <c r="AQ296" s="4"/>
      <c r="AR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</row>
    <row r="297" ht="15.75" customHeight="1">
      <c r="A297" s="88"/>
      <c r="C297" s="4"/>
      <c r="D297" s="4"/>
      <c r="E297" s="4"/>
      <c r="F297" s="4"/>
      <c r="G297" s="4"/>
      <c r="H297" s="4"/>
      <c r="I297" s="4"/>
      <c r="J297" s="4"/>
      <c r="AO297" s="4"/>
      <c r="AP297" s="4"/>
      <c r="AQ297" s="4"/>
      <c r="AR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</row>
    <row r="298" ht="15.75" customHeight="1">
      <c r="A298" s="88"/>
      <c r="C298" s="4"/>
      <c r="D298" s="4"/>
      <c r="E298" s="4"/>
      <c r="F298" s="4"/>
      <c r="G298" s="4"/>
      <c r="H298" s="4"/>
      <c r="I298" s="4"/>
      <c r="J298" s="4"/>
      <c r="AO298" s="4"/>
      <c r="AP298" s="4"/>
      <c r="AQ298" s="4"/>
      <c r="AR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</row>
    <row r="299" ht="15.75" customHeight="1">
      <c r="A299" s="88"/>
      <c r="C299" s="4"/>
      <c r="D299" s="4"/>
      <c r="E299" s="4"/>
      <c r="F299" s="4"/>
      <c r="G299" s="4"/>
      <c r="H299" s="4"/>
      <c r="I299" s="4"/>
      <c r="J299" s="4"/>
      <c r="AO299" s="4"/>
      <c r="AP299" s="4"/>
      <c r="AQ299" s="4"/>
      <c r="AR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</row>
    <row r="300" ht="15.75" customHeight="1">
      <c r="A300" s="88"/>
      <c r="C300" s="4"/>
      <c r="D300" s="4"/>
      <c r="E300" s="4"/>
      <c r="F300" s="4"/>
      <c r="G300" s="4"/>
      <c r="H300" s="4"/>
      <c r="I300" s="4"/>
      <c r="J300" s="4"/>
      <c r="AO300" s="4"/>
      <c r="AP300" s="4"/>
      <c r="AQ300" s="4"/>
      <c r="AR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</row>
    <row r="301" ht="15.75" customHeight="1">
      <c r="A301" s="88"/>
      <c r="C301" s="4"/>
      <c r="D301" s="4"/>
      <c r="E301" s="4"/>
      <c r="F301" s="4"/>
      <c r="G301" s="4"/>
      <c r="H301" s="4"/>
      <c r="I301" s="4"/>
      <c r="J301" s="4"/>
      <c r="AO301" s="4"/>
      <c r="AP301" s="4"/>
      <c r="AQ301" s="4"/>
      <c r="AR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</row>
    <row r="302" ht="15.75" customHeight="1">
      <c r="A302" s="88"/>
      <c r="C302" s="4"/>
      <c r="D302" s="4"/>
      <c r="E302" s="4"/>
      <c r="F302" s="4"/>
      <c r="G302" s="4"/>
      <c r="H302" s="4"/>
      <c r="I302" s="4"/>
      <c r="J302" s="4"/>
      <c r="AO302" s="4"/>
      <c r="AP302" s="4"/>
      <c r="AQ302" s="4"/>
      <c r="AR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</row>
    <row r="303" ht="15.75" customHeight="1">
      <c r="A303" s="88"/>
      <c r="C303" s="4"/>
      <c r="D303" s="4"/>
      <c r="E303" s="4"/>
      <c r="F303" s="4"/>
      <c r="G303" s="4"/>
      <c r="H303" s="4"/>
      <c r="I303" s="4"/>
      <c r="J303" s="4"/>
      <c r="AO303" s="4"/>
      <c r="AP303" s="4"/>
      <c r="AQ303" s="4"/>
      <c r="AR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</row>
    <row r="304" ht="15.75" customHeight="1">
      <c r="A304" s="88"/>
      <c r="C304" s="4"/>
      <c r="D304" s="4"/>
      <c r="E304" s="4"/>
      <c r="F304" s="4"/>
      <c r="G304" s="4"/>
      <c r="H304" s="4"/>
      <c r="I304" s="4"/>
      <c r="J304" s="4"/>
      <c r="AO304" s="4"/>
      <c r="AP304" s="4"/>
      <c r="AQ304" s="4"/>
      <c r="AR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</row>
    <row r="305" ht="15.75" customHeight="1">
      <c r="A305" s="88"/>
      <c r="C305" s="4"/>
      <c r="D305" s="4"/>
      <c r="E305" s="4"/>
      <c r="F305" s="4"/>
      <c r="G305" s="4"/>
      <c r="H305" s="4"/>
      <c r="I305" s="4"/>
      <c r="J305" s="4"/>
      <c r="AO305" s="4"/>
      <c r="AP305" s="4"/>
      <c r="AQ305" s="4"/>
      <c r="AR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</row>
    <row r="306" ht="15.75" customHeight="1">
      <c r="A306" s="88"/>
      <c r="C306" s="4"/>
      <c r="D306" s="4"/>
      <c r="E306" s="4"/>
      <c r="F306" s="4"/>
      <c r="G306" s="4"/>
      <c r="H306" s="4"/>
      <c r="I306" s="4"/>
      <c r="J306" s="4"/>
      <c r="AO306" s="4"/>
      <c r="AP306" s="4"/>
      <c r="AQ306" s="4"/>
      <c r="AR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</row>
    <row r="307" ht="15.75" customHeight="1">
      <c r="A307" s="88"/>
      <c r="C307" s="4"/>
      <c r="D307" s="4"/>
      <c r="E307" s="4"/>
      <c r="F307" s="4"/>
      <c r="G307" s="4"/>
      <c r="H307" s="4"/>
      <c r="I307" s="4"/>
      <c r="J307" s="4"/>
      <c r="AO307" s="4"/>
      <c r="AP307" s="4"/>
      <c r="AQ307" s="4"/>
      <c r="AR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</row>
    <row r="308" ht="15.75" customHeight="1">
      <c r="A308" s="88"/>
      <c r="C308" s="4"/>
      <c r="D308" s="4"/>
      <c r="E308" s="4"/>
      <c r="F308" s="4"/>
      <c r="G308" s="4"/>
      <c r="H308" s="4"/>
      <c r="I308" s="4"/>
      <c r="J308" s="4"/>
      <c r="AO308" s="4"/>
      <c r="AP308" s="4"/>
      <c r="AQ308" s="4"/>
      <c r="AR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</row>
    <row r="309" ht="15.75" customHeight="1">
      <c r="A309" s="88"/>
      <c r="C309" s="4"/>
      <c r="D309" s="4"/>
      <c r="E309" s="4"/>
      <c r="F309" s="4"/>
      <c r="G309" s="4"/>
      <c r="H309" s="4"/>
      <c r="I309" s="4"/>
      <c r="J309" s="4"/>
      <c r="AO309" s="4"/>
      <c r="AP309" s="4"/>
      <c r="AQ309" s="4"/>
      <c r="AR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</row>
    <row r="310" ht="15.75" customHeight="1">
      <c r="A310" s="88"/>
      <c r="C310" s="4"/>
      <c r="D310" s="4"/>
      <c r="E310" s="4"/>
      <c r="F310" s="4"/>
      <c r="G310" s="4"/>
      <c r="H310" s="4"/>
      <c r="I310" s="4"/>
      <c r="J310" s="4"/>
      <c r="AO310" s="4"/>
      <c r="AP310" s="4"/>
      <c r="AQ310" s="4"/>
      <c r="AR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</row>
    <row r="311" ht="15.75" customHeight="1">
      <c r="A311" s="88"/>
      <c r="C311" s="4"/>
      <c r="D311" s="4"/>
      <c r="E311" s="4"/>
      <c r="F311" s="4"/>
      <c r="G311" s="4"/>
      <c r="H311" s="4"/>
      <c r="I311" s="4"/>
      <c r="J311" s="4"/>
      <c r="AO311" s="4"/>
      <c r="AP311" s="4"/>
      <c r="AQ311" s="4"/>
      <c r="AR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</row>
    <row r="312" ht="15.75" customHeight="1">
      <c r="A312" s="88"/>
      <c r="C312" s="4"/>
      <c r="D312" s="4"/>
      <c r="E312" s="4"/>
      <c r="F312" s="4"/>
      <c r="G312" s="4"/>
      <c r="H312" s="4"/>
      <c r="I312" s="4"/>
      <c r="J312" s="4"/>
      <c r="AO312" s="4"/>
      <c r="AP312" s="4"/>
      <c r="AQ312" s="4"/>
      <c r="AR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</row>
    <row r="313" ht="15.75" customHeight="1">
      <c r="A313" s="88"/>
      <c r="C313" s="4"/>
      <c r="D313" s="4"/>
      <c r="E313" s="4"/>
      <c r="F313" s="4"/>
      <c r="G313" s="4"/>
      <c r="H313" s="4"/>
      <c r="I313" s="4"/>
      <c r="J313" s="4"/>
      <c r="AO313" s="4"/>
      <c r="AP313" s="4"/>
      <c r="AQ313" s="4"/>
      <c r="AR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</row>
    <row r="314" ht="15.75" customHeight="1">
      <c r="A314" s="88"/>
      <c r="C314" s="4"/>
      <c r="D314" s="4"/>
      <c r="E314" s="4"/>
      <c r="F314" s="4"/>
      <c r="G314" s="4"/>
      <c r="H314" s="4"/>
      <c r="I314" s="4"/>
      <c r="J314" s="4"/>
      <c r="AO314" s="4"/>
      <c r="AP314" s="4"/>
      <c r="AQ314" s="4"/>
      <c r="AR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</row>
    <row r="315" ht="15.75" customHeight="1">
      <c r="A315" s="88"/>
      <c r="C315" s="4"/>
      <c r="D315" s="4"/>
      <c r="E315" s="4"/>
      <c r="F315" s="4"/>
      <c r="G315" s="4"/>
      <c r="H315" s="4"/>
      <c r="I315" s="4"/>
      <c r="J315" s="4"/>
      <c r="AO315" s="4"/>
      <c r="AP315" s="4"/>
      <c r="AQ315" s="4"/>
      <c r="AR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</row>
    <row r="316" ht="15.75" customHeight="1">
      <c r="A316" s="88"/>
      <c r="C316" s="4"/>
      <c r="D316" s="4"/>
      <c r="E316" s="4"/>
      <c r="F316" s="4"/>
      <c r="G316" s="4"/>
      <c r="H316" s="4"/>
      <c r="I316" s="4"/>
      <c r="J316" s="4"/>
      <c r="AO316" s="4"/>
      <c r="AP316" s="4"/>
      <c r="AQ316" s="4"/>
      <c r="AR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</row>
    <row r="317" ht="15.75" customHeight="1">
      <c r="A317" s="88"/>
      <c r="C317" s="4"/>
      <c r="D317" s="4"/>
      <c r="E317" s="4"/>
      <c r="F317" s="4"/>
      <c r="G317" s="4"/>
      <c r="H317" s="4"/>
      <c r="I317" s="4"/>
      <c r="J317" s="4"/>
      <c r="AO317" s="4"/>
      <c r="AP317" s="4"/>
      <c r="AQ317" s="4"/>
      <c r="AR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</row>
    <row r="318" ht="15.75" customHeight="1">
      <c r="A318" s="88"/>
      <c r="C318" s="4"/>
      <c r="D318" s="4"/>
      <c r="E318" s="4"/>
      <c r="F318" s="4"/>
      <c r="G318" s="4"/>
      <c r="H318" s="4"/>
      <c r="I318" s="4"/>
      <c r="J318" s="4"/>
      <c r="AO318" s="4"/>
      <c r="AP318" s="4"/>
      <c r="AQ318" s="4"/>
      <c r="AR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</row>
    <row r="319" ht="15.75" customHeight="1">
      <c r="A319" s="88"/>
      <c r="C319" s="4"/>
      <c r="D319" s="4"/>
      <c r="E319" s="4"/>
      <c r="F319" s="4"/>
      <c r="G319" s="4"/>
      <c r="H319" s="4"/>
      <c r="I319" s="4"/>
      <c r="J319" s="4"/>
      <c r="AO319" s="4"/>
      <c r="AP319" s="4"/>
      <c r="AQ319" s="4"/>
      <c r="AR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</row>
    <row r="320" ht="15.75" customHeight="1">
      <c r="A320" s="88"/>
      <c r="C320" s="4"/>
      <c r="D320" s="4"/>
      <c r="E320" s="4"/>
      <c r="F320" s="4"/>
      <c r="G320" s="4"/>
      <c r="H320" s="4"/>
      <c r="I320" s="4"/>
      <c r="J320" s="4"/>
      <c r="AO320" s="4"/>
      <c r="AP320" s="4"/>
      <c r="AQ320" s="4"/>
      <c r="AR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</row>
    <row r="321" ht="15.75" customHeight="1">
      <c r="A321" s="88"/>
      <c r="C321" s="4"/>
      <c r="D321" s="4"/>
      <c r="E321" s="4"/>
      <c r="F321" s="4"/>
      <c r="G321" s="4"/>
      <c r="H321" s="4"/>
      <c r="I321" s="4"/>
      <c r="J321" s="4"/>
      <c r="AO321" s="4"/>
      <c r="AP321" s="4"/>
      <c r="AQ321" s="4"/>
      <c r="AR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</row>
    <row r="322" ht="15.75" customHeight="1">
      <c r="A322" s="88"/>
      <c r="C322" s="4"/>
      <c r="D322" s="4"/>
      <c r="E322" s="4"/>
      <c r="F322" s="4"/>
      <c r="G322" s="4"/>
      <c r="H322" s="4"/>
      <c r="I322" s="4"/>
      <c r="J322" s="4"/>
      <c r="AO322" s="4"/>
      <c r="AP322" s="4"/>
      <c r="AQ322" s="4"/>
      <c r="AR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</row>
    <row r="323" ht="15.75" customHeight="1">
      <c r="A323" s="88"/>
      <c r="C323" s="4"/>
      <c r="D323" s="4"/>
      <c r="E323" s="4"/>
      <c r="F323" s="4"/>
      <c r="G323" s="4"/>
      <c r="H323" s="4"/>
      <c r="I323" s="4"/>
      <c r="J323" s="4"/>
      <c r="AO323" s="4"/>
      <c r="AP323" s="4"/>
      <c r="AQ323" s="4"/>
      <c r="AR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</row>
    <row r="324" ht="15.75" customHeight="1">
      <c r="A324" s="88"/>
      <c r="C324" s="4"/>
      <c r="D324" s="4"/>
      <c r="E324" s="4"/>
      <c r="F324" s="4"/>
      <c r="G324" s="4"/>
      <c r="H324" s="4"/>
      <c r="I324" s="4"/>
      <c r="J324" s="4"/>
      <c r="AO324" s="4"/>
      <c r="AP324" s="4"/>
      <c r="AQ324" s="4"/>
      <c r="AR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</row>
    <row r="325" ht="15.75" customHeight="1">
      <c r="A325" s="88"/>
      <c r="C325" s="4"/>
      <c r="D325" s="4"/>
      <c r="E325" s="4"/>
      <c r="F325" s="4"/>
      <c r="G325" s="4"/>
      <c r="H325" s="4"/>
      <c r="I325" s="4"/>
      <c r="J325" s="4"/>
      <c r="AO325" s="4"/>
      <c r="AP325" s="4"/>
      <c r="AQ325" s="4"/>
      <c r="AR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</row>
    <row r="326" ht="15.75" customHeight="1">
      <c r="A326" s="88"/>
      <c r="C326" s="4"/>
      <c r="D326" s="4"/>
      <c r="E326" s="4"/>
      <c r="F326" s="4"/>
      <c r="G326" s="4"/>
      <c r="H326" s="4"/>
      <c r="I326" s="4"/>
      <c r="J326" s="4"/>
      <c r="AO326" s="4"/>
      <c r="AP326" s="4"/>
      <c r="AQ326" s="4"/>
      <c r="AR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</row>
    <row r="327" ht="15.75" customHeight="1">
      <c r="A327" s="88"/>
      <c r="C327" s="4"/>
      <c r="D327" s="4"/>
      <c r="E327" s="4"/>
      <c r="F327" s="4"/>
      <c r="G327" s="4"/>
      <c r="H327" s="4"/>
      <c r="I327" s="4"/>
      <c r="J327" s="4"/>
      <c r="AO327" s="4"/>
      <c r="AP327" s="4"/>
      <c r="AQ327" s="4"/>
      <c r="AR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</row>
    <row r="328" ht="15.75" customHeight="1">
      <c r="A328" s="88"/>
      <c r="C328" s="4"/>
      <c r="D328" s="4"/>
      <c r="E328" s="4"/>
      <c r="F328" s="4"/>
      <c r="G328" s="4"/>
      <c r="H328" s="4"/>
      <c r="I328" s="4"/>
      <c r="J328" s="4"/>
      <c r="AO328" s="4"/>
      <c r="AP328" s="4"/>
      <c r="AQ328" s="4"/>
      <c r="AR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</row>
    <row r="329" ht="15.75" customHeight="1">
      <c r="A329" s="88"/>
      <c r="C329" s="4"/>
      <c r="D329" s="4"/>
      <c r="E329" s="4"/>
      <c r="F329" s="4"/>
      <c r="G329" s="4"/>
      <c r="H329" s="4"/>
      <c r="I329" s="4"/>
      <c r="J329" s="4"/>
      <c r="AO329" s="4"/>
      <c r="AP329" s="4"/>
      <c r="AQ329" s="4"/>
      <c r="AR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</row>
    <row r="330" ht="15.75" customHeight="1">
      <c r="A330" s="88"/>
      <c r="C330" s="4"/>
      <c r="D330" s="4"/>
      <c r="E330" s="4"/>
      <c r="F330" s="4"/>
      <c r="G330" s="4"/>
      <c r="H330" s="4"/>
      <c r="I330" s="4"/>
      <c r="J330" s="4"/>
      <c r="AO330" s="4"/>
      <c r="AP330" s="4"/>
      <c r="AQ330" s="4"/>
      <c r="AR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</row>
    <row r="331" ht="15.75" customHeight="1">
      <c r="A331" s="88"/>
      <c r="C331" s="4"/>
      <c r="D331" s="4"/>
      <c r="E331" s="4"/>
      <c r="F331" s="4"/>
      <c r="G331" s="4"/>
      <c r="H331" s="4"/>
      <c r="I331" s="4"/>
      <c r="J331" s="4"/>
      <c r="AO331" s="4"/>
      <c r="AP331" s="4"/>
      <c r="AQ331" s="4"/>
      <c r="AR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</row>
    <row r="332" ht="15.75" customHeight="1">
      <c r="A332" s="88"/>
      <c r="C332" s="4"/>
      <c r="D332" s="4"/>
      <c r="E332" s="4"/>
      <c r="F332" s="4"/>
      <c r="G332" s="4"/>
      <c r="H332" s="4"/>
      <c r="I332" s="4"/>
      <c r="J332" s="4"/>
      <c r="AO332" s="4"/>
      <c r="AP332" s="4"/>
      <c r="AQ332" s="4"/>
      <c r="AR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</row>
    <row r="333" ht="15.75" customHeight="1">
      <c r="A333" s="88"/>
      <c r="C333" s="4"/>
      <c r="D333" s="4"/>
      <c r="E333" s="4"/>
      <c r="F333" s="4"/>
      <c r="G333" s="4"/>
      <c r="H333" s="4"/>
      <c r="I333" s="4"/>
      <c r="J333" s="4"/>
      <c r="AO333" s="4"/>
      <c r="AP333" s="4"/>
      <c r="AQ333" s="4"/>
      <c r="AR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</row>
    <row r="334" ht="15.75" customHeight="1">
      <c r="A334" s="88"/>
      <c r="C334" s="4"/>
      <c r="D334" s="4"/>
      <c r="E334" s="4"/>
      <c r="F334" s="4"/>
      <c r="G334" s="4"/>
      <c r="H334" s="4"/>
      <c r="I334" s="4"/>
      <c r="J334" s="4"/>
      <c r="AO334" s="4"/>
      <c r="AP334" s="4"/>
      <c r="AQ334" s="4"/>
      <c r="AR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</row>
    <row r="335" ht="15.75" customHeight="1">
      <c r="A335" s="88"/>
      <c r="C335" s="4"/>
      <c r="D335" s="4"/>
      <c r="E335" s="4"/>
      <c r="F335" s="4"/>
      <c r="G335" s="4"/>
      <c r="H335" s="4"/>
      <c r="I335" s="4"/>
      <c r="J335" s="4"/>
      <c r="AO335" s="4"/>
      <c r="AP335" s="4"/>
      <c r="AQ335" s="4"/>
      <c r="AR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</row>
    <row r="336" ht="15.75" customHeight="1">
      <c r="A336" s="88"/>
      <c r="C336" s="4"/>
      <c r="D336" s="4"/>
      <c r="E336" s="4"/>
      <c r="F336" s="4"/>
      <c r="G336" s="4"/>
      <c r="H336" s="4"/>
      <c r="I336" s="4"/>
      <c r="J336" s="4"/>
      <c r="AO336" s="4"/>
      <c r="AP336" s="4"/>
      <c r="AQ336" s="4"/>
      <c r="AR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</row>
    <row r="337" ht="15.75" customHeight="1">
      <c r="A337" s="88"/>
      <c r="C337" s="4"/>
      <c r="D337" s="4"/>
      <c r="E337" s="4"/>
      <c r="F337" s="4"/>
      <c r="G337" s="4"/>
      <c r="H337" s="4"/>
      <c r="I337" s="4"/>
      <c r="J337" s="4"/>
      <c r="AO337" s="4"/>
      <c r="AP337" s="4"/>
      <c r="AQ337" s="4"/>
      <c r="AR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</row>
    <row r="338" ht="15.75" customHeight="1">
      <c r="A338" s="88"/>
      <c r="C338" s="4"/>
      <c r="D338" s="4"/>
      <c r="E338" s="4"/>
      <c r="F338" s="4"/>
      <c r="G338" s="4"/>
      <c r="H338" s="4"/>
      <c r="I338" s="4"/>
      <c r="J338" s="4"/>
      <c r="AO338" s="4"/>
      <c r="AP338" s="4"/>
      <c r="AQ338" s="4"/>
      <c r="AR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</row>
    <row r="339" ht="15.75" customHeight="1">
      <c r="A339" s="88"/>
      <c r="C339" s="4"/>
      <c r="D339" s="4"/>
      <c r="E339" s="4"/>
      <c r="F339" s="4"/>
      <c r="G339" s="4"/>
      <c r="H339" s="4"/>
      <c r="I339" s="4"/>
      <c r="J339" s="4"/>
      <c r="AO339" s="4"/>
      <c r="AP339" s="4"/>
      <c r="AQ339" s="4"/>
      <c r="AR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</row>
    <row r="340" ht="15.75" customHeight="1">
      <c r="A340" s="88"/>
      <c r="C340" s="4"/>
      <c r="D340" s="4"/>
      <c r="E340" s="4"/>
      <c r="F340" s="4"/>
      <c r="G340" s="4"/>
      <c r="H340" s="4"/>
      <c r="I340" s="4"/>
      <c r="J340" s="4"/>
      <c r="AO340" s="4"/>
      <c r="AP340" s="4"/>
      <c r="AQ340" s="4"/>
      <c r="AR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</row>
    <row r="341" ht="15.75" customHeight="1">
      <c r="A341" s="88"/>
      <c r="C341" s="4"/>
      <c r="D341" s="4"/>
      <c r="E341" s="4"/>
      <c r="F341" s="4"/>
      <c r="G341" s="4"/>
      <c r="H341" s="4"/>
      <c r="I341" s="4"/>
      <c r="J341" s="4"/>
      <c r="AO341" s="4"/>
      <c r="AP341" s="4"/>
      <c r="AQ341" s="4"/>
      <c r="AR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</row>
    <row r="342" ht="15.75" customHeight="1">
      <c r="A342" s="88"/>
      <c r="C342" s="4"/>
      <c r="D342" s="4"/>
      <c r="E342" s="4"/>
      <c r="F342" s="4"/>
      <c r="G342" s="4"/>
      <c r="H342" s="4"/>
      <c r="I342" s="4"/>
      <c r="J342" s="4"/>
      <c r="AO342" s="4"/>
      <c r="AP342" s="4"/>
      <c r="AQ342" s="4"/>
      <c r="AR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</row>
    <row r="343" ht="15.75" customHeight="1">
      <c r="A343" s="88"/>
      <c r="C343" s="4"/>
      <c r="D343" s="4"/>
      <c r="E343" s="4"/>
      <c r="F343" s="4"/>
      <c r="G343" s="4"/>
      <c r="H343" s="4"/>
      <c r="I343" s="4"/>
      <c r="J343" s="4"/>
      <c r="AO343" s="4"/>
      <c r="AP343" s="4"/>
      <c r="AQ343" s="4"/>
      <c r="AR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</row>
    <row r="344" ht="15.75" customHeight="1">
      <c r="A344" s="88"/>
      <c r="C344" s="4"/>
      <c r="D344" s="4"/>
      <c r="E344" s="4"/>
      <c r="F344" s="4"/>
      <c r="G344" s="4"/>
      <c r="H344" s="4"/>
      <c r="I344" s="4"/>
      <c r="J344" s="4"/>
      <c r="AO344" s="4"/>
      <c r="AP344" s="4"/>
      <c r="AQ344" s="4"/>
      <c r="AR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</row>
    <row r="345" ht="15.75" customHeight="1">
      <c r="A345" s="88"/>
      <c r="C345" s="4"/>
      <c r="D345" s="4"/>
      <c r="E345" s="4"/>
      <c r="F345" s="4"/>
      <c r="G345" s="4"/>
      <c r="H345" s="4"/>
      <c r="I345" s="4"/>
      <c r="J345" s="4"/>
      <c r="AO345" s="4"/>
      <c r="AP345" s="4"/>
      <c r="AQ345" s="4"/>
      <c r="AR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</row>
    <row r="346" ht="15.75" customHeight="1">
      <c r="A346" s="88"/>
      <c r="C346" s="4"/>
      <c r="D346" s="4"/>
      <c r="E346" s="4"/>
      <c r="F346" s="4"/>
      <c r="G346" s="4"/>
      <c r="H346" s="4"/>
      <c r="I346" s="4"/>
      <c r="J346" s="4"/>
      <c r="AO346" s="4"/>
      <c r="AP346" s="4"/>
      <c r="AQ346" s="4"/>
      <c r="AR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</row>
    <row r="347" ht="15.75" customHeight="1">
      <c r="A347" s="88"/>
      <c r="C347" s="4"/>
      <c r="D347" s="4"/>
      <c r="E347" s="4"/>
      <c r="F347" s="4"/>
      <c r="G347" s="4"/>
      <c r="H347" s="4"/>
      <c r="I347" s="4"/>
      <c r="J347" s="4"/>
      <c r="AO347" s="4"/>
      <c r="AP347" s="4"/>
      <c r="AQ347" s="4"/>
      <c r="AR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</row>
    <row r="348" ht="15.75" customHeight="1">
      <c r="A348" s="88"/>
      <c r="C348" s="4"/>
      <c r="D348" s="4"/>
      <c r="E348" s="4"/>
      <c r="F348" s="4"/>
      <c r="G348" s="4"/>
      <c r="H348" s="4"/>
      <c r="I348" s="4"/>
      <c r="J348" s="4"/>
      <c r="AO348" s="4"/>
      <c r="AP348" s="4"/>
      <c r="AQ348" s="4"/>
      <c r="AR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</row>
    <row r="349" ht="15.75" customHeight="1">
      <c r="A349" s="88"/>
      <c r="C349" s="4"/>
      <c r="D349" s="4"/>
      <c r="E349" s="4"/>
      <c r="F349" s="4"/>
      <c r="G349" s="4"/>
      <c r="H349" s="4"/>
      <c r="I349" s="4"/>
      <c r="J349" s="4"/>
      <c r="AO349" s="4"/>
      <c r="AP349" s="4"/>
      <c r="AQ349" s="4"/>
      <c r="AR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</row>
    <row r="350" ht="15.75" customHeight="1">
      <c r="A350" s="88"/>
      <c r="C350" s="4"/>
      <c r="D350" s="4"/>
      <c r="E350" s="4"/>
      <c r="F350" s="4"/>
      <c r="G350" s="4"/>
      <c r="H350" s="4"/>
      <c r="I350" s="4"/>
      <c r="J350" s="4"/>
      <c r="AO350" s="4"/>
      <c r="AP350" s="4"/>
      <c r="AQ350" s="4"/>
      <c r="AR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</row>
    <row r="351" ht="15.75" customHeight="1">
      <c r="A351" s="88"/>
      <c r="C351" s="4"/>
      <c r="D351" s="4"/>
      <c r="E351" s="4"/>
      <c r="F351" s="4"/>
      <c r="G351" s="4"/>
      <c r="H351" s="4"/>
      <c r="I351" s="4"/>
      <c r="J351" s="4"/>
      <c r="AO351" s="4"/>
      <c r="AP351" s="4"/>
      <c r="AQ351" s="4"/>
      <c r="AR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</row>
    <row r="352" ht="15.75" customHeight="1">
      <c r="A352" s="88"/>
      <c r="C352" s="4"/>
      <c r="D352" s="4"/>
      <c r="E352" s="4"/>
      <c r="F352" s="4"/>
      <c r="G352" s="4"/>
      <c r="H352" s="4"/>
      <c r="I352" s="4"/>
      <c r="J352" s="4"/>
      <c r="AO352" s="4"/>
      <c r="AP352" s="4"/>
      <c r="AQ352" s="4"/>
      <c r="AR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</row>
    <row r="353" ht="15.75" customHeight="1">
      <c r="A353" s="88"/>
      <c r="C353" s="4"/>
      <c r="D353" s="4"/>
      <c r="E353" s="4"/>
      <c r="F353" s="4"/>
      <c r="G353" s="4"/>
      <c r="H353" s="4"/>
      <c r="I353" s="4"/>
      <c r="J353" s="4"/>
      <c r="AO353" s="4"/>
      <c r="AP353" s="4"/>
      <c r="AQ353" s="4"/>
      <c r="AR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</row>
    <row r="354" ht="15.75" customHeight="1">
      <c r="A354" s="88"/>
      <c r="C354" s="4"/>
      <c r="D354" s="4"/>
      <c r="E354" s="4"/>
      <c r="F354" s="4"/>
      <c r="G354" s="4"/>
      <c r="H354" s="4"/>
      <c r="I354" s="4"/>
      <c r="J354" s="4"/>
      <c r="AO354" s="4"/>
      <c r="AP354" s="4"/>
      <c r="AQ354" s="4"/>
      <c r="AR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</row>
    <row r="355" ht="15.75" customHeight="1">
      <c r="A355" s="88"/>
      <c r="C355" s="4"/>
      <c r="D355" s="4"/>
      <c r="E355" s="4"/>
      <c r="F355" s="4"/>
      <c r="G355" s="4"/>
      <c r="H355" s="4"/>
      <c r="I355" s="4"/>
      <c r="J355" s="4"/>
      <c r="AO355" s="4"/>
      <c r="AP355" s="4"/>
      <c r="AQ355" s="4"/>
      <c r="AR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</row>
    <row r="356" ht="15.75" customHeight="1">
      <c r="A356" s="88"/>
      <c r="C356" s="4"/>
      <c r="D356" s="4"/>
      <c r="E356" s="4"/>
      <c r="F356" s="4"/>
      <c r="G356" s="4"/>
      <c r="H356" s="4"/>
      <c r="I356" s="4"/>
      <c r="J356" s="4"/>
      <c r="AO356" s="4"/>
      <c r="AP356" s="4"/>
      <c r="AQ356" s="4"/>
      <c r="AR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</row>
    <row r="357" ht="15.75" customHeight="1">
      <c r="A357" s="88"/>
      <c r="C357" s="4"/>
      <c r="D357" s="4"/>
      <c r="E357" s="4"/>
      <c r="F357" s="4"/>
      <c r="G357" s="4"/>
      <c r="H357" s="4"/>
      <c r="I357" s="4"/>
      <c r="J357" s="4"/>
      <c r="AO357" s="4"/>
      <c r="AP357" s="4"/>
      <c r="AQ357" s="4"/>
      <c r="AR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</row>
    <row r="358" ht="15.75" customHeight="1">
      <c r="A358" s="88"/>
      <c r="C358" s="4"/>
      <c r="D358" s="4"/>
      <c r="E358" s="4"/>
      <c r="F358" s="4"/>
      <c r="G358" s="4"/>
      <c r="H358" s="4"/>
      <c r="I358" s="4"/>
      <c r="J358" s="4"/>
      <c r="AO358" s="4"/>
      <c r="AP358" s="4"/>
      <c r="AQ358" s="4"/>
      <c r="AR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</row>
    <row r="359" ht="15.75" customHeight="1">
      <c r="A359" s="88"/>
      <c r="C359" s="4"/>
      <c r="D359" s="4"/>
      <c r="E359" s="4"/>
      <c r="F359" s="4"/>
      <c r="G359" s="4"/>
      <c r="H359" s="4"/>
      <c r="I359" s="4"/>
      <c r="J359" s="4"/>
      <c r="AO359" s="4"/>
      <c r="AP359" s="4"/>
      <c r="AQ359" s="4"/>
      <c r="AR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</row>
    <row r="360" ht="15.75" customHeight="1">
      <c r="A360" s="88"/>
      <c r="C360" s="4"/>
      <c r="D360" s="4"/>
      <c r="E360" s="4"/>
      <c r="F360" s="4"/>
      <c r="G360" s="4"/>
      <c r="H360" s="4"/>
      <c r="I360" s="4"/>
      <c r="J360" s="4"/>
      <c r="AO360" s="4"/>
      <c r="AP360" s="4"/>
      <c r="AQ360" s="4"/>
      <c r="AR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</row>
    <row r="361" ht="15.75" customHeight="1">
      <c r="A361" s="88"/>
      <c r="C361" s="4"/>
      <c r="D361" s="4"/>
      <c r="E361" s="4"/>
      <c r="F361" s="4"/>
      <c r="G361" s="4"/>
      <c r="H361" s="4"/>
      <c r="I361" s="4"/>
      <c r="J361" s="4"/>
      <c r="AO361" s="4"/>
      <c r="AP361" s="4"/>
      <c r="AQ361" s="4"/>
      <c r="AR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</row>
    <row r="362" ht="15.75" customHeight="1">
      <c r="A362" s="88"/>
      <c r="C362" s="4"/>
      <c r="D362" s="4"/>
      <c r="E362" s="4"/>
      <c r="F362" s="4"/>
      <c r="G362" s="4"/>
      <c r="H362" s="4"/>
      <c r="I362" s="4"/>
      <c r="J362" s="4"/>
      <c r="AO362" s="4"/>
      <c r="AP362" s="4"/>
      <c r="AQ362" s="4"/>
      <c r="AR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</row>
    <row r="363" ht="15.75" customHeight="1">
      <c r="A363" s="88"/>
      <c r="C363" s="4"/>
      <c r="D363" s="4"/>
      <c r="E363" s="4"/>
      <c r="F363" s="4"/>
      <c r="G363" s="4"/>
      <c r="H363" s="4"/>
      <c r="I363" s="4"/>
      <c r="J363" s="4"/>
      <c r="AO363" s="4"/>
      <c r="AP363" s="4"/>
      <c r="AQ363" s="4"/>
      <c r="AR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</row>
    <row r="364" ht="15.75" customHeight="1">
      <c r="A364" s="88"/>
      <c r="C364" s="4"/>
      <c r="D364" s="4"/>
      <c r="E364" s="4"/>
      <c r="F364" s="4"/>
      <c r="G364" s="4"/>
      <c r="H364" s="4"/>
      <c r="I364" s="4"/>
      <c r="J364" s="4"/>
      <c r="AO364" s="4"/>
      <c r="AP364" s="4"/>
      <c r="AQ364" s="4"/>
      <c r="AR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</row>
    <row r="365" ht="15.75" customHeight="1">
      <c r="A365" s="88"/>
      <c r="C365" s="4"/>
      <c r="D365" s="4"/>
      <c r="E365" s="4"/>
      <c r="F365" s="4"/>
      <c r="G365" s="4"/>
      <c r="H365" s="4"/>
      <c r="I365" s="4"/>
      <c r="J365" s="4"/>
      <c r="AO365" s="4"/>
      <c r="AP365" s="4"/>
      <c r="AQ365" s="4"/>
      <c r="AR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</row>
    <row r="366" ht="15.75" customHeight="1">
      <c r="A366" s="88"/>
      <c r="C366" s="4"/>
      <c r="D366" s="4"/>
      <c r="E366" s="4"/>
      <c r="F366" s="4"/>
      <c r="G366" s="4"/>
      <c r="H366" s="4"/>
      <c r="I366" s="4"/>
      <c r="J366" s="4"/>
      <c r="AO366" s="4"/>
      <c r="AP366" s="4"/>
      <c r="AQ366" s="4"/>
      <c r="AR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</row>
    <row r="367" ht="15.75" customHeight="1">
      <c r="A367" s="88"/>
      <c r="C367" s="4"/>
      <c r="D367" s="4"/>
      <c r="E367" s="4"/>
      <c r="F367" s="4"/>
      <c r="G367" s="4"/>
      <c r="H367" s="4"/>
      <c r="I367" s="4"/>
      <c r="J367" s="4"/>
      <c r="AO367" s="4"/>
      <c r="AP367" s="4"/>
      <c r="AQ367" s="4"/>
      <c r="AR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</row>
    <row r="368" ht="15.75" customHeight="1">
      <c r="A368" s="88"/>
      <c r="C368" s="4"/>
      <c r="D368" s="4"/>
      <c r="E368" s="4"/>
      <c r="F368" s="4"/>
      <c r="G368" s="4"/>
      <c r="H368" s="4"/>
      <c r="I368" s="4"/>
      <c r="J368" s="4"/>
      <c r="AO368" s="4"/>
      <c r="AP368" s="4"/>
      <c r="AQ368" s="4"/>
      <c r="AR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</row>
    <row r="369" ht="15.75" customHeight="1">
      <c r="A369" s="88"/>
      <c r="C369" s="4"/>
      <c r="D369" s="4"/>
      <c r="E369" s="4"/>
      <c r="F369" s="4"/>
      <c r="G369" s="4"/>
      <c r="H369" s="4"/>
      <c r="I369" s="4"/>
      <c r="J369" s="4"/>
      <c r="AO369" s="4"/>
      <c r="AP369" s="4"/>
      <c r="AQ369" s="4"/>
      <c r="AR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</row>
    <row r="370" ht="15.75" customHeight="1">
      <c r="A370" s="88"/>
      <c r="C370" s="4"/>
      <c r="D370" s="4"/>
      <c r="E370" s="4"/>
      <c r="F370" s="4"/>
      <c r="G370" s="4"/>
      <c r="H370" s="4"/>
      <c r="I370" s="4"/>
      <c r="J370" s="4"/>
      <c r="AO370" s="4"/>
      <c r="AP370" s="4"/>
      <c r="AQ370" s="4"/>
      <c r="AR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</row>
    <row r="371" ht="15.75" customHeight="1">
      <c r="A371" s="88"/>
      <c r="C371" s="4"/>
      <c r="D371" s="4"/>
      <c r="E371" s="4"/>
      <c r="F371" s="4"/>
      <c r="G371" s="4"/>
      <c r="H371" s="4"/>
      <c r="I371" s="4"/>
      <c r="J371" s="4"/>
      <c r="AO371" s="4"/>
      <c r="AP371" s="4"/>
      <c r="AQ371" s="4"/>
      <c r="AR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</row>
    <row r="372" ht="15.75" customHeight="1">
      <c r="A372" s="88"/>
      <c r="C372" s="4"/>
      <c r="D372" s="4"/>
      <c r="E372" s="4"/>
      <c r="F372" s="4"/>
      <c r="G372" s="4"/>
      <c r="H372" s="4"/>
      <c r="I372" s="4"/>
      <c r="J372" s="4"/>
      <c r="AO372" s="4"/>
      <c r="AP372" s="4"/>
      <c r="AQ372" s="4"/>
      <c r="AR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</row>
    <row r="373" ht="15.75" customHeight="1">
      <c r="A373" s="88"/>
      <c r="C373" s="4"/>
      <c r="D373" s="4"/>
      <c r="E373" s="4"/>
      <c r="F373" s="4"/>
      <c r="G373" s="4"/>
      <c r="H373" s="4"/>
      <c r="I373" s="4"/>
      <c r="J373" s="4"/>
      <c r="AO373" s="4"/>
      <c r="AP373" s="4"/>
      <c r="AQ373" s="4"/>
      <c r="AR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</row>
    <row r="374" ht="15.75" customHeight="1">
      <c r="A374" s="88"/>
      <c r="C374" s="4"/>
      <c r="D374" s="4"/>
      <c r="E374" s="4"/>
      <c r="F374" s="4"/>
      <c r="G374" s="4"/>
      <c r="H374" s="4"/>
      <c r="I374" s="4"/>
      <c r="J374" s="4"/>
      <c r="AO374" s="4"/>
      <c r="AP374" s="4"/>
      <c r="AQ374" s="4"/>
      <c r="AR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</row>
    <row r="375" ht="15.75" customHeight="1">
      <c r="A375" s="88"/>
      <c r="C375" s="4"/>
      <c r="D375" s="4"/>
      <c r="E375" s="4"/>
      <c r="F375" s="4"/>
      <c r="G375" s="4"/>
      <c r="H375" s="4"/>
      <c r="I375" s="4"/>
      <c r="J375" s="4"/>
      <c r="AO375" s="4"/>
      <c r="AP375" s="4"/>
      <c r="AQ375" s="4"/>
      <c r="AR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</row>
    <row r="376" ht="15.75" customHeight="1">
      <c r="A376" s="88"/>
      <c r="C376" s="4"/>
      <c r="D376" s="4"/>
      <c r="E376" s="4"/>
      <c r="F376" s="4"/>
      <c r="G376" s="4"/>
      <c r="H376" s="4"/>
      <c r="I376" s="4"/>
      <c r="J376" s="4"/>
      <c r="AO376" s="4"/>
      <c r="AP376" s="4"/>
      <c r="AQ376" s="4"/>
      <c r="AR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</row>
    <row r="377" ht="15.75" customHeight="1">
      <c r="A377" s="88"/>
      <c r="C377" s="4"/>
      <c r="D377" s="4"/>
      <c r="E377" s="4"/>
      <c r="F377" s="4"/>
      <c r="G377" s="4"/>
      <c r="H377" s="4"/>
      <c r="I377" s="4"/>
      <c r="J377" s="4"/>
      <c r="AO377" s="4"/>
      <c r="AP377" s="4"/>
      <c r="AQ377" s="4"/>
      <c r="AR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</row>
    <row r="378" ht="15.75" customHeight="1">
      <c r="A378" s="88"/>
      <c r="C378" s="4"/>
      <c r="D378" s="4"/>
      <c r="E378" s="4"/>
      <c r="F378" s="4"/>
      <c r="G378" s="4"/>
      <c r="H378" s="4"/>
      <c r="I378" s="4"/>
      <c r="J378" s="4"/>
      <c r="AO378" s="4"/>
      <c r="AP378" s="4"/>
      <c r="AQ378" s="4"/>
      <c r="AR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</row>
    <row r="379" ht="15.75" customHeight="1">
      <c r="A379" s="88"/>
      <c r="C379" s="4"/>
      <c r="D379" s="4"/>
      <c r="E379" s="4"/>
      <c r="F379" s="4"/>
      <c r="G379" s="4"/>
      <c r="H379" s="4"/>
      <c r="I379" s="4"/>
      <c r="J379" s="4"/>
      <c r="AO379" s="4"/>
      <c r="AP379" s="4"/>
      <c r="AQ379" s="4"/>
      <c r="AR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</row>
    <row r="380" ht="15.75" customHeight="1">
      <c r="A380" s="88"/>
      <c r="C380" s="4"/>
      <c r="D380" s="4"/>
      <c r="E380" s="4"/>
      <c r="F380" s="4"/>
      <c r="G380" s="4"/>
      <c r="H380" s="4"/>
      <c r="I380" s="4"/>
      <c r="J380" s="4"/>
      <c r="AO380" s="4"/>
      <c r="AP380" s="4"/>
      <c r="AQ380" s="4"/>
      <c r="AR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</row>
    <row r="381" ht="15.75" customHeight="1">
      <c r="A381" s="88"/>
      <c r="C381" s="4"/>
      <c r="D381" s="4"/>
      <c r="E381" s="4"/>
      <c r="F381" s="4"/>
      <c r="G381" s="4"/>
      <c r="H381" s="4"/>
      <c r="I381" s="4"/>
      <c r="J381" s="4"/>
      <c r="AO381" s="4"/>
      <c r="AP381" s="4"/>
      <c r="AQ381" s="4"/>
      <c r="AR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</row>
    <row r="382" ht="15.75" customHeight="1">
      <c r="A382" s="88"/>
      <c r="C382" s="4"/>
      <c r="D382" s="4"/>
      <c r="E382" s="4"/>
      <c r="F382" s="4"/>
      <c r="G382" s="4"/>
      <c r="H382" s="4"/>
      <c r="I382" s="4"/>
      <c r="J382" s="4"/>
      <c r="AO382" s="4"/>
      <c r="AP382" s="4"/>
      <c r="AQ382" s="4"/>
      <c r="AR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</row>
    <row r="383" ht="15.75" customHeight="1">
      <c r="A383" s="88"/>
      <c r="C383" s="4"/>
      <c r="D383" s="4"/>
      <c r="E383" s="4"/>
      <c r="F383" s="4"/>
      <c r="G383" s="4"/>
      <c r="H383" s="4"/>
      <c r="I383" s="4"/>
      <c r="J383" s="4"/>
      <c r="AO383" s="4"/>
      <c r="AP383" s="4"/>
      <c r="AQ383" s="4"/>
      <c r="AR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</row>
    <row r="384" ht="15.75" customHeight="1">
      <c r="A384" s="88"/>
      <c r="C384" s="4"/>
      <c r="D384" s="4"/>
      <c r="E384" s="4"/>
      <c r="F384" s="4"/>
      <c r="G384" s="4"/>
      <c r="H384" s="4"/>
      <c r="I384" s="4"/>
      <c r="J384" s="4"/>
      <c r="AO384" s="4"/>
      <c r="AP384" s="4"/>
      <c r="AQ384" s="4"/>
      <c r="AR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</row>
    <row r="385" ht="15.75" customHeight="1">
      <c r="A385" s="88"/>
      <c r="C385" s="4"/>
      <c r="D385" s="4"/>
      <c r="E385" s="4"/>
      <c r="F385" s="4"/>
      <c r="G385" s="4"/>
      <c r="H385" s="4"/>
      <c r="I385" s="4"/>
      <c r="J385" s="4"/>
      <c r="AO385" s="4"/>
      <c r="AP385" s="4"/>
      <c r="AQ385" s="4"/>
      <c r="AR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</row>
    <row r="386" ht="15.75" customHeight="1">
      <c r="A386" s="88"/>
      <c r="C386" s="4"/>
      <c r="D386" s="4"/>
      <c r="E386" s="4"/>
      <c r="F386" s="4"/>
      <c r="G386" s="4"/>
      <c r="H386" s="4"/>
      <c r="I386" s="4"/>
      <c r="J386" s="4"/>
      <c r="AO386" s="4"/>
      <c r="AP386" s="4"/>
      <c r="AQ386" s="4"/>
      <c r="AR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</row>
    <row r="387" ht="15.75" customHeight="1">
      <c r="A387" s="88"/>
      <c r="C387" s="4"/>
      <c r="D387" s="4"/>
      <c r="E387" s="4"/>
      <c r="F387" s="4"/>
      <c r="G387" s="4"/>
      <c r="H387" s="4"/>
      <c r="I387" s="4"/>
      <c r="J387" s="4"/>
      <c r="AO387" s="4"/>
      <c r="AP387" s="4"/>
      <c r="AQ387" s="4"/>
      <c r="AR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</row>
    <row r="388" ht="15.75" customHeight="1">
      <c r="A388" s="88"/>
      <c r="C388" s="4"/>
      <c r="D388" s="4"/>
      <c r="E388" s="4"/>
      <c r="F388" s="4"/>
      <c r="G388" s="4"/>
      <c r="H388" s="4"/>
      <c r="I388" s="4"/>
      <c r="J388" s="4"/>
      <c r="AO388" s="4"/>
      <c r="AP388" s="4"/>
      <c r="AQ388" s="4"/>
      <c r="AR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</row>
    <row r="389" ht="15.75" customHeight="1">
      <c r="A389" s="88"/>
      <c r="C389" s="4"/>
      <c r="D389" s="4"/>
      <c r="E389" s="4"/>
      <c r="F389" s="4"/>
      <c r="G389" s="4"/>
      <c r="H389" s="4"/>
      <c r="I389" s="4"/>
      <c r="J389" s="4"/>
      <c r="AO389" s="4"/>
      <c r="AP389" s="4"/>
      <c r="AQ389" s="4"/>
      <c r="AR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</row>
    <row r="390" ht="15.75" customHeight="1">
      <c r="A390" s="88"/>
      <c r="C390" s="4"/>
      <c r="D390" s="4"/>
      <c r="E390" s="4"/>
      <c r="F390" s="4"/>
      <c r="G390" s="4"/>
      <c r="H390" s="4"/>
      <c r="I390" s="4"/>
      <c r="J390" s="4"/>
      <c r="AO390" s="4"/>
      <c r="AP390" s="4"/>
      <c r="AQ390" s="4"/>
      <c r="AR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</row>
    <row r="391" ht="15.75" customHeight="1">
      <c r="A391" s="88"/>
      <c r="C391" s="4"/>
      <c r="D391" s="4"/>
      <c r="E391" s="4"/>
      <c r="F391" s="4"/>
      <c r="G391" s="4"/>
      <c r="H391" s="4"/>
      <c r="I391" s="4"/>
      <c r="J391" s="4"/>
      <c r="AO391" s="4"/>
      <c r="AP391" s="4"/>
      <c r="AQ391" s="4"/>
      <c r="AR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</row>
    <row r="392" ht="15.75" customHeight="1">
      <c r="A392" s="88"/>
      <c r="C392" s="4"/>
      <c r="D392" s="4"/>
      <c r="E392" s="4"/>
      <c r="F392" s="4"/>
      <c r="G392" s="4"/>
      <c r="H392" s="4"/>
      <c r="I392" s="4"/>
      <c r="J392" s="4"/>
      <c r="AO392" s="4"/>
      <c r="AP392" s="4"/>
      <c r="AQ392" s="4"/>
      <c r="AR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</row>
    <row r="393" ht="15.75" customHeight="1">
      <c r="A393" s="88"/>
      <c r="C393" s="4"/>
      <c r="D393" s="4"/>
      <c r="E393" s="4"/>
      <c r="F393" s="4"/>
      <c r="G393" s="4"/>
      <c r="H393" s="4"/>
      <c r="I393" s="4"/>
      <c r="J393" s="4"/>
      <c r="AO393" s="4"/>
      <c r="AP393" s="4"/>
      <c r="AQ393" s="4"/>
      <c r="AR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</row>
    <row r="394" ht="15.75" customHeight="1">
      <c r="A394" s="88"/>
      <c r="C394" s="4"/>
      <c r="D394" s="4"/>
      <c r="E394" s="4"/>
      <c r="F394" s="4"/>
      <c r="G394" s="4"/>
      <c r="H394" s="4"/>
      <c r="I394" s="4"/>
      <c r="J394" s="4"/>
      <c r="AO394" s="4"/>
      <c r="AP394" s="4"/>
      <c r="AQ394" s="4"/>
      <c r="AR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</row>
    <row r="395" ht="15.75" customHeight="1">
      <c r="A395" s="88"/>
      <c r="C395" s="4"/>
      <c r="D395" s="4"/>
      <c r="E395" s="4"/>
      <c r="F395" s="4"/>
      <c r="G395" s="4"/>
      <c r="H395" s="4"/>
      <c r="I395" s="4"/>
      <c r="J395" s="4"/>
      <c r="AO395" s="4"/>
      <c r="AP395" s="4"/>
      <c r="AQ395" s="4"/>
      <c r="AR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</row>
    <row r="396" ht="15.75" customHeight="1">
      <c r="A396" s="88"/>
      <c r="C396" s="4"/>
      <c r="D396" s="4"/>
      <c r="E396" s="4"/>
      <c r="F396" s="4"/>
      <c r="G396" s="4"/>
      <c r="H396" s="4"/>
      <c r="I396" s="4"/>
      <c r="J396" s="4"/>
      <c r="AO396" s="4"/>
      <c r="AP396" s="4"/>
      <c r="AQ396" s="4"/>
      <c r="AR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</row>
    <row r="397" ht="15.75" customHeight="1">
      <c r="A397" s="88"/>
      <c r="C397" s="4"/>
      <c r="D397" s="4"/>
      <c r="E397" s="4"/>
      <c r="F397" s="4"/>
      <c r="G397" s="4"/>
      <c r="H397" s="4"/>
      <c r="I397" s="4"/>
      <c r="J397" s="4"/>
      <c r="AO397" s="4"/>
      <c r="AP397" s="4"/>
      <c r="AQ397" s="4"/>
      <c r="AR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</row>
    <row r="398" ht="15.75" customHeight="1">
      <c r="A398" s="88"/>
      <c r="C398" s="4"/>
      <c r="D398" s="4"/>
      <c r="E398" s="4"/>
      <c r="F398" s="4"/>
      <c r="G398" s="4"/>
      <c r="H398" s="4"/>
      <c r="I398" s="4"/>
      <c r="J398" s="4"/>
      <c r="AO398" s="4"/>
      <c r="AP398" s="4"/>
      <c r="AQ398" s="4"/>
      <c r="AR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</row>
    <row r="399" ht="15.75" customHeight="1">
      <c r="A399" s="88"/>
      <c r="C399" s="4"/>
      <c r="D399" s="4"/>
      <c r="E399" s="4"/>
      <c r="F399" s="4"/>
      <c r="G399" s="4"/>
      <c r="H399" s="4"/>
      <c r="I399" s="4"/>
      <c r="J399" s="4"/>
      <c r="AO399" s="4"/>
      <c r="AP399" s="4"/>
      <c r="AQ399" s="4"/>
      <c r="AR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</row>
    <row r="400" ht="15.75" customHeight="1">
      <c r="A400" s="88"/>
      <c r="C400" s="4"/>
      <c r="D400" s="4"/>
      <c r="E400" s="4"/>
      <c r="F400" s="4"/>
      <c r="G400" s="4"/>
      <c r="H400" s="4"/>
      <c r="I400" s="4"/>
      <c r="J400" s="4"/>
      <c r="AO400" s="4"/>
      <c r="AP400" s="4"/>
      <c r="AQ400" s="4"/>
      <c r="AR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</row>
    <row r="401" ht="15.75" customHeight="1">
      <c r="A401" s="88"/>
      <c r="C401" s="4"/>
      <c r="D401" s="4"/>
      <c r="E401" s="4"/>
      <c r="F401" s="4"/>
      <c r="G401" s="4"/>
      <c r="H401" s="4"/>
      <c r="I401" s="4"/>
      <c r="J401" s="4"/>
      <c r="AO401" s="4"/>
      <c r="AP401" s="4"/>
      <c r="AQ401" s="4"/>
      <c r="AR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</row>
    <row r="402" ht="15.75" customHeight="1">
      <c r="A402" s="88"/>
      <c r="C402" s="4"/>
      <c r="D402" s="4"/>
      <c r="E402" s="4"/>
      <c r="F402" s="4"/>
      <c r="G402" s="4"/>
      <c r="H402" s="4"/>
      <c r="I402" s="4"/>
      <c r="J402" s="4"/>
      <c r="AO402" s="4"/>
      <c r="AP402" s="4"/>
      <c r="AQ402" s="4"/>
      <c r="AR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</row>
    <row r="403" ht="15.75" customHeight="1">
      <c r="A403" s="88"/>
      <c r="C403" s="4"/>
      <c r="D403" s="4"/>
      <c r="E403" s="4"/>
      <c r="F403" s="4"/>
      <c r="G403" s="4"/>
      <c r="H403" s="4"/>
      <c r="I403" s="4"/>
      <c r="J403" s="4"/>
      <c r="AO403" s="4"/>
      <c r="AP403" s="4"/>
      <c r="AQ403" s="4"/>
      <c r="AR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</row>
    <row r="404" ht="15.75" customHeight="1">
      <c r="A404" s="88"/>
      <c r="C404" s="4"/>
      <c r="D404" s="4"/>
      <c r="E404" s="4"/>
      <c r="F404" s="4"/>
      <c r="G404" s="4"/>
      <c r="H404" s="4"/>
      <c r="I404" s="4"/>
      <c r="J404" s="4"/>
      <c r="AO404" s="4"/>
      <c r="AP404" s="4"/>
      <c r="AQ404" s="4"/>
      <c r="AR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</row>
    <row r="405" ht="15.75" customHeight="1">
      <c r="A405" s="88"/>
      <c r="C405" s="4"/>
      <c r="D405" s="4"/>
      <c r="E405" s="4"/>
      <c r="F405" s="4"/>
      <c r="G405" s="4"/>
      <c r="H405" s="4"/>
      <c r="I405" s="4"/>
      <c r="J405" s="4"/>
      <c r="AO405" s="4"/>
      <c r="AP405" s="4"/>
      <c r="AQ405" s="4"/>
      <c r="AR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</row>
    <row r="406" ht="15.75" customHeight="1">
      <c r="A406" s="88"/>
      <c r="C406" s="4"/>
      <c r="D406" s="4"/>
      <c r="E406" s="4"/>
      <c r="F406" s="4"/>
      <c r="G406" s="4"/>
      <c r="H406" s="4"/>
      <c r="I406" s="4"/>
      <c r="J406" s="4"/>
      <c r="AO406" s="4"/>
      <c r="AP406" s="4"/>
      <c r="AQ406" s="4"/>
      <c r="AR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</row>
    <row r="407" ht="15.75" customHeight="1">
      <c r="A407" s="88"/>
      <c r="C407" s="4"/>
      <c r="D407" s="4"/>
      <c r="E407" s="4"/>
      <c r="F407" s="4"/>
      <c r="G407" s="4"/>
      <c r="H407" s="4"/>
      <c r="I407" s="4"/>
      <c r="J407" s="4"/>
      <c r="AO407" s="4"/>
      <c r="AP407" s="4"/>
      <c r="AQ407" s="4"/>
      <c r="AR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</row>
    <row r="408" ht="15.75" customHeight="1">
      <c r="A408" s="88"/>
      <c r="C408" s="4"/>
      <c r="D408" s="4"/>
      <c r="E408" s="4"/>
      <c r="F408" s="4"/>
      <c r="G408" s="4"/>
      <c r="H408" s="4"/>
      <c r="I408" s="4"/>
      <c r="J408" s="4"/>
      <c r="AO408" s="4"/>
      <c r="AP408" s="4"/>
      <c r="AQ408" s="4"/>
      <c r="AR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</row>
    <row r="409" ht="15.75" customHeight="1">
      <c r="A409" s="88"/>
      <c r="C409" s="4"/>
      <c r="D409" s="4"/>
      <c r="E409" s="4"/>
      <c r="F409" s="4"/>
      <c r="G409" s="4"/>
      <c r="H409" s="4"/>
      <c r="I409" s="4"/>
      <c r="J409" s="4"/>
      <c r="AO409" s="4"/>
      <c r="AP409" s="4"/>
      <c r="AQ409" s="4"/>
      <c r="AR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</row>
    <row r="410" ht="15.75" customHeight="1">
      <c r="A410" s="88"/>
      <c r="C410" s="4"/>
      <c r="D410" s="4"/>
      <c r="E410" s="4"/>
      <c r="F410" s="4"/>
      <c r="G410" s="4"/>
      <c r="H410" s="4"/>
      <c r="I410" s="4"/>
      <c r="J410" s="4"/>
      <c r="AO410" s="4"/>
      <c r="AP410" s="4"/>
      <c r="AQ410" s="4"/>
      <c r="AR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</row>
    <row r="411" ht="15.75" customHeight="1">
      <c r="A411" s="88"/>
      <c r="C411" s="4"/>
      <c r="D411" s="4"/>
      <c r="E411" s="4"/>
      <c r="F411" s="4"/>
      <c r="G411" s="4"/>
      <c r="H411" s="4"/>
      <c r="I411" s="4"/>
      <c r="J411" s="4"/>
      <c r="AO411" s="4"/>
      <c r="AP411" s="4"/>
      <c r="AQ411" s="4"/>
      <c r="AR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</row>
    <row r="412" ht="15.75" customHeight="1">
      <c r="A412" s="88"/>
      <c r="C412" s="4"/>
      <c r="D412" s="4"/>
      <c r="E412" s="4"/>
      <c r="F412" s="4"/>
      <c r="G412" s="4"/>
      <c r="H412" s="4"/>
      <c r="I412" s="4"/>
      <c r="J412" s="4"/>
      <c r="AO412" s="4"/>
      <c r="AP412" s="4"/>
      <c r="AQ412" s="4"/>
      <c r="AR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</row>
    <row r="413" ht="15.75" customHeight="1">
      <c r="A413" s="88"/>
      <c r="C413" s="4"/>
      <c r="D413" s="4"/>
      <c r="E413" s="4"/>
      <c r="F413" s="4"/>
      <c r="G413" s="4"/>
      <c r="H413" s="4"/>
      <c r="I413" s="4"/>
      <c r="J413" s="4"/>
      <c r="AO413" s="4"/>
      <c r="AP413" s="4"/>
      <c r="AQ413" s="4"/>
      <c r="AR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</row>
    <row r="414" ht="15.75" customHeight="1">
      <c r="A414" s="88"/>
      <c r="C414" s="4"/>
      <c r="D414" s="4"/>
      <c r="E414" s="4"/>
      <c r="F414" s="4"/>
      <c r="G414" s="4"/>
      <c r="H414" s="4"/>
      <c r="I414" s="4"/>
      <c r="J414" s="4"/>
      <c r="AO414" s="4"/>
      <c r="AP414" s="4"/>
      <c r="AQ414" s="4"/>
      <c r="AR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</row>
    <row r="415" ht="15.75" customHeight="1">
      <c r="A415" s="88"/>
      <c r="C415" s="4"/>
      <c r="D415" s="4"/>
      <c r="E415" s="4"/>
      <c r="F415" s="4"/>
      <c r="G415" s="4"/>
      <c r="H415" s="4"/>
      <c r="I415" s="4"/>
      <c r="J415" s="4"/>
      <c r="AO415" s="4"/>
      <c r="AP415" s="4"/>
      <c r="AQ415" s="4"/>
      <c r="AR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</row>
    <row r="416" ht="15.75" customHeight="1">
      <c r="A416" s="88"/>
      <c r="C416" s="4"/>
      <c r="D416" s="4"/>
      <c r="E416" s="4"/>
      <c r="F416" s="4"/>
      <c r="G416" s="4"/>
      <c r="H416" s="4"/>
      <c r="I416" s="4"/>
      <c r="J416" s="4"/>
      <c r="AO416" s="4"/>
      <c r="AP416" s="4"/>
      <c r="AQ416" s="4"/>
      <c r="AR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</row>
    <row r="417" ht="15.75" customHeight="1">
      <c r="A417" s="88"/>
      <c r="C417" s="4"/>
      <c r="D417" s="4"/>
      <c r="E417" s="4"/>
      <c r="F417" s="4"/>
      <c r="G417" s="4"/>
      <c r="H417" s="4"/>
      <c r="I417" s="4"/>
      <c r="J417" s="4"/>
      <c r="AO417" s="4"/>
      <c r="AP417" s="4"/>
      <c r="AQ417" s="4"/>
      <c r="AR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</row>
    <row r="418" ht="15.75" customHeight="1">
      <c r="A418" s="88"/>
      <c r="C418" s="4"/>
      <c r="D418" s="4"/>
      <c r="E418" s="4"/>
      <c r="F418" s="4"/>
      <c r="G418" s="4"/>
      <c r="H418" s="4"/>
      <c r="I418" s="4"/>
      <c r="J418" s="4"/>
      <c r="AO418" s="4"/>
      <c r="AP418" s="4"/>
      <c r="AQ418" s="4"/>
      <c r="AR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</row>
    <row r="419" ht="15.75" customHeight="1">
      <c r="A419" s="88"/>
      <c r="C419" s="4"/>
      <c r="D419" s="4"/>
      <c r="E419" s="4"/>
      <c r="F419" s="4"/>
      <c r="G419" s="4"/>
      <c r="H419" s="4"/>
      <c r="I419" s="4"/>
      <c r="J419" s="4"/>
      <c r="AO419" s="4"/>
      <c r="AP419" s="4"/>
      <c r="AQ419" s="4"/>
      <c r="AR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</row>
    <row r="420" ht="15.75" customHeight="1">
      <c r="A420" s="88"/>
      <c r="C420" s="4"/>
      <c r="D420" s="4"/>
      <c r="E420" s="4"/>
      <c r="F420" s="4"/>
      <c r="G420" s="4"/>
      <c r="H420" s="4"/>
      <c r="I420" s="4"/>
      <c r="J420" s="4"/>
      <c r="AO420" s="4"/>
      <c r="AP420" s="4"/>
      <c r="AQ420" s="4"/>
      <c r="AR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</row>
    <row r="421" ht="15.75" customHeight="1">
      <c r="A421" s="88"/>
      <c r="C421" s="4"/>
      <c r="D421" s="4"/>
      <c r="E421" s="4"/>
      <c r="F421" s="4"/>
      <c r="G421" s="4"/>
      <c r="H421" s="4"/>
      <c r="I421" s="4"/>
      <c r="J421" s="4"/>
      <c r="AO421" s="4"/>
      <c r="AP421" s="4"/>
      <c r="AQ421" s="4"/>
      <c r="AR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</row>
    <row r="422" ht="15.75" customHeight="1">
      <c r="A422" s="88"/>
      <c r="C422" s="4"/>
      <c r="D422" s="4"/>
      <c r="E422" s="4"/>
      <c r="F422" s="4"/>
      <c r="G422" s="4"/>
      <c r="H422" s="4"/>
      <c r="I422" s="4"/>
      <c r="J422" s="4"/>
      <c r="AO422" s="4"/>
      <c r="AP422" s="4"/>
      <c r="AQ422" s="4"/>
      <c r="AR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</row>
    <row r="423" ht="15.75" customHeight="1">
      <c r="A423" s="88"/>
      <c r="C423" s="4"/>
      <c r="D423" s="4"/>
      <c r="E423" s="4"/>
      <c r="F423" s="4"/>
      <c r="G423" s="4"/>
      <c r="H423" s="4"/>
      <c r="I423" s="4"/>
      <c r="J423" s="4"/>
      <c r="AO423" s="4"/>
      <c r="AP423" s="4"/>
      <c r="AQ423" s="4"/>
      <c r="AR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</row>
    <row r="424" ht="15.75" customHeight="1">
      <c r="A424" s="88"/>
      <c r="C424" s="4"/>
      <c r="D424" s="4"/>
      <c r="E424" s="4"/>
      <c r="F424" s="4"/>
      <c r="G424" s="4"/>
      <c r="H424" s="4"/>
      <c r="I424" s="4"/>
      <c r="J424" s="4"/>
      <c r="AO424" s="4"/>
      <c r="AP424" s="4"/>
      <c r="AQ424" s="4"/>
      <c r="AR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</row>
    <row r="425" ht="15.75" customHeight="1">
      <c r="A425" s="88"/>
      <c r="C425" s="4"/>
      <c r="D425" s="4"/>
      <c r="E425" s="4"/>
      <c r="F425" s="4"/>
      <c r="G425" s="4"/>
      <c r="H425" s="4"/>
      <c r="I425" s="4"/>
      <c r="J425" s="4"/>
      <c r="AO425" s="4"/>
      <c r="AP425" s="4"/>
      <c r="AQ425" s="4"/>
      <c r="AR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</row>
    <row r="426" ht="15.75" customHeight="1">
      <c r="A426" s="88"/>
      <c r="C426" s="4"/>
      <c r="D426" s="4"/>
      <c r="E426" s="4"/>
      <c r="F426" s="4"/>
      <c r="G426" s="4"/>
      <c r="H426" s="4"/>
      <c r="I426" s="4"/>
      <c r="J426" s="4"/>
      <c r="AO426" s="4"/>
      <c r="AP426" s="4"/>
      <c r="AQ426" s="4"/>
      <c r="AR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</row>
    <row r="427" ht="15.75" customHeight="1">
      <c r="A427" s="88"/>
      <c r="C427" s="4"/>
      <c r="D427" s="4"/>
      <c r="E427" s="4"/>
      <c r="F427" s="4"/>
      <c r="G427" s="4"/>
      <c r="H427" s="4"/>
      <c r="I427" s="4"/>
      <c r="J427" s="4"/>
      <c r="AO427" s="4"/>
      <c r="AP427" s="4"/>
      <c r="AQ427" s="4"/>
      <c r="AR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</row>
    <row r="428" ht="15.75" customHeight="1">
      <c r="A428" s="88"/>
      <c r="C428" s="4"/>
      <c r="D428" s="4"/>
      <c r="E428" s="4"/>
      <c r="F428" s="4"/>
      <c r="G428" s="4"/>
      <c r="H428" s="4"/>
      <c r="I428" s="4"/>
      <c r="J428" s="4"/>
      <c r="AO428" s="4"/>
      <c r="AP428" s="4"/>
      <c r="AQ428" s="4"/>
      <c r="AR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</row>
    <row r="429" ht="15.75" customHeight="1">
      <c r="A429" s="88"/>
      <c r="C429" s="4"/>
      <c r="D429" s="4"/>
      <c r="E429" s="4"/>
      <c r="F429" s="4"/>
      <c r="G429" s="4"/>
      <c r="H429" s="4"/>
      <c r="I429" s="4"/>
      <c r="J429" s="4"/>
      <c r="AO429" s="4"/>
      <c r="AP429" s="4"/>
      <c r="AQ429" s="4"/>
      <c r="AR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</row>
    <row r="430" ht="15.75" customHeight="1">
      <c r="A430" s="88"/>
      <c r="C430" s="4"/>
      <c r="D430" s="4"/>
      <c r="E430" s="4"/>
      <c r="F430" s="4"/>
      <c r="G430" s="4"/>
      <c r="H430" s="4"/>
      <c r="I430" s="4"/>
      <c r="J430" s="4"/>
      <c r="AO430" s="4"/>
      <c r="AP430" s="4"/>
      <c r="AQ430" s="4"/>
      <c r="AR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</row>
    <row r="431" ht="15.75" customHeight="1">
      <c r="A431" s="88"/>
      <c r="C431" s="4"/>
      <c r="D431" s="4"/>
      <c r="E431" s="4"/>
      <c r="F431" s="4"/>
      <c r="G431" s="4"/>
      <c r="H431" s="4"/>
      <c r="I431" s="4"/>
      <c r="J431" s="4"/>
      <c r="AO431" s="4"/>
      <c r="AP431" s="4"/>
      <c r="AQ431" s="4"/>
      <c r="AR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</row>
    <row r="432" ht="15.75" customHeight="1">
      <c r="A432" s="88"/>
      <c r="C432" s="4"/>
      <c r="D432" s="4"/>
      <c r="E432" s="4"/>
      <c r="F432" s="4"/>
      <c r="G432" s="4"/>
      <c r="H432" s="4"/>
      <c r="I432" s="4"/>
      <c r="J432" s="4"/>
      <c r="AO432" s="4"/>
      <c r="AP432" s="4"/>
      <c r="AQ432" s="4"/>
      <c r="AR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</row>
    <row r="433" ht="15.75" customHeight="1">
      <c r="A433" s="88"/>
      <c r="C433" s="4"/>
      <c r="D433" s="4"/>
      <c r="E433" s="4"/>
      <c r="F433" s="4"/>
      <c r="G433" s="4"/>
      <c r="H433" s="4"/>
      <c r="I433" s="4"/>
      <c r="J433" s="4"/>
      <c r="AO433" s="4"/>
      <c r="AP433" s="4"/>
      <c r="AQ433" s="4"/>
      <c r="AR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</row>
    <row r="434" ht="15.75" customHeight="1">
      <c r="A434" s="88"/>
      <c r="C434" s="4"/>
      <c r="D434" s="4"/>
      <c r="E434" s="4"/>
      <c r="F434" s="4"/>
      <c r="G434" s="4"/>
      <c r="H434" s="4"/>
      <c r="I434" s="4"/>
      <c r="J434" s="4"/>
      <c r="AO434" s="4"/>
      <c r="AP434" s="4"/>
      <c r="AQ434" s="4"/>
      <c r="AR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</row>
    <row r="435" ht="15.75" customHeight="1">
      <c r="A435" s="88"/>
      <c r="C435" s="4"/>
      <c r="D435" s="4"/>
      <c r="E435" s="4"/>
      <c r="F435" s="4"/>
      <c r="G435" s="4"/>
      <c r="H435" s="4"/>
      <c r="I435" s="4"/>
      <c r="J435" s="4"/>
      <c r="AO435" s="4"/>
      <c r="AP435" s="4"/>
      <c r="AQ435" s="4"/>
      <c r="AR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</row>
    <row r="436" ht="15.75" customHeight="1">
      <c r="A436" s="88"/>
      <c r="C436" s="4"/>
      <c r="D436" s="4"/>
      <c r="E436" s="4"/>
      <c r="F436" s="4"/>
      <c r="G436" s="4"/>
      <c r="H436" s="4"/>
      <c r="I436" s="4"/>
      <c r="J436" s="4"/>
      <c r="AO436" s="4"/>
      <c r="AP436" s="4"/>
      <c r="AQ436" s="4"/>
      <c r="AR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</row>
    <row r="437" ht="15.75" customHeight="1">
      <c r="A437" s="88"/>
      <c r="C437" s="4"/>
      <c r="D437" s="4"/>
      <c r="E437" s="4"/>
      <c r="F437" s="4"/>
      <c r="G437" s="4"/>
      <c r="H437" s="4"/>
      <c r="I437" s="4"/>
      <c r="J437" s="4"/>
      <c r="AO437" s="4"/>
      <c r="AP437" s="4"/>
      <c r="AQ437" s="4"/>
      <c r="AR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</row>
    <row r="438" ht="15.75" customHeight="1">
      <c r="A438" s="88"/>
      <c r="C438" s="4"/>
      <c r="D438" s="4"/>
      <c r="E438" s="4"/>
      <c r="F438" s="4"/>
      <c r="G438" s="4"/>
      <c r="H438" s="4"/>
      <c r="I438" s="4"/>
      <c r="J438" s="4"/>
      <c r="AO438" s="4"/>
      <c r="AP438" s="4"/>
      <c r="AQ438" s="4"/>
      <c r="AR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</row>
    <row r="439" ht="15.75" customHeight="1">
      <c r="A439" s="88"/>
      <c r="C439" s="4"/>
      <c r="D439" s="4"/>
      <c r="E439" s="4"/>
      <c r="F439" s="4"/>
      <c r="G439" s="4"/>
      <c r="H439" s="4"/>
      <c r="I439" s="4"/>
      <c r="J439" s="4"/>
      <c r="AO439" s="4"/>
      <c r="AP439" s="4"/>
      <c r="AQ439" s="4"/>
      <c r="AR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</row>
    <row r="440" ht="15.75" customHeight="1">
      <c r="A440" s="88"/>
      <c r="C440" s="4"/>
      <c r="D440" s="4"/>
      <c r="E440" s="4"/>
      <c r="F440" s="4"/>
      <c r="G440" s="4"/>
      <c r="H440" s="4"/>
      <c r="I440" s="4"/>
      <c r="J440" s="4"/>
      <c r="AO440" s="4"/>
      <c r="AP440" s="4"/>
      <c r="AQ440" s="4"/>
      <c r="AR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</row>
    <row r="441" ht="15.75" customHeight="1">
      <c r="A441" s="88"/>
      <c r="C441" s="4"/>
      <c r="D441" s="4"/>
      <c r="E441" s="4"/>
      <c r="F441" s="4"/>
      <c r="G441" s="4"/>
      <c r="H441" s="4"/>
      <c r="I441" s="4"/>
      <c r="J441" s="4"/>
      <c r="AO441" s="4"/>
      <c r="AP441" s="4"/>
      <c r="AQ441" s="4"/>
      <c r="AR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</row>
    <row r="442" ht="15.75" customHeight="1">
      <c r="A442" s="88"/>
      <c r="C442" s="4"/>
      <c r="D442" s="4"/>
      <c r="E442" s="4"/>
      <c r="F442" s="4"/>
      <c r="G442" s="4"/>
      <c r="H442" s="4"/>
      <c r="I442" s="4"/>
      <c r="J442" s="4"/>
      <c r="AO442" s="4"/>
      <c r="AP442" s="4"/>
      <c r="AQ442" s="4"/>
      <c r="AR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</row>
    <row r="443" ht="15.75" customHeight="1">
      <c r="A443" s="88"/>
      <c r="C443" s="4"/>
      <c r="D443" s="4"/>
      <c r="E443" s="4"/>
      <c r="F443" s="4"/>
      <c r="G443" s="4"/>
      <c r="H443" s="4"/>
      <c r="I443" s="4"/>
      <c r="J443" s="4"/>
      <c r="AO443" s="4"/>
      <c r="AP443" s="4"/>
      <c r="AQ443" s="4"/>
      <c r="AR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</row>
    <row r="444" ht="15.75" customHeight="1">
      <c r="A444" s="88"/>
      <c r="C444" s="4"/>
      <c r="D444" s="4"/>
      <c r="E444" s="4"/>
      <c r="F444" s="4"/>
      <c r="G444" s="4"/>
      <c r="H444" s="4"/>
      <c r="I444" s="4"/>
      <c r="J444" s="4"/>
      <c r="AO444" s="4"/>
      <c r="AP444" s="4"/>
      <c r="AQ444" s="4"/>
      <c r="AR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</row>
    <row r="445" ht="15.75" customHeight="1">
      <c r="A445" s="88"/>
      <c r="C445" s="4"/>
      <c r="D445" s="4"/>
      <c r="E445" s="4"/>
      <c r="F445" s="4"/>
      <c r="G445" s="4"/>
      <c r="H445" s="4"/>
      <c r="I445" s="4"/>
      <c r="J445" s="4"/>
      <c r="AO445" s="4"/>
      <c r="AP445" s="4"/>
      <c r="AQ445" s="4"/>
      <c r="AR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</row>
    <row r="446" ht="15.75" customHeight="1">
      <c r="A446" s="88"/>
      <c r="C446" s="4"/>
      <c r="D446" s="4"/>
      <c r="E446" s="4"/>
      <c r="F446" s="4"/>
      <c r="G446" s="4"/>
      <c r="H446" s="4"/>
      <c r="I446" s="4"/>
      <c r="J446" s="4"/>
      <c r="AO446" s="4"/>
      <c r="AP446" s="4"/>
      <c r="AQ446" s="4"/>
      <c r="AR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</row>
    <row r="447" ht="15.75" customHeight="1">
      <c r="A447" s="88"/>
      <c r="C447" s="4"/>
      <c r="D447" s="4"/>
      <c r="E447" s="4"/>
      <c r="F447" s="4"/>
      <c r="G447" s="4"/>
      <c r="H447" s="4"/>
      <c r="I447" s="4"/>
      <c r="J447" s="4"/>
      <c r="AO447" s="4"/>
      <c r="AP447" s="4"/>
      <c r="AQ447" s="4"/>
      <c r="AR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</row>
    <row r="448" ht="15.75" customHeight="1">
      <c r="A448" s="88"/>
      <c r="C448" s="4"/>
      <c r="D448" s="4"/>
      <c r="E448" s="4"/>
      <c r="F448" s="4"/>
      <c r="G448" s="4"/>
      <c r="H448" s="4"/>
      <c r="I448" s="4"/>
      <c r="J448" s="4"/>
      <c r="AO448" s="4"/>
      <c r="AP448" s="4"/>
      <c r="AQ448" s="4"/>
      <c r="AR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</row>
    <row r="449" ht="15.75" customHeight="1">
      <c r="A449" s="88"/>
      <c r="C449" s="4"/>
      <c r="D449" s="4"/>
      <c r="E449" s="4"/>
      <c r="F449" s="4"/>
      <c r="G449" s="4"/>
      <c r="H449" s="4"/>
      <c r="I449" s="4"/>
      <c r="J449" s="4"/>
      <c r="AO449" s="4"/>
      <c r="AP449" s="4"/>
      <c r="AQ449" s="4"/>
      <c r="AR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</row>
    <row r="450" ht="15.75" customHeight="1">
      <c r="A450" s="88"/>
      <c r="C450" s="4"/>
      <c r="D450" s="4"/>
      <c r="E450" s="4"/>
      <c r="F450" s="4"/>
      <c r="G450" s="4"/>
      <c r="H450" s="4"/>
      <c r="I450" s="4"/>
      <c r="J450" s="4"/>
      <c r="AO450" s="4"/>
      <c r="AP450" s="4"/>
      <c r="AQ450" s="4"/>
      <c r="AR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</row>
    <row r="451" ht="15.75" customHeight="1">
      <c r="A451" s="88"/>
      <c r="C451" s="4"/>
      <c r="D451" s="4"/>
      <c r="E451" s="4"/>
      <c r="F451" s="4"/>
      <c r="G451" s="4"/>
      <c r="H451" s="4"/>
      <c r="I451" s="4"/>
      <c r="J451" s="4"/>
      <c r="AO451" s="4"/>
      <c r="AP451" s="4"/>
      <c r="AQ451" s="4"/>
      <c r="AR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</row>
    <row r="452" ht="15.75" customHeight="1">
      <c r="A452" s="88"/>
      <c r="C452" s="4"/>
      <c r="D452" s="4"/>
      <c r="E452" s="4"/>
      <c r="F452" s="4"/>
      <c r="G452" s="4"/>
      <c r="H452" s="4"/>
      <c r="I452" s="4"/>
      <c r="J452" s="4"/>
      <c r="AO452" s="4"/>
      <c r="AP452" s="4"/>
      <c r="AQ452" s="4"/>
      <c r="AR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</row>
    <row r="453" ht="15.75" customHeight="1">
      <c r="A453" s="88"/>
      <c r="C453" s="4"/>
      <c r="D453" s="4"/>
      <c r="E453" s="4"/>
      <c r="F453" s="4"/>
      <c r="G453" s="4"/>
      <c r="H453" s="4"/>
      <c r="I453" s="4"/>
      <c r="J453" s="4"/>
      <c r="AO453" s="4"/>
      <c r="AP453" s="4"/>
      <c r="AQ453" s="4"/>
      <c r="AR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</row>
    <row r="454" ht="15.75" customHeight="1">
      <c r="A454" s="88"/>
      <c r="C454" s="4"/>
      <c r="D454" s="4"/>
      <c r="E454" s="4"/>
      <c r="F454" s="4"/>
      <c r="G454" s="4"/>
      <c r="H454" s="4"/>
      <c r="I454" s="4"/>
      <c r="J454" s="4"/>
      <c r="AO454" s="4"/>
      <c r="AP454" s="4"/>
      <c r="AQ454" s="4"/>
      <c r="AR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</row>
    <row r="455" ht="15.75" customHeight="1">
      <c r="A455" s="88"/>
      <c r="C455" s="4"/>
      <c r="D455" s="4"/>
      <c r="E455" s="4"/>
      <c r="F455" s="4"/>
      <c r="G455" s="4"/>
      <c r="H455" s="4"/>
      <c r="I455" s="4"/>
      <c r="J455" s="4"/>
      <c r="AO455" s="4"/>
      <c r="AP455" s="4"/>
      <c r="AQ455" s="4"/>
      <c r="AR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</row>
    <row r="456" ht="15.75" customHeight="1">
      <c r="A456" s="88"/>
      <c r="C456" s="4"/>
      <c r="D456" s="4"/>
      <c r="E456" s="4"/>
      <c r="F456" s="4"/>
      <c r="G456" s="4"/>
      <c r="H456" s="4"/>
      <c r="I456" s="4"/>
      <c r="J456" s="4"/>
      <c r="AO456" s="4"/>
      <c r="AP456" s="4"/>
      <c r="AQ456" s="4"/>
      <c r="AR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</row>
    <row r="457" ht="15.75" customHeight="1">
      <c r="A457" s="88"/>
      <c r="C457" s="4"/>
      <c r="D457" s="4"/>
      <c r="E457" s="4"/>
      <c r="F457" s="4"/>
      <c r="G457" s="4"/>
      <c r="H457" s="4"/>
      <c r="I457" s="4"/>
      <c r="J457" s="4"/>
      <c r="AO457" s="4"/>
      <c r="AP457" s="4"/>
      <c r="AQ457" s="4"/>
      <c r="AR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</row>
    <row r="458" ht="15.75" customHeight="1">
      <c r="A458" s="88"/>
      <c r="C458" s="4"/>
      <c r="D458" s="4"/>
      <c r="E458" s="4"/>
      <c r="F458" s="4"/>
      <c r="G458" s="4"/>
      <c r="H458" s="4"/>
      <c r="I458" s="4"/>
      <c r="J458" s="4"/>
      <c r="AO458" s="4"/>
      <c r="AP458" s="4"/>
      <c r="AQ458" s="4"/>
      <c r="AR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</row>
    <row r="459" ht="15.75" customHeight="1">
      <c r="A459" s="88"/>
      <c r="C459" s="4"/>
      <c r="D459" s="4"/>
      <c r="E459" s="4"/>
      <c r="F459" s="4"/>
      <c r="G459" s="4"/>
      <c r="H459" s="4"/>
      <c r="I459" s="4"/>
      <c r="J459" s="4"/>
      <c r="AO459" s="4"/>
      <c r="AP459" s="4"/>
      <c r="AQ459" s="4"/>
      <c r="AR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</row>
    <row r="460" ht="15.75" customHeight="1">
      <c r="A460" s="88"/>
      <c r="C460" s="4"/>
      <c r="D460" s="4"/>
      <c r="E460" s="4"/>
      <c r="F460" s="4"/>
      <c r="G460" s="4"/>
      <c r="H460" s="4"/>
      <c r="I460" s="4"/>
      <c r="J460" s="4"/>
      <c r="AO460" s="4"/>
      <c r="AP460" s="4"/>
      <c r="AQ460" s="4"/>
      <c r="AR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</row>
    <row r="461" ht="15.75" customHeight="1">
      <c r="A461" s="88"/>
      <c r="C461" s="4"/>
      <c r="D461" s="4"/>
      <c r="E461" s="4"/>
      <c r="F461" s="4"/>
      <c r="G461" s="4"/>
      <c r="H461" s="4"/>
      <c r="I461" s="4"/>
      <c r="J461" s="4"/>
      <c r="AO461" s="4"/>
      <c r="AP461" s="4"/>
      <c r="AQ461" s="4"/>
      <c r="AR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</row>
    <row r="462" ht="15.75" customHeight="1">
      <c r="A462" s="88"/>
      <c r="C462" s="4"/>
      <c r="D462" s="4"/>
      <c r="E462" s="4"/>
      <c r="F462" s="4"/>
      <c r="G462" s="4"/>
      <c r="H462" s="4"/>
      <c r="I462" s="4"/>
      <c r="J462" s="4"/>
      <c r="AO462" s="4"/>
      <c r="AP462" s="4"/>
      <c r="AQ462" s="4"/>
      <c r="AR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</row>
    <row r="463" ht="15.75" customHeight="1">
      <c r="A463" s="88"/>
      <c r="C463" s="4"/>
      <c r="D463" s="4"/>
      <c r="E463" s="4"/>
      <c r="F463" s="4"/>
      <c r="G463" s="4"/>
      <c r="H463" s="4"/>
      <c r="I463" s="4"/>
      <c r="J463" s="4"/>
      <c r="AO463" s="4"/>
      <c r="AP463" s="4"/>
      <c r="AQ463" s="4"/>
      <c r="AR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</row>
    <row r="464" ht="15.75" customHeight="1">
      <c r="A464" s="88"/>
      <c r="C464" s="4"/>
      <c r="D464" s="4"/>
      <c r="E464" s="4"/>
      <c r="F464" s="4"/>
      <c r="G464" s="4"/>
      <c r="H464" s="4"/>
      <c r="I464" s="4"/>
      <c r="J464" s="4"/>
      <c r="AO464" s="4"/>
      <c r="AP464" s="4"/>
      <c r="AQ464" s="4"/>
      <c r="AR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</row>
    <row r="465" ht="15.75" customHeight="1">
      <c r="A465" s="88"/>
      <c r="C465" s="4"/>
      <c r="D465" s="4"/>
      <c r="E465" s="4"/>
      <c r="F465" s="4"/>
      <c r="G465" s="4"/>
      <c r="H465" s="4"/>
      <c r="I465" s="4"/>
      <c r="J465" s="4"/>
      <c r="AO465" s="4"/>
      <c r="AP465" s="4"/>
      <c r="AQ465" s="4"/>
      <c r="AR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</row>
    <row r="466" ht="15.75" customHeight="1">
      <c r="A466" s="88"/>
      <c r="C466" s="4"/>
      <c r="D466" s="4"/>
      <c r="E466" s="4"/>
      <c r="F466" s="4"/>
      <c r="G466" s="4"/>
      <c r="H466" s="4"/>
      <c r="I466" s="4"/>
      <c r="J466" s="4"/>
      <c r="AO466" s="4"/>
      <c r="AP466" s="4"/>
      <c r="AQ466" s="4"/>
      <c r="AR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</row>
    <row r="467" ht="15.75" customHeight="1">
      <c r="A467" s="88"/>
      <c r="C467" s="4"/>
      <c r="D467" s="4"/>
      <c r="E467" s="4"/>
      <c r="F467" s="4"/>
      <c r="G467" s="4"/>
      <c r="H467" s="4"/>
      <c r="I467" s="4"/>
      <c r="J467" s="4"/>
      <c r="AO467" s="4"/>
      <c r="AP467" s="4"/>
      <c r="AQ467" s="4"/>
      <c r="AR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</row>
    <row r="468" ht="15.75" customHeight="1">
      <c r="A468" s="88"/>
      <c r="C468" s="4"/>
      <c r="D468" s="4"/>
      <c r="E468" s="4"/>
      <c r="F468" s="4"/>
      <c r="G468" s="4"/>
      <c r="H468" s="4"/>
      <c r="I468" s="4"/>
      <c r="J468" s="4"/>
      <c r="AO468" s="4"/>
      <c r="AP468" s="4"/>
      <c r="AQ468" s="4"/>
      <c r="AR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</row>
    <row r="469" ht="15.75" customHeight="1">
      <c r="A469" s="88"/>
      <c r="C469" s="4"/>
      <c r="D469" s="4"/>
      <c r="E469" s="4"/>
      <c r="F469" s="4"/>
      <c r="G469" s="4"/>
      <c r="H469" s="4"/>
      <c r="I469" s="4"/>
      <c r="J469" s="4"/>
      <c r="AO469" s="4"/>
      <c r="AP469" s="4"/>
      <c r="AQ469" s="4"/>
      <c r="AR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</row>
    <row r="470" ht="15.75" customHeight="1">
      <c r="A470" s="88"/>
      <c r="C470" s="4"/>
      <c r="D470" s="4"/>
      <c r="E470" s="4"/>
      <c r="F470" s="4"/>
      <c r="G470" s="4"/>
      <c r="H470" s="4"/>
      <c r="I470" s="4"/>
      <c r="J470" s="4"/>
      <c r="AO470" s="4"/>
      <c r="AP470" s="4"/>
      <c r="AQ470" s="4"/>
      <c r="AR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</row>
    <row r="471" ht="15.75" customHeight="1">
      <c r="A471" s="88"/>
      <c r="C471" s="4"/>
      <c r="D471" s="4"/>
      <c r="E471" s="4"/>
      <c r="F471" s="4"/>
      <c r="G471" s="4"/>
      <c r="H471" s="4"/>
      <c r="I471" s="4"/>
      <c r="J471" s="4"/>
      <c r="AO471" s="4"/>
      <c r="AP471" s="4"/>
      <c r="AQ471" s="4"/>
      <c r="AR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</row>
    <row r="472" ht="15.75" customHeight="1">
      <c r="A472" s="88"/>
      <c r="C472" s="4"/>
      <c r="D472" s="4"/>
      <c r="E472" s="4"/>
      <c r="F472" s="4"/>
      <c r="G472" s="4"/>
      <c r="H472" s="4"/>
      <c r="I472" s="4"/>
      <c r="J472" s="4"/>
      <c r="AO472" s="4"/>
      <c r="AP472" s="4"/>
      <c r="AQ472" s="4"/>
      <c r="AR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</row>
    <row r="473" ht="15.75" customHeight="1">
      <c r="A473" s="88"/>
      <c r="C473" s="4"/>
      <c r="D473" s="4"/>
      <c r="E473" s="4"/>
      <c r="F473" s="4"/>
      <c r="G473" s="4"/>
      <c r="H473" s="4"/>
      <c r="I473" s="4"/>
      <c r="J473" s="4"/>
      <c r="AO473" s="4"/>
      <c r="AP473" s="4"/>
      <c r="AQ473" s="4"/>
      <c r="AR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</row>
    <row r="474" ht="15.75" customHeight="1">
      <c r="A474" s="88"/>
      <c r="C474" s="4"/>
      <c r="D474" s="4"/>
      <c r="E474" s="4"/>
      <c r="F474" s="4"/>
      <c r="G474" s="4"/>
      <c r="H474" s="4"/>
      <c r="I474" s="4"/>
      <c r="J474" s="4"/>
      <c r="AO474" s="4"/>
      <c r="AP474" s="4"/>
      <c r="AQ474" s="4"/>
      <c r="AR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</row>
    <row r="475" ht="15.75" customHeight="1">
      <c r="A475" s="88"/>
      <c r="C475" s="4"/>
      <c r="D475" s="4"/>
      <c r="E475" s="4"/>
      <c r="F475" s="4"/>
      <c r="G475" s="4"/>
      <c r="H475" s="4"/>
      <c r="I475" s="4"/>
      <c r="J475" s="4"/>
      <c r="AO475" s="4"/>
      <c r="AP475" s="4"/>
      <c r="AQ475" s="4"/>
      <c r="AR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</row>
    <row r="476" ht="15.75" customHeight="1">
      <c r="A476" s="88"/>
      <c r="C476" s="4"/>
      <c r="D476" s="4"/>
      <c r="E476" s="4"/>
      <c r="F476" s="4"/>
      <c r="G476" s="4"/>
      <c r="H476" s="4"/>
      <c r="I476" s="4"/>
      <c r="J476" s="4"/>
      <c r="AO476" s="4"/>
      <c r="AP476" s="4"/>
      <c r="AQ476" s="4"/>
      <c r="AR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</row>
    <row r="477" ht="15.75" customHeight="1">
      <c r="A477" s="88"/>
      <c r="C477" s="4"/>
      <c r="D477" s="4"/>
      <c r="E477" s="4"/>
      <c r="F477" s="4"/>
      <c r="G477" s="4"/>
      <c r="H477" s="4"/>
      <c r="I477" s="4"/>
      <c r="J477" s="4"/>
      <c r="AO477" s="4"/>
      <c r="AP477" s="4"/>
      <c r="AQ477" s="4"/>
      <c r="AR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</row>
    <row r="478" ht="15.75" customHeight="1">
      <c r="A478" s="88"/>
      <c r="C478" s="4"/>
      <c r="D478" s="4"/>
      <c r="E478" s="4"/>
      <c r="F478" s="4"/>
      <c r="G478" s="4"/>
      <c r="H478" s="4"/>
      <c r="I478" s="4"/>
      <c r="J478" s="4"/>
      <c r="AO478" s="4"/>
      <c r="AP478" s="4"/>
      <c r="AQ478" s="4"/>
      <c r="AR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</row>
    <row r="479" ht="15.75" customHeight="1">
      <c r="A479" s="88"/>
      <c r="C479" s="4"/>
      <c r="D479" s="4"/>
      <c r="E479" s="4"/>
      <c r="F479" s="4"/>
      <c r="G479" s="4"/>
      <c r="H479" s="4"/>
      <c r="I479" s="4"/>
      <c r="J479" s="4"/>
      <c r="AO479" s="4"/>
      <c r="AP479" s="4"/>
      <c r="AQ479" s="4"/>
      <c r="AR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</row>
    <row r="480" ht="15.75" customHeight="1">
      <c r="A480" s="88"/>
      <c r="C480" s="4"/>
      <c r="D480" s="4"/>
      <c r="E480" s="4"/>
      <c r="F480" s="4"/>
      <c r="G480" s="4"/>
      <c r="H480" s="4"/>
      <c r="I480" s="4"/>
      <c r="J480" s="4"/>
      <c r="AO480" s="4"/>
      <c r="AP480" s="4"/>
      <c r="AQ480" s="4"/>
      <c r="AR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</row>
    <row r="481" ht="15.75" customHeight="1">
      <c r="A481" s="88"/>
      <c r="C481" s="4"/>
      <c r="D481" s="4"/>
      <c r="E481" s="4"/>
      <c r="F481" s="4"/>
      <c r="G481" s="4"/>
      <c r="H481" s="4"/>
      <c r="I481" s="4"/>
      <c r="J481" s="4"/>
      <c r="AO481" s="4"/>
      <c r="AP481" s="4"/>
      <c r="AQ481" s="4"/>
      <c r="AR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</row>
    <row r="482" ht="15.75" customHeight="1">
      <c r="A482" s="88"/>
      <c r="C482" s="4"/>
      <c r="D482" s="4"/>
      <c r="E482" s="4"/>
      <c r="F482" s="4"/>
      <c r="G482" s="4"/>
      <c r="H482" s="4"/>
      <c r="I482" s="4"/>
      <c r="J482" s="4"/>
      <c r="AO482" s="4"/>
      <c r="AP482" s="4"/>
      <c r="AQ482" s="4"/>
      <c r="AR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</row>
    <row r="483" ht="15.75" customHeight="1">
      <c r="A483" s="88"/>
      <c r="C483" s="4"/>
      <c r="D483" s="4"/>
      <c r="E483" s="4"/>
      <c r="F483" s="4"/>
      <c r="G483" s="4"/>
      <c r="H483" s="4"/>
      <c r="I483" s="4"/>
      <c r="J483" s="4"/>
      <c r="AO483" s="4"/>
      <c r="AP483" s="4"/>
      <c r="AQ483" s="4"/>
      <c r="AR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</row>
    <row r="484" ht="15.75" customHeight="1">
      <c r="A484" s="88"/>
      <c r="C484" s="4"/>
      <c r="D484" s="4"/>
      <c r="E484" s="4"/>
      <c r="F484" s="4"/>
      <c r="G484" s="4"/>
      <c r="H484" s="4"/>
      <c r="I484" s="4"/>
      <c r="J484" s="4"/>
      <c r="AO484" s="4"/>
      <c r="AP484" s="4"/>
      <c r="AQ484" s="4"/>
      <c r="AR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</row>
    <row r="485" ht="15.75" customHeight="1">
      <c r="A485" s="88"/>
      <c r="C485" s="4"/>
      <c r="D485" s="4"/>
      <c r="E485" s="4"/>
      <c r="F485" s="4"/>
      <c r="G485" s="4"/>
      <c r="H485" s="4"/>
      <c r="I485" s="4"/>
      <c r="J485" s="4"/>
      <c r="AO485" s="4"/>
      <c r="AP485" s="4"/>
      <c r="AQ485" s="4"/>
      <c r="AR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</row>
    <row r="486" ht="15.75" customHeight="1">
      <c r="A486" s="88"/>
      <c r="C486" s="4"/>
      <c r="D486" s="4"/>
      <c r="E486" s="4"/>
      <c r="F486" s="4"/>
      <c r="G486" s="4"/>
      <c r="H486" s="4"/>
      <c r="I486" s="4"/>
      <c r="J486" s="4"/>
      <c r="AO486" s="4"/>
      <c r="AP486" s="4"/>
      <c r="AQ486" s="4"/>
      <c r="AR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</row>
    <row r="487" ht="15.75" customHeight="1">
      <c r="A487" s="88"/>
      <c r="C487" s="4"/>
      <c r="D487" s="4"/>
      <c r="E487" s="4"/>
      <c r="F487" s="4"/>
      <c r="G487" s="4"/>
      <c r="H487" s="4"/>
      <c r="I487" s="4"/>
      <c r="J487" s="4"/>
      <c r="AO487" s="4"/>
      <c r="AP487" s="4"/>
      <c r="AQ487" s="4"/>
      <c r="AR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</row>
    <row r="488" ht="15.75" customHeight="1">
      <c r="A488" s="88"/>
      <c r="C488" s="4"/>
      <c r="D488" s="4"/>
      <c r="E488" s="4"/>
      <c r="F488" s="4"/>
      <c r="G488" s="4"/>
      <c r="H488" s="4"/>
      <c r="I488" s="4"/>
      <c r="J488" s="4"/>
      <c r="AO488" s="4"/>
      <c r="AP488" s="4"/>
      <c r="AQ488" s="4"/>
      <c r="AR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</row>
    <row r="489" ht="15.75" customHeight="1">
      <c r="A489" s="88"/>
      <c r="C489" s="4"/>
      <c r="D489" s="4"/>
      <c r="E489" s="4"/>
      <c r="F489" s="4"/>
      <c r="G489" s="4"/>
      <c r="H489" s="4"/>
      <c r="I489" s="4"/>
      <c r="J489" s="4"/>
      <c r="AO489" s="4"/>
      <c r="AP489" s="4"/>
      <c r="AQ489" s="4"/>
      <c r="AR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</row>
    <row r="490" ht="15.75" customHeight="1">
      <c r="A490" s="88"/>
      <c r="C490" s="4"/>
      <c r="D490" s="4"/>
      <c r="E490" s="4"/>
      <c r="F490" s="4"/>
      <c r="G490" s="4"/>
      <c r="H490" s="4"/>
      <c r="I490" s="4"/>
      <c r="J490" s="4"/>
      <c r="AO490" s="4"/>
      <c r="AP490" s="4"/>
      <c r="AQ490" s="4"/>
      <c r="AR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</row>
    <row r="491" ht="15.75" customHeight="1">
      <c r="A491" s="88"/>
      <c r="C491" s="4"/>
      <c r="D491" s="4"/>
      <c r="E491" s="4"/>
      <c r="F491" s="4"/>
      <c r="G491" s="4"/>
      <c r="H491" s="4"/>
      <c r="I491" s="4"/>
      <c r="J491" s="4"/>
      <c r="AO491" s="4"/>
      <c r="AP491" s="4"/>
      <c r="AQ491" s="4"/>
      <c r="AR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</row>
    <row r="492" ht="15.75" customHeight="1">
      <c r="A492" s="88"/>
      <c r="C492" s="4"/>
      <c r="D492" s="4"/>
      <c r="E492" s="4"/>
      <c r="F492" s="4"/>
      <c r="G492" s="4"/>
      <c r="H492" s="4"/>
      <c r="I492" s="4"/>
      <c r="J492" s="4"/>
      <c r="AO492" s="4"/>
      <c r="AP492" s="4"/>
      <c r="AQ492" s="4"/>
      <c r="AR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</row>
    <row r="493" ht="15.75" customHeight="1">
      <c r="A493" s="88"/>
      <c r="C493" s="4"/>
      <c r="D493" s="4"/>
      <c r="E493" s="4"/>
      <c r="F493" s="4"/>
      <c r="G493" s="4"/>
      <c r="H493" s="4"/>
      <c r="I493" s="4"/>
      <c r="J493" s="4"/>
      <c r="AO493" s="4"/>
      <c r="AP493" s="4"/>
      <c r="AQ493" s="4"/>
      <c r="AR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</row>
    <row r="494" ht="15.75" customHeight="1">
      <c r="A494" s="88"/>
      <c r="C494" s="4"/>
      <c r="D494" s="4"/>
      <c r="E494" s="4"/>
      <c r="F494" s="4"/>
      <c r="G494" s="4"/>
      <c r="H494" s="4"/>
      <c r="I494" s="4"/>
      <c r="J494" s="4"/>
      <c r="AO494" s="4"/>
      <c r="AP494" s="4"/>
      <c r="AQ494" s="4"/>
      <c r="AR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</row>
    <row r="495" ht="15.75" customHeight="1">
      <c r="A495" s="88"/>
      <c r="C495" s="4"/>
      <c r="D495" s="4"/>
      <c r="E495" s="4"/>
      <c r="F495" s="4"/>
      <c r="G495" s="4"/>
      <c r="H495" s="4"/>
      <c r="I495" s="4"/>
      <c r="J495" s="4"/>
      <c r="AO495" s="4"/>
      <c r="AP495" s="4"/>
      <c r="AQ495" s="4"/>
      <c r="AR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</row>
    <row r="496" ht="15.75" customHeight="1">
      <c r="A496" s="88"/>
      <c r="C496" s="4"/>
      <c r="D496" s="4"/>
      <c r="E496" s="4"/>
      <c r="F496" s="4"/>
      <c r="G496" s="4"/>
      <c r="H496" s="4"/>
      <c r="I496" s="4"/>
      <c r="J496" s="4"/>
      <c r="AO496" s="4"/>
      <c r="AP496" s="4"/>
      <c r="AQ496" s="4"/>
      <c r="AR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</row>
    <row r="497" ht="15.75" customHeight="1">
      <c r="A497" s="88"/>
      <c r="C497" s="4"/>
      <c r="D497" s="4"/>
      <c r="E497" s="4"/>
      <c r="F497" s="4"/>
      <c r="G497" s="4"/>
      <c r="H497" s="4"/>
      <c r="I497" s="4"/>
      <c r="J497" s="4"/>
      <c r="AO497" s="4"/>
      <c r="AP497" s="4"/>
      <c r="AQ497" s="4"/>
      <c r="AR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</row>
    <row r="498" ht="15.75" customHeight="1">
      <c r="A498" s="88"/>
      <c r="C498" s="4"/>
      <c r="D498" s="4"/>
      <c r="E498" s="4"/>
      <c r="F498" s="4"/>
      <c r="G498" s="4"/>
      <c r="H498" s="4"/>
      <c r="I498" s="4"/>
      <c r="J498" s="4"/>
      <c r="AO498" s="4"/>
      <c r="AP498" s="4"/>
      <c r="AQ498" s="4"/>
      <c r="AR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</row>
    <row r="499" ht="15.75" customHeight="1">
      <c r="A499" s="88"/>
      <c r="C499" s="4"/>
      <c r="D499" s="4"/>
      <c r="E499" s="4"/>
      <c r="F499" s="4"/>
      <c r="G499" s="4"/>
      <c r="H499" s="4"/>
      <c r="I499" s="4"/>
      <c r="J499" s="4"/>
      <c r="AO499" s="4"/>
      <c r="AP499" s="4"/>
      <c r="AQ499" s="4"/>
      <c r="AR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</row>
    <row r="500" ht="15.75" customHeight="1">
      <c r="A500" s="88"/>
      <c r="C500" s="4"/>
      <c r="D500" s="4"/>
      <c r="E500" s="4"/>
      <c r="F500" s="4"/>
      <c r="G500" s="4"/>
      <c r="H500" s="4"/>
      <c r="I500" s="4"/>
      <c r="J500" s="4"/>
      <c r="AO500" s="4"/>
      <c r="AP500" s="4"/>
      <c r="AQ500" s="4"/>
      <c r="AR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</row>
    <row r="501" ht="15.75" customHeight="1">
      <c r="A501" s="88"/>
      <c r="C501" s="4"/>
      <c r="D501" s="4"/>
      <c r="E501" s="4"/>
      <c r="F501" s="4"/>
      <c r="G501" s="4"/>
      <c r="H501" s="4"/>
      <c r="I501" s="4"/>
      <c r="J501" s="4"/>
      <c r="AO501" s="4"/>
      <c r="AP501" s="4"/>
      <c r="AQ501" s="4"/>
      <c r="AR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</row>
    <row r="502" ht="15.75" customHeight="1">
      <c r="A502" s="88"/>
      <c r="C502" s="4"/>
      <c r="D502" s="4"/>
      <c r="E502" s="4"/>
      <c r="F502" s="4"/>
      <c r="G502" s="4"/>
      <c r="H502" s="4"/>
      <c r="I502" s="4"/>
      <c r="J502" s="4"/>
      <c r="AO502" s="4"/>
      <c r="AP502" s="4"/>
      <c r="AQ502" s="4"/>
      <c r="AR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</row>
    <row r="503" ht="15.75" customHeight="1">
      <c r="A503" s="88"/>
      <c r="C503" s="4"/>
      <c r="D503" s="4"/>
      <c r="E503" s="4"/>
      <c r="F503" s="4"/>
      <c r="G503" s="4"/>
      <c r="H503" s="4"/>
      <c r="I503" s="4"/>
      <c r="J503" s="4"/>
      <c r="AO503" s="4"/>
      <c r="AP503" s="4"/>
      <c r="AQ503" s="4"/>
      <c r="AR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</row>
    <row r="504" ht="15.75" customHeight="1">
      <c r="A504" s="88"/>
      <c r="C504" s="4"/>
      <c r="D504" s="4"/>
      <c r="E504" s="4"/>
      <c r="F504" s="4"/>
      <c r="G504" s="4"/>
      <c r="H504" s="4"/>
      <c r="I504" s="4"/>
      <c r="J504" s="4"/>
      <c r="AO504" s="4"/>
      <c r="AP504" s="4"/>
      <c r="AQ504" s="4"/>
      <c r="AR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</row>
    <row r="505" ht="15.75" customHeight="1">
      <c r="A505" s="88"/>
      <c r="C505" s="4"/>
      <c r="D505" s="4"/>
      <c r="E505" s="4"/>
      <c r="F505" s="4"/>
      <c r="G505" s="4"/>
      <c r="H505" s="4"/>
      <c r="I505" s="4"/>
      <c r="J505" s="4"/>
      <c r="AO505" s="4"/>
      <c r="AP505" s="4"/>
      <c r="AQ505" s="4"/>
      <c r="AR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</row>
    <row r="506" ht="15.75" customHeight="1">
      <c r="A506" s="88"/>
      <c r="C506" s="4"/>
      <c r="D506" s="4"/>
      <c r="E506" s="4"/>
      <c r="F506" s="4"/>
      <c r="G506" s="4"/>
      <c r="H506" s="4"/>
      <c r="I506" s="4"/>
      <c r="J506" s="4"/>
      <c r="AO506" s="4"/>
      <c r="AP506" s="4"/>
      <c r="AQ506" s="4"/>
      <c r="AR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</row>
    <row r="507" ht="15.75" customHeight="1">
      <c r="A507" s="88"/>
      <c r="C507" s="4"/>
      <c r="D507" s="4"/>
      <c r="E507" s="4"/>
      <c r="F507" s="4"/>
      <c r="G507" s="4"/>
      <c r="H507" s="4"/>
      <c r="I507" s="4"/>
      <c r="J507" s="4"/>
      <c r="AO507" s="4"/>
      <c r="AP507" s="4"/>
      <c r="AQ507" s="4"/>
      <c r="AR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</row>
    <row r="508" ht="15.75" customHeight="1">
      <c r="A508" s="88"/>
      <c r="C508" s="4"/>
      <c r="D508" s="4"/>
      <c r="E508" s="4"/>
      <c r="F508" s="4"/>
      <c r="G508" s="4"/>
      <c r="H508" s="4"/>
      <c r="I508" s="4"/>
      <c r="J508" s="4"/>
      <c r="AO508" s="4"/>
      <c r="AP508" s="4"/>
      <c r="AQ508" s="4"/>
      <c r="AR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</row>
    <row r="509" ht="15.75" customHeight="1">
      <c r="A509" s="88"/>
      <c r="C509" s="4"/>
      <c r="D509" s="4"/>
      <c r="E509" s="4"/>
      <c r="F509" s="4"/>
      <c r="G509" s="4"/>
      <c r="H509" s="4"/>
      <c r="I509" s="4"/>
      <c r="J509" s="4"/>
      <c r="AO509" s="4"/>
      <c r="AP509" s="4"/>
      <c r="AQ509" s="4"/>
      <c r="AR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</row>
    <row r="510" ht="15.75" customHeight="1">
      <c r="A510" s="88"/>
      <c r="C510" s="4"/>
      <c r="D510" s="4"/>
      <c r="E510" s="4"/>
      <c r="F510" s="4"/>
      <c r="G510" s="4"/>
      <c r="H510" s="4"/>
      <c r="I510" s="4"/>
      <c r="J510" s="4"/>
      <c r="AO510" s="4"/>
      <c r="AP510" s="4"/>
      <c r="AQ510" s="4"/>
      <c r="AR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</row>
    <row r="511" ht="15.75" customHeight="1">
      <c r="A511" s="88"/>
      <c r="C511" s="4"/>
      <c r="D511" s="4"/>
      <c r="E511" s="4"/>
      <c r="F511" s="4"/>
      <c r="G511" s="4"/>
      <c r="H511" s="4"/>
      <c r="I511" s="4"/>
      <c r="J511" s="4"/>
      <c r="AO511" s="4"/>
      <c r="AP511" s="4"/>
      <c r="AQ511" s="4"/>
      <c r="AR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</row>
    <row r="512" ht="15.75" customHeight="1">
      <c r="A512" s="88"/>
      <c r="C512" s="4"/>
      <c r="D512" s="4"/>
      <c r="E512" s="4"/>
      <c r="F512" s="4"/>
      <c r="G512" s="4"/>
      <c r="H512" s="4"/>
      <c r="I512" s="4"/>
      <c r="J512" s="4"/>
      <c r="AO512" s="4"/>
      <c r="AP512" s="4"/>
      <c r="AQ512" s="4"/>
      <c r="AR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</row>
    <row r="513" ht="15.75" customHeight="1">
      <c r="A513" s="88"/>
      <c r="C513" s="4"/>
      <c r="D513" s="4"/>
      <c r="E513" s="4"/>
      <c r="F513" s="4"/>
      <c r="G513" s="4"/>
      <c r="H513" s="4"/>
      <c r="I513" s="4"/>
      <c r="J513" s="4"/>
      <c r="AO513" s="4"/>
      <c r="AP513" s="4"/>
      <c r="AQ513" s="4"/>
      <c r="AR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</row>
    <row r="514" ht="15.75" customHeight="1">
      <c r="A514" s="88"/>
      <c r="C514" s="4"/>
      <c r="D514" s="4"/>
      <c r="E514" s="4"/>
      <c r="F514" s="4"/>
      <c r="G514" s="4"/>
      <c r="H514" s="4"/>
      <c r="I514" s="4"/>
      <c r="J514" s="4"/>
      <c r="AO514" s="4"/>
      <c r="AP514" s="4"/>
      <c r="AQ514" s="4"/>
      <c r="AR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</row>
    <row r="515" ht="15.75" customHeight="1">
      <c r="A515" s="88"/>
      <c r="C515" s="4"/>
      <c r="D515" s="4"/>
      <c r="E515" s="4"/>
      <c r="F515" s="4"/>
      <c r="G515" s="4"/>
      <c r="H515" s="4"/>
      <c r="I515" s="4"/>
      <c r="J515" s="4"/>
      <c r="AO515" s="4"/>
      <c r="AP515" s="4"/>
      <c r="AQ515" s="4"/>
      <c r="AR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</row>
    <row r="516" ht="15.75" customHeight="1">
      <c r="A516" s="88"/>
      <c r="C516" s="4"/>
      <c r="D516" s="4"/>
      <c r="E516" s="4"/>
      <c r="F516" s="4"/>
      <c r="G516" s="4"/>
      <c r="H516" s="4"/>
      <c r="I516" s="4"/>
      <c r="J516" s="4"/>
      <c r="AO516" s="4"/>
      <c r="AP516" s="4"/>
      <c r="AQ516" s="4"/>
      <c r="AR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</row>
    <row r="517" ht="15.75" customHeight="1">
      <c r="A517" s="88"/>
      <c r="C517" s="4"/>
      <c r="D517" s="4"/>
      <c r="E517" s="4"/>
      <c r="F517" s="4"/>
      <c r="G517" s="4"/>
      <c r="H517" s="4"/>
      <c r="I517" s="4"/>
      <c r="J517" s="4"/>
      <c r="AO517" s="4"/>
      <c r="AP517" s="4"/>
      <c r="AQ517" s="4"/>
      <c r="AR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</row>
    <row r="518" ht="15.75" customHeight="1">
      <c r="A518" s="88"/>
      <c r="C518" s="4"/>
      <c r="D518" s="4"/>
      <c r="E518" s="4"/>
      <c r="F518" s="4"/>
      <c r="G518" s="4"/>
      <c r="H518" s="4"/>
      <c r="I518" s="4"/>
      <c r="J518" s="4"/>
      <c r="AO518" s="4"/>
      <c r="AP518" s="4"/>
      <c r="AQ518" s="4"/>
      <c r="AR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</row>
    <row r="519" ht="15.75" customHeight="1">
      <c r="A519" s="88"/>
      <c r="C519" s="4"/>
      <c r="D519" s="4"/>
      <c r="E519" s="4"/>
      <c r="F519" s="4"/>
      <c r="G519" s="4"/>
      <c r="H519" s="4"/>
      <c r="I519" s="4"/>
      <c r="J519" s="4"/>
      <c r="AO519" s="4"/>
      <c r="AP519" s="4"/>
      <c r="AQ519" s="4"/>
      <c r="AR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</row>
    <row r="520" ht="15.75" customHeight="1">
      <c r="A520" s="88"/>
      <c r="C520" s="4"/>
      <c r="D520" s="4"/>
      <c r="E520" s="4"/>
      <c r="F520" s="4"/>
      <c r="G520" s="4"/>
      <c r="H520" s="4"/>
      <c r="I520" s="4"/>
      <c r="J520" s="4"/>
      <c r="AO520" s="4"/>
      <c r="AP520" s="4"/>
      <c r="AQ520" s="4"/>
      <c r="AR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</row>
    <row r="521" ht="15.75" customHeight="1">
      <c r="A521" s="88"/>
      <c r="C521" s="4"/>
      <c r="D521" s="4"/>
      <c r="E521" s="4"/>
      <c r="F521" s="4"/>
      <c r="G521" s="4"/>
      <c r="H521" s="4"/>
      <c r="I521" s="4"/>
      <c r="J521" s="4"/>
      <c r="AO521" s="4"/>
      <c r="AP521" s="4"/>
      <c r="AQ521" s="4"/>
      <c r="AR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</row>
    <row r="522" ht="15.75" customHeight="1">
      <c r="A522" s="88"/>
      <c r="C522" s="4"/>
      <c r="D522" s="4"/>
      <c r="E522" s="4"/>
      <c r="F522" s="4"/>
      <c r="G522" s="4"/>
      <c r="H522" s="4"/>
      <c r="I522" s="4"/>
      <c r="J522" s="4"/>
      <c r="AO522" s="4"/>
      <c r="AP522" s="4"/>
      <c r="AQ522" s="4"/>
      <c r="AR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</row>
    <row r="523" ht="15.75" customHeight="1">
      <c r="A523" s="88"/>
      <c r="C523" s="4"/>
      <c r="D523" s="4"/>
      <c r="E523" s="4"/>
      <c r="F523" s="4"/>
      <c r="G523" s="4"/>
      <c r="H523" s="4"/>
      <c r="I523" s="4"/>
      <c r="J523" s="4"/>
      <c r="AO523" s="4"/>
      <c r="AP523" s="4"/>
      <c r="AQ523" s="4"/>
      <c r="AR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</row>
    <row r="524" ht="15.75" customHeight="1">
      <c r="A524" s="88"/>
      <c r="C524" s="4"/>
      <c r="D524" s="4"/>
      <c r="E524" s="4"/>
      <c r="F524" s="4"/>
      <c r="G524" s="4"/>
      <c r="H524" s="4"/>
      <c r="I524" s="4"/>
      <c r="J524" s="4"/>
      <c r="AO524" s="4"/>
      <c r="AP524" s="4"/>
      <c r="AQ524" s="4"/>
      <c r="AR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</row>
    <row r="525" ht="15.75" customHeight="1">
      <c r="A525" s="88"/>
      <c r="C525" s="4"/>
      <c r="D525" s="4"/>
      <c r="E525" s="4"/>
      <c r="F525" s="4"/>
      <c r="G525" s="4"/>
      <c r="H525" s="4"/>
      <c r="I525" s="4"/>
      <c r="J525" s="4"/>
      <c r="AO525" s="4"/>
      <c r="AP525" s="4"/>
      <c r="AQ525" s="4"/>
      <c r="AR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</row>
    <row r="526" ht="15.75" customHeight="1">
      <c r="A526" s="88"/>
      <c r="C526" s="4"/>
      <c r="D526" s="4"/>
      <c r="E526" s="4"/>
      <c r="F526" s="4"/>
      <c r="G526" s="4"/>
      <c r="H526" s="4"/>
      <c r="I526" s="4"/>
      <c r="J526" s="4"/>
      <c r="AO526" s="4"/>
      <c r="AP526" s="4"/>
      <c r="AQ526" s="4"/>
      <c r="AR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</row>
    <row r="527" ht="15.75" customHeight="1">
      <c r="A527" s="88"/>
      <c r="C527" s="4"/>
      <c r="D527" s="4"/>
      <c r="E527" s="4"/>
      <c r="F527" s="4"/>
      <c r="G527" s="4"/>
      <c r="H527" s="4"/>
      <c r="I527" s="4"/>
      <c r="J527" s="4"/>
      <c r="AO527" s="4"/>
      <c r="AP527" s="4"/>
      <c r="AQ527" s="4"/>
      <c r="AR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</row>
    <row r="528" ht="15.75" customHeight="1">
      <c r="A528" s="88"/>
      <c r="C528" s="4"/>
      <c r="D528" s="4"/>
      <c r="E528" s="4"/>
      <c r="F528" s="4"/>
      <c r="G528" s="4"/>
      <c r="H528" s="4"/>
      <c r="I528" s="4"/>
      <c r="J528" s="4"/>
      <c r="AO528" s="4"/>
      <c r="AP528" s="4"/>
      <c r="AQ528" s="4"/>
      <c r="AR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</row>
    <row r="529" ht="15.75" customHeight="1">
      <c r="A529" s="88"/>
      <c r="C529" s="4"/>
      <c r="D529" s="4"/>
      <c r="E529" s="4"/>
      <c r="F529" s="4"/>
      <c r="G529" s="4"/>
      <c r="H529" s="4"/>
      <c r="I529" s="4"/>
      <c r="J529" s="4"/>
      <c r="AO529" s="4"/>
      <c r="AP529" s="4"/>
      <c r="AQ529" s="4"/>
      <c r="AR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</row>
    <row r="530" ht="15.75" customHeight="1">
      <c r="A530" s="88"/>
      <c r="C530" s="4"/>
      <c r="D530" s="4"/>
      <c r="E530" s="4"/>
      <c r="F530" s="4"/>
      <c r="G530" s="4"/>
      <c r="H530" s="4"/>
      <c r="I530" s="4"/>
      <c r="J530" s="4"/>
      <c r="AO530" s="4"/>
      <c r="AP530" s="4"/>
      <c r="AQ530" s="4"/>
      <c r="AR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</row>
    <row r="531" ht="15.75" customHeight="1">
      <c r="A531" s="88"/>
      <c r="C531" s="4"/>
      <c r="D531" s="4"/>
      <c r="E531" s="4"/>
      <c r="F531" s="4"/>
      <c r="G531" s="4"/>
      <c r="H531" s="4"/>
      <c r="I531" s="4"/>
      <c r="J531" s="4"/>
      <c r="AO531" s="4"/>
      <c r="AP531" s="4"/>
      <c r="AQ531" s="4"/>
      <c r="AR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</row>
    <row r="532" ht="15.75" customHeight="1">
      <c r="A532" s="88"/>
      <c r="C532" s="4"/>
      <c r="D532" s="4"/>
      <c r="E532" s="4"/>
      <c r="F532" s="4"/>
      <c r="G532" s="4"/>
      <c r="H532" s="4"/>
      <c r="I532" s="4"/>
      <c r="J532" s="4"/>
      <c r="AO532" s="4"/>
      <c r="AP532" s="4"/>
      <c r="AQ532" s="4"/>
      <c r="AR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</row>
    <row r="533" ht="15.75" customHeight="1">
      <c r="A533" s="88"/>
      <c r="C533" s="4"/>
      <c r="D533" s="4"/>
      <c r="E533" s="4"/>
      <c r="F533" s="4"/>
      <c r="G533" s="4"/>
      <c r="H533" s="4"/>
      <c r="I533" s="4"/>
      <c r="J533" s="4"/>
      <c r="AO533" s="4"/>
      <c r="AP533" s="4"/>
      <c r="AQ533" s="4"/>
      <c r="AR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</row>
    <row r="534" ht="15.75" customHeight="1">
      <c r="A534" s="88"/>
      <c r="C534" s="4"/>
      <c r="D534" s="4"/>
      <c r="E534" s="4"/>
      <c r="F534" s="4"/>
      <c r="G534" s="4"/>
      <c r="H534" s="4"/>
      <c r="I534" s="4"/>
      <c r="J534" s="4"/>
      <c r="AO534" s="4"/>
      <c r="AP534" s="4"/>
      <c r="AQ534" s="4"/>
      <c r="AR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</row>
    <row r="535" ht="15.75" customHeight="1">
      <c r="A535" s="88"/>
      <c r="C535" s="4"/>
      <c r="D535" s="4"/>
      <c r="E535" s="4"/>
      <c r="F535" s="4"/>
      <c r="G535" s="4"/>
      <c r="H535" s="4"/>
      <c r="I535" s="4"/>
      <c r="J535" s="4"/>
      <c r="AO535" s="4"/>
      <c r="AP535" s="4"/>
      <c r="AQ535" s="4"/>
      <c r="AR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</row>
    <row r="536" ht="15.75" customHeight="1">
      <c r="A536" s="88"/>
      <c r="C536" s="4"/>
      <c r="D536" s="4"/>
      <c r="E536" s="4"/>
      <c r="F536" s="4"/>
      <c r="G536" s="4"/>
      <c r="H536" s="4"/>
      <c r="I536" s="4"/>
      <c r="J536" s="4"/>
      <c r="AO536" s="4"/>
      <c r="AP536" s="4"/>
      <c r="AQ536" s="4"/>
      <c r="AR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</row>
    <row r="537" ht="15.75" customHeight="1">
      <c r="A537" s="88"/>
      <c r="C537" s="4"/>
      <c r="D537" s="4"/>
      <c r="E537" s="4"/>
      <c r="F537" s="4"/>
      <c r="G537" s="4"/>
      <c r="H537" s="4"/>
      <c r="I537" s="4"/>
      <c r="J537" s="4"/>
      <c r="AO537" s="4"/>
      <c r="AP537" s="4"/>
      <c r="AQ537" s="4"/>
      <c r="AR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</row>
    <row r="538" ht="15.75" customHeight="1">
      <c r="A538" s="88"/>
      <c r="C538" s="4"/>
      <c r="D538" s="4"/>
      <c r="E538" s="4"/>
      <c r="F538" s="4"/>
      <c r="G538" s="4"/>
      <c r="H538" s="4"/>
      <c r="I538" s="4"/>
      <c r="J538" s="4"/>
      <c r="AO538" s="4"/>
      <c r="AP538" s="4"/>
      <c r="AQ538" s="4"/>
      <c r="AR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</row>
    <row r="539" ht="15.75" customHeight="1">
      <c r="A539" s="88"/>
      <c r="C539" s="4"/>
      <c r="D539" s="4"/>
      <c r="E539" s="4"/>
      <c r="F539" s="4"/>
      <c r="G539" s="4"/>
      <c r="H539" s="4"/>
      <c r="I539" s="4"/>
      <c r="J539" s="4"/>
      <c r="AO539" s="4"/>
      <c r="AP539" s="4"/>
      <c r="AQ539" s="4"/>
      <c r="AR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</row>
    <row r="540" ht="15.75" customHeight="1">
      <c r="A540" s="88"/>
      <c r="C540" s="4"/>
      <c r="D540" s="4"/>
      <c r="E540" s="4"/>
      <c r="F540" s="4"/>
      <c r="G540" s="4"/>
      <c r="H540" s="4"/>
      <c r="I540" s="4"/>
      <c r="J540" s="4"/>
      <c r="AO540" s="4"/>
      <c r="AP540" s="4"/>
      <c r="AQ540" s="4"/>
      <c r="AR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</row>
    <row r="541" ht="15.75" customHeight="1">
      <c r="A541" s="88"/>
      <c r="C541" s="4"/>
      <c r="D541" s="4"/>
      <c r="E541" s="4"/>
      <c r="F541" s="4"/>
      <c r="G541" s="4"/>
      <c r="H541" s="4"/>
      <c r="I541" s="4"/>
      <c r="J541" s="4"/>
      <c r="AO541" s="4"/>
      <c r="AP541" s="4"/>
      <c r="AQ541" s="4"/>
      <c r="AR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</row>
    <row r="542" ht="15.75" customHeight="1">
      <c r="A542" s="88"/>
      <c r="C542" s="4"/>
      <c r="D542" s="4"/>
      <c r="E542" s="4"/>
      <c r="F542" s="4"/>
      <c r="G542" s="4"/>
      <c r="H542" s="4"/>
      <c r="I542" s="4"/>
      <c r="J542" s="4"/>
      <c r="AO542" s="4"/>
      <c r="AP542" s="4"/>
      <c r="AQ542" s="4"/>
      <c r="AR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</row>
    <row r="543" ht="15.75" customHeight="1">
      <c r="A543" s="88"/>
      <c r="C543" s="4"/>
      <c r="D543" s="4"/>
      <c r="E543" s="4"/>
      <c r="F543" s="4"/>
      <c r="G543" s="4"/>
      <c r="H543" s="4"/>
      <c r="I543" s="4"/>
      <c r="J543" s="4"/>
      <c r="AO543" s="4"/>
      <c r="AP543" s="4"/>
      <c r="AQ543" s="4"/>
      <c r="AR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</row>
    <row r="544" ht="15.75" customHeight="1">
      <c r="A544" s="88"/>
      <c r="C544" s="4"/>
      <c r="D544" s="4"/>
      <c r="E544" s="4"/>
      <c r="F544" s="4"/>
      <c r="G544" s="4"/>
      <c r="H544" s="4"/>
      <c r="I544" s="4"/>
      <c r="J544" s="4"/>
      <c r="AO544" s="4"/>
      <c r="AP544" s="4"/>
      <c r="AQ544" s="4"/>
      <c r="AR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</row>
    <row r="545" ht="15.75" customHeight="1">
      <c r="A545" s="88"/>
      <c r="C545" s="4"/>
      <c r="D545" s="4"/>
      <c r="E545" s="4"/>
      <c r="F545" s="4"/>
      <c r="G545" s="4"/>
      <c r="H545" s="4"/>
      <c r="I545" s="4"/>
      <c r="J545" s="4"/>
      <c r="AO545" s="4"/>
      <c r="AP545" s="4"/>
      <c r="AQ545" s="4"/>
      <c r="AR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</row>
    <row r="546" ht="15.75" customHeight="1">
      <c r="A546" s="88"/>
      <c r="C546" s="4"/>
      <c r="D546" s="4"/>
      <c r="E546" s="4"/>
      <c r="F546" s="4"/>
      <c r="G546" s="4"/>
      <c r="H546" s="4"/>
      <c r="I546" s="4"/>
      <c r="J546" s="4"/>
      <c r="AO546" s="4"/>
      <c r="AP546" s="4"/>
      <c r="AQ546" s="4"/>
      <c r="AR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</row>
    <row r="547" ht="15.75" customHeight="1">
      <c r="A547" s="88"/>
      <c r="C547" s="4"/>
      <c r="D547" s="4"/>
      <c r="E547" s="4"/>
      <c r="F547" s="4"/>
      <c r="G547" s="4"/>
      <c r="H547" s="4"/>
      <c r="I547" s="4"/>
      <c r="J547" s="4"/>
      <c r="AO547" s="4"/>
      <c r="AP547" s="4"/>
      <c r="AQ547" s="4"/>
      <c r="AR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</row>
    <row r="548" ht="15.75" customHeight="1">
      <c r="A548" s="88"/>
      <c r="C548" s="4"/>
      <c r="D548" s="4"/>
      <c r="E548" s="4"/>
      <c r="F548" s="4"/>
      <c r="G548" s="4"/>
      <c r="H548" s="4"/>
      <c r="I548" s="4"/>
      <c r="J548" s="4"/>
      <c r="AO548" s="4"/>
      <c r="AP548" s="4"/>
      <c r="AQ548" s="4"/>
      <c r="AR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</row>
    <row r="549" ht="15.75" customHeight="1">
      <c r="A549" s="88"/>
      <c r="C549" s="4"/>
      <c r="D549" s="4"/>
      <c r="E549" s="4"/>
      <c r="F549" s="4"/>
      <c r="G549" s="4"/>
      <c r="H549" s="4"/>
      <c r="I549" s="4"/>
      <c r="J549" s="4"/>
      <c r="AO549" s="4"/>
      <c r="AP549" s="4"/>
      <c r="AQ549" s="4"/>
      <c r="AR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</row>
    <row r="550" ht="15.75" customHeight="1">
      <c r="A550" s="88"/>
      <c r="C550" s="4"/>
      <c r="D550" s="4"/>
      <c r="E550" s="4"/>
      <c r="F550" s="4"/>
      <c r="G550" s="4"/>
      <c r="H550" s="4"/>
      <c r="I550" s="4"/>
      <c r="J550" s="4"/>
      <c r="AO550" s="4"/>
      <c r="AP550" s="4"/>
      <c r="AQ550" s="4"/>
      <c r="AR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</row>
    <row r="551" ht="15.75" customHeight="1">
      <c r="A551" s="88"/>
      <c r="C551" s="4"/>
      <c r="D551" s="4"/>
      <c r="E551" s="4"/>
      <c r="F551" s="4"/>
      <c r="G551" s="4"/>
      <c r="H551" s="4"/>
      <c r="I551" s="4"/>
      <c r="J551" s="4"/>
      <c r="AO551" s="4"/>
      <c r="AP551" s="4"/>
      <c r="AQ551" s="4"/>
      <c r="AR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</row>
    <row r="552" ht="15.75" customHeight="1">
      <c r="A552" s="88"/>
      <c r="C552" s="4"/>
      <c r="D552" s="4"/>
      <c r="E552" s="4"/>
      <c r="F552" s="4"/>
      <c r="G552" s="4"/>
      <c r="H552" s="4"/>
      <c r="I552" s="4"/>
      <c r="J552" s="4"/>
      <c r="AO552" s="4"/>
      <c r="AP552" s="4"/>
      <c r="AQ552" s="4"/>
      <c r="AR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</row>
    <row r="553" ht="15.75" customHeight="1">
      <c r="A553" s="88"/>
      <c r="C553" s="4"/>
      <c r="D553" s="4"/>
      <c r="E553" s="4"/>
      <c r="F553" s="4"/>
      <c r="G553" s="4"/>
      <c r="H553" s="4"/>
      <c r="I553" s="4"/>
      <c r="J553" s="4"/>
      <c r="AO553" s="4"/>
      <c r="AP553" s="4"/>
      <c r="AQ553" s="4"/>
      <c r="AR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</row>
    <row r="554" ht="15.75" customHeight="1">
      <c r="A554" s="88"/>
      <c r="C554" s="4"/>
      <c r="D554" s="4"/>
      <c r="E554" s="4"/>
      <c r="F554" s="4"/>
      <c r="G554" s="4"/>
      <c r="H554" s="4"/>
      <c r="I554" s="4"/>
      <c r="J554" s="4"/>
      <c r="AO554" s="4"/>
      <c r="AP554" s="4"/>
      <c r="AQ554" s="4"/>
      <c r="AR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</row>
    <row r="555" ht="15.75" customHeight="1">
      <c r="A555" s="88"/>
      <c r="C555" s="4"/>
      <c r="D555" s="4"/>
      <c r="E555" s="4"/>
      <c r="F555" s="4"/>
      <c r="G555" s="4"/>
      <c r="H555" s="4"/>
      <c r="I555" s="4"/>
      <c r="J555" s="4"/>
      <c r="AO555" s="4"/>
      <c r="AP555" s="4"/>
      <c r="AQ555" s="4"/>
      <c r="AR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</row>
    <row r="556" ht="15.75" customHeight="1">
      <c r="A556" s="88"/>
      <c r="C556" s="4"/>
      <c r="D556" s="4"/>
      <c r="E556" s="4"/>
      <c r="F556" s="4"/>
      <c r="G556" s="4"/>
      <c r="H556" s="4"/>
      <c r="I556" s="4"/>
      <c r="J556" s="4"/>
      <c r="AO556" s="4"/>
      <c r="AP556" s="4"/>
      <c r="AQ556" s="4"/>
      <c r="AR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</row>
    <row r="557" ht="15.75" customHeight="1">
      <c r="A557" s="88"/>
      <c r="C557" s="4"/>
      <c r="D557" s="4"/>
      <c r="E557" s="4"/>
      <c r="F557" s="4"/>
      <c r="G557" s="4"/>
      <c r="H557" s="4"/>
      <c r="I557" s="4"/>
      <c r="J557" s="4"/>
      <c r="AO557" s="4"/>
      <c r="AP557" s="4"/>
      <c r="AQ557" s="4"/>
      <c r="AR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</row>
    <row r="558" ht="15.75" customHeight="1">
      <c r="A558" s="88"/>
      <c r="C558" s="4"/>
      <c r="D558" s="4"/>
      <c r="E558" s="4"/>
      <c r="F558" s="4"/>
      <c r="G558" s="4"/>
      <c r="H558" s="4"/>
      <c r="I558" s="4"/>
      <c r="J558" s="4"/>
      <c r="AO558" s="4"/>
      <c r="AP558" s="4"/>
      <c r="AQ558" s="4"/>
      <c r="AR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</row>
    <row r="559" ht="15.75" customHeight="1">
      <c r="A559" s="88"/>
      <c r="C559" s="4"/>
      <c r="D559" s="4"/>
      <c r="E559" s="4"/>
      <c r="F559" s="4"/>
      <c r="G559" s="4"/>
      <c r="H559" s="4"/>
      <c r="I559" s="4"/>
      <c r="J559" s="4"/>
      <c r="AO559" s="4"/>
      <c r="AP559" s="4"/>
      <c r="AQ559" s="4"/>
      <c r="AR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</row>
    <row r="560" ht="15.75" customHeight="1">
      <c r="A560" s="88"/>
      <c r="C560" s="4"/>
      <c r="D560" s="4"/>
      <c r="E560" s="4"/>
      <c r="F560" s="4"/>
      <c r="G560" s="4"/>
      <c r="H560" s="4"/>
      <c r="I560" s="4"/>
      <c r="J560" s="4"/>
      <c r="AO560" s="4"/>
      <c r="AP560" s="4"/>
      <c r="AQ560" s="4"/>
      <c r="AR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</row>
    <row r="561" ht="15.75" customHeight="1">
      <c r="A561" s="88"/>
      <c r="C561" s="4"/>
      <c r="D561" s="4"/>
      <c r="E561" s="4"/>
      <c r="F561" s="4"/>
      <c r="G561" s="4"/>
      <c r="H561" s="4"/>
      <c r="I561" s="4"/>
      <c r="J561" s="4"/>
      <c r="AO561" s="4"/>
      <c r="AP561" s="4"/>
      <c r="AQ561" s="4"/>
      <c r="AR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</row>
    <row r="562" ht="15.75" customHeight="1">
      <c r="A562" s="88"/>
      <c r="C562" s="4"/>
      <c r="D562" s="4"/>
      <c r="E562" s="4"/>
      <c r="F562" s="4"/>
      <c r="G562" s="4"/>
      <c r="H562" s="4"/>
      <c r="I562" s="4"/>
      <c r="J562" s="4"/>
      <c r="AO562" s="4"/>
      <c r="AP562" s="4"/>
      <c r="AQ562" s="4"/>
      <c r="AR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</row>
    <row r="563" ht="15.75" customHeight="1">
      <c r="A563" s="88"/>
      <c r="C563" s="4"/>
      <c r="D563" s="4"/>
      <c r="E563" s="4"/>
      <c r="F563" s="4"/>
      <c r="G563" s="4"/>
      <c r="H563" s="4"/>
      <c r="I563" s="4"/>
      <c r="J563" s="4"/>
      <c r="AO563" s="4"/>
      <c r="AP563" s="4"/>
      <c r="AQ563" s="4"/>
      <c r="AR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</row>
    <row r="564" ht="15.75" customHeight="1">
      <c r="A564" s="88"/>
      <c r="C564" s="4"/>
      <c r="D564" s="4"/>
      <c r="E564" s="4"/>
      <c r="F564" s="4"/>
      <c r="G564" s="4"/>
      <c r="H564" s="4"/>
      <c r="I564" s="4"/>
      <c r="J564" s="4"/>
      <c r="AO564" s="4"/>
      <c r="AP564" s="4"/>
      <c r="AQ564" s="4"/>
      <c r="AR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</row>
    <row r="565" ht="15.75" customHeight="1">
      <c r="A565" s="88"/>
      <c r="C565" s="4"/>
      <c r="D565" s="4"/>
      <c r="E565" s="4"/>
      <c r="F565" s="4"/>
      <c r="G565" s="4"/>
      <c r="H565" s="4"/>
      <c r="I565" s="4"/>
      <c r="J565" s="4"/>
      <c r="AO565" s="4"/>
      <c r="AP565" s="4"/>
      <c r="AQ565" s="4"/>
      <c r="AR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</row>
    <row r="566" ht="15.75" customHeight="1">
      <c r="A566" s="88"/>
      <c r="C566" s="4"/>
      <c r="D566" s="4"/>
      <c r="E566" s="4"/>
      <c r="F566" s="4"/>
      <c r="G566" s="4"/>
      <c r="H566" s="4"/>
      <c r="I566" s="4"/>
      <c r="J566" s="4"/>
      <c r="AO566" s="4"/>
      <c r="AP566" s="4"/>
      <c r="AQ566" s="4"/>
      <c r="AR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</row>
    <row r="567" ht="15.75" customHeight="1">
      <c r="A567" s="88"/>
      <c r="C567" s="4"/>
      <c r="D567" s="4"/>
      <c r="E567" s="4"/>
      <c r="F567" s="4"/>
      <c r="G567" s="4"/>
      <c r="H567" s="4"/>
      <c r="I567" s="4"/>
      <c r="J567" s="4"/>
      <c r="AO567" s="4"/>
      <c r="AP567" s="4"/>
      <c r="AQ567" s="4"/>
      <c r="AR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</row>
    <row r="568" ht="15.75" customHeight="1">
      <c r="A568" s="88"/>
      <c r="C568" s="4"/>
      <c r="D568" s="4"/>
      <c r="E568" s="4"/>
      <c r="F568" s="4"/>
      <c r="G568" s="4"/>
      <c r="H568" s="4"/>
      <c r="I568" s="4"/>
      <c r="J568" s="4"/>
      <c r="AO568" s="4"/>
      <c r="AP568" s="4"/>
      <c r="AQ568" s="4"/>
      <c r="AR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</row>
    <row r="569" ht="15.75" customHeight="1">
      <c r="A569" s="88"/>
      <c r="C569" s="4"/>
      <c r="D569" s="4"/>
      <c r="E569" s="4"/>
      <c r="F569" s="4"/>
      <c r="G569" s="4"/>
      <c r="H569" s="4"/>
      <c r="I569" s="4"/>
      <c r="J569" s="4"/>
      <c r="AO569" s="4"/>
      <c r="AP569" s="4"/>
      <c r="AQ569" s="4"/>
      <c r="AR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</row>
    <row r="570" ht="15.75" customHeight="1">
      <c r="A570" s="88"/>
      <c r="C570" s="4"/>
      <c r="D570" s="4"/>
      <c r="E570" s="4"/>
      <c r="F570" s="4"/>
      <c r="G570" s="4"/>
      <c r="H570" s="4"/>
      <c r="I570" s="4"/>
      <c r="J570" s="4"/>
      <c r="AO570" s="4"/>
      <c r="AP570" s="4"/>
      <c r="AQ570" s="4"/>
      <c r="AR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</row>
    <row r="571" ht="15.75" customHeight="1">
      <c r="A571" s="88"/>
      <c r="C571" s="4"/>
      <c r="D571" s="4"/>
      <c r="E571" s="4"/>
      <c r="F571" s="4"/>
      <c r="G571" s="4"/>
      <c r="H571" s="4"/>
      <c r="I571" s="4"/>
      <c r="J571" s="4"/>
      <c r="AO571" s="4"/>
      <c r="AP571" s="4"/>
      <c r="AQ571" s="4"/>
      <c r="AR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</row>
    <row r="572" ht="15.75" customHeight="1">
      <c r="A572" s="88"/>
      <c r="C572" s="4"/>
      <c r="D572" s="4"/>
      <c r="E572" s="4"/>
      <c r="F572" s="4"/>
      <c r="G572" s="4"/>
      <c r="H572" s="4"/>
      <c r="I572" s="4"/>
      <c r="J572" s="4"/>
      <c r="AO572" s="4"/>
      <c r="AP572" s="4"/>
      <c r="AQ572" s="4"/>
      <c r="AR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</row>
    <row r="573" ht="15.75" customHeight="1">
      <c r="A573" s="88"/>
      <c r="C573" s="4"/>
      <c r="D573" s="4"/>
      <c r="E573" s="4"/>
      <c r="F573" s="4"/>
      <c r="G573" s="4"/>
      <c r="H573" s="4"/>
      <c r="I573" s="4"/>
      <c r="J573" s="4"/>
      <c r="AO573" s="4"/>
      <c r="AP573" s="4"/>
      <c r="AQ573" s="4"/>
      <c r="AR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</row>
    <row r="574" ht="15.75" customHeight="1">
      <c r="A574" s="88"/>
      <c r="C574" s="4"/>
      <c r="D574" s="4"/>
      <c r="E574" s="4"/>
      <c r="F574" s="4"/>
      <c r="G574" s="4"/>
      <c r="H574" s="4"/>
      <c r="I574" s="4"/>
      <c r="J574" s="4"/>
      <c r="AO574" s="4"/>
      <c r="AP574" s="4"/>
      <c r="AQ574" s="4"/>
      <c r="AR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</row>
    <row r="575" ht="15.75" customHeight="1">
      <c r="A575" s="88"/>
      <c r="C575" s="4"/>
      <c r="D575" s="4"/>
      <c r="E575" s="4"/>
      <c r="F575" s="4"/>
      <c r="G575" s="4"/>
      <c r="H575" s="4"/>
      <c r="I575" s="4"/>
      <c r="J575" s="4"/>
      <c r="AO575" s="4"/>
      <c r="AP575" s="4"/>
      <c r="AQ575" s="4"/>
      <c r="AR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</row>
    <row r="576" ht="15.75" customHeight="1">
      <c r="A576" s="88"/>
      <c r="C576" s="4"/>
      <c r="D576" s="4"/>
      <c r="E576" s="4"/>
      <c r="F576" s="4"/>
      <c r="G576" s="4"/>
      <c r="H576" s="4"/>
      <c r="I576" s="4"/>
      <c r="J576" s="4"/>
      <c r="AO576" s="4"/>
      <c r="AP576" s="4"/>
      <c r="AQ576" s="4"/>
      <c r="AR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</row>
    <row r="577" ht="15.75" customHeight="1">
      <c r="A577" s="88"/>
      <c r="C577" s="4"/>
      <c r="D577" s="4"/>
      <c r="E577" s="4"/>
      <c r="F577" s="4"/>
      <c r="G577" s="4"/>
      <c r="H577" s="4"/>
      <c r="I577" s="4"/>
      <c r="J577" s="4"/>
      <c r="AO577" s="4"/>
      <c r="AP577" s="4"/>
      <c r="AQ577" s="4"/>
      <c r="AR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</row>
    <row r="578" ht="15.75" customHeight="1">
      <c r="A578" s="88"/>
      <c r="C578" s="4"/>
      <c r="D578" s="4"/>
      <c r="E578" s="4"/>
      <c r="F578" s="4"/>
      <c r="G578" s="4"/>
      <c r="H578" s="4"/>
      <c r="I578" s="4"/>
      <c r="J578" s="4"/>
      <c r="AO578" s="4"/>
      <c r="AP578" s="4"/>
      <c r="AQ578" s="4"/>
      <c r="AR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</row>
    <row r="579" ht="15.75" customHeight="1">
      <c r="A579" s="88"/>
      <c r="C579" s="4"/>
      <c r="D579" s="4"/>
      <c r="E579" s="4"/>
      <c r="F579" s="4"/>
      <c r="G579" s="4"/>
      <c r="H579" s="4"/>
      <c r="I579" s="4"/>
      <c r="J579" s="4"/>
      <c r="AO579" s="4"/>
      <c r="AP579" s="4"/>
      <c r="AQ579" s="4"/>
      <c r="AR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</row>
    <row r="580" ht="15.75" customHeight="1">
      <c r="A580" s="88"/>
      <c r="C580" s="4"/>
      <c r="D580" s="4"/>
      <c r="E580" s="4"/>
      <c r="F580" s="4"/>
      <c r="G580" s="4"/>
      <c r="H580" s="4"/>
      <c r="I580" s="4"/>
      <c r="J580" s="4"/>
      <c r="AO580" s="4"/>
      <c r="AP580" s="4"/>
      <c r="AQ580" s="4"/>
      <c r="AR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</row>
    <row r="581" ht="15.75" customHeight="1">
      <c r="A581" s="88"/>
      <c r="C581" s="4"/>
      <c r="D581" s="4"/>
      <c r="E581" s="4"/>
      <c r="F581" s="4"/>
      <c r="G581" s="4"/>
      <c r="H581" s="4"/>
      <c r="I581" s="4"/>
      <c r="J581" s="4"/>
      <c r="AO581" s="4"/>
      <c r="AP581" s="4"/>
      <c r="AQ581" s="4"/>
      <c r="AR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</row>
    <row r="582" ht="15.75" customHeight="1">
      <c r="A582" s="88"/>
      <c r="C582" s="4"/>
      <c r="D582" s="4"/>
      <c r="E582" s="4"/>
      <c r="F582" s="4"/>
      <c r="G582" s="4"/>
      <c r="H582" s="4"/>
      <c r="I582" s="4"/>
      <c r="J582" s="4"/>
      <c r="AO582" s="4"/>
      <c r="AP582" s="4"/>
      <c r="AQ582" s="4"/>
      <c r="AR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</row>
    <row r="583" ht="15.75" customHeight="1">
      <c r="A583" s="88"/>
      <c r="C583" s="4"/>
      <c r="D583" s="4"/>
      <c r="E583" s="4"/>
      <c r="F583" s="4"/>
      <c r="G583" s="4"/>
      <c r="H583" s="4"/>
      <c r="I583" s="4"/>
      <c r="J583" s="4"/>
      <c r="AO583" s="4"/>
      <c r="AP583" s="4"/>
      <c r="AQ583" s="4"/>
      <c r="AR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</row>
    <row r="584" ht="15.75" customHeight="1">
      <c r="A584" s="88"/>
      <c r="C584" s="4"/>
      <c r="D584" s="4"/>
      <c r="E584" s="4"/>
      <c r="F584" s="4"/>
      <c r="G584" s="4"/>
      <c r="H584" s="4"/>
      <c r="I584" s="4"/>
      <c r="J584" s="4"/>
      <c r="AO584" s="4"/>
      <c r="AP584" s="4"/>
      <c r="AQ584" s="4"/>
      <c r="AR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</row>
    <row r="585" ht="15.75" customHeight="1">
      <c r="A585" s="88"/>
      <c r="C585" s="4"/>
      <c r="D585" s="4"/>
      <c r="E585" s="4"/>
      <c r="F585" s="4"/>
      <c r="G585" s="4"/>
      <c r="H585" s="4"/>
      <c r="I585" s="4"/>
      <c r="J585" s="4"/>
      <c r="AO585" s="4"/>
      <c r="AP585" s="4"/>
      <c r="AQ585" s="4"/>
      <c r="AR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</row>
    <row r="586" ht="15.75" customHeight="1">
      <c r="A586" s="88"/>
      <c r="C586" s="4"/>
      <c r="D586" s="4"/>
      <c r="E586" s="4"/>
      <c r="F586" s="4"/>
      <c r="G586" s="4"/>
      <c r="H586" s="4"/>
      <c r="I586" s="4"/>
      <c r="J586" s="4"/>
      <c r="AO586" s="4"/>
      <c r="AP586" s="4"/>
      <c r="AQ586" s="4"/>
      <c r="AR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</row>
    <row r="587" ht="15.75" customHeight="1">
      <c r="A587" s="88"/>
      <c r="C587" s="4"/>
      <c r="D587" s="4"/>
      <c r="E587" s="4"/>
      <c r="F587" s="4"/>
      <c r="G587" s="4"/>
      <c r="H587" s="4"/>
      <c r="I587" s="4"/>
      <c r="J587" s="4"/>
      <c r="AO587" s="4"/>
      <c r="AP587" s="4"/>
      <c r="AQ587" s="4"/>
      <c r="AR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</row>
    <row r="588" ht="15.75" customHeight="1">
      <c r="A588" s="88"/>
      <c r="C588" s="4"/>
      <c r="D588" s="4"/>
      <c r="E588" s="4"/>
      <c r="F588" s="4"/>
      <c r="G588" s="4"/>
      <c r="H588" s="4"/>
      <c r="I588" s="4"/>
      <c r="J588" s="4"/>
      <c r="AO588" s="4"/>
      <c r="AP588" s="4"/>
      <c r="AQ588" s="4"/>
      <c r="AR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</row>
    <row r="589" ht="15.75" customHeight="1">
      <c r="A589" s="88"/>
      <c r="C589" s="4"/>
      <c r="D589" s="4"/>
      <c r="E589" s="4"/>
      <c r="F589" s="4"/>
      <c r="G589" s="4"/>
      <c r="H589" s="4"/>
      <c r="I589" s="4"/>
      <c r="J589" s="4"/>
      <c r="AO589" s="4"/>
      <c r="AP589" s="4"/>
      <c r="AQ589" s="4"/>
      <c r="AR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</row>
    <row r="590" ht="15.75" customHeight="1">
      <c r="A590" s="88"/>
      <c r="C590" s="4"/>
      <c r="D590" s="4"/>
      <c r="E590" s="4"/>
      <c r="F590" s="4"/>
      <c r="G590" s="4"/>
      <c r="H590" s="4"/>
      <c r="I590" s="4"/>
      <c r="J590" s="4"/>
      <c r="AO590" s="4"/>
      <c r="AP590" s="4"/>
      <c r="AQ590" s="4"/>
      <c r="AR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</row>
    <row r="591" ht="15.75" customHeight="1">
      <c r="A591" s="88"/>
      <c r="C591" s="4"/>
      <c r="D591" s="4"/>
      <c r="E591" s="4"/>
      <c r="F591" s="4"/>
      <c r="G591" s="4"/>
      <c r="H591" s="4"/>
      <c r="I591" s="4"/>
      <c r="J591" s="4"/>
      <c r="AO591" s="4"/>
      <c r="AP591" s="4"/>
      <c r="AQ591" s="4"/>
      <c r="AR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</row>
    <row r="592" ht="15.75" customHeight="1">
      <c r="A592" s="88"/>
      <c r="C592" s="4"/>
      <c r="D592" s="4"/>
      <c r="E592" s="4"/>
      <c r="F592" s="4"/>
      <c r="G592" s="4"/>
      <c r="H592" s="4"/>
      <c r="I592" s="4"/>
      <c r="J592" s="4"/>
      <c r="AO592" s="4"/>
      <c r="AP592" s="4"/>
      <c r="AQ592" s="4"/>
      <c r="AR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</row>
    <row r="593" ht="15.75" customHeight="1">
      <c r="A593" s="88"/>
      <c r="C593" s="4"/>
      <c r="D593" s="4"/>
      <c r="E593" s="4"/>
      <c r="F593" s="4"/>
      <c r="G593" s="4"/>
      <c r="H593" s="4"/>
      <c r="I593" s="4"/>
      <c r="J593" s="4"/>
      <c r="AO593" s="4"/>
      <c r="AP593" s="4"/>
      <c r="AQ593" s="4"/>
      <c r="AR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</row>
    <row r="594" ht="15.75" customHeight="1">
      <c r="A594" s="88"/>
      <c r="C594" s="4"/>
      <c r="D594" s="4"/>
      <c r="E594" s="4"/>
      <c r="F594" s="4"/>
      <c r="G594" s="4"/>
      <c r="H594" s="4"/>
      <c r="I594" s="4"/>
      <c r="J594" s="4"/>
      <c r="AO594" s="4"/>
      <c r="AP594" s="4"/>
      <c r="AQ594" s="4"/>
      <c r="AR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</row>
    <row r="595" ht="15.75" customHeight="1">
      <c r="A595" s="88"/>
      <c r="C595" s="4"/>
      <c r="D595" s="4"/>
      <c r="E595" s="4"/>
      <c r="F595" s="4"/>
      <c r="G595" s="4"/>
      <c r="H595" s="4"/>
      <c r="I595" s="4"/>
      <c r="J595" s="4"/>
      <c r="AO595" s="4"/>
      <c r="AP595" s="4"/>
      <c r="AQ595" s="4"/>
      <c r="AR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</row>
    <row r="596" ht="15.75" customHeight="1">
      <c r="A596" s="88"/>
      <c r="C596" s="4"/>
      <c r="D596" s="4"/>
      <c r="E596" s="4"/>
      <c r="F596" s="4"/>
      <c r="G596" s="4"/>
      <c r="H596" s="4"/>
      <c r="I596" s="4"/>
      <c r="J596" s="4"/>
      <c r="AO596" s="4"/>
      <c r="AP596" s="4"/>
      <c r="AQ596" s="4"/>
      <c r="AR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</row>
    <row r="597" ht="15.75" customHeight="1">
      <c r="A597" s="88"/>
      <c r="C597" s="4"/>
      <c r="D597" s="4"/>
      <c r="E597" s="4"/>
      <c r="F597" s="4"/>
      <c r="G597" s="4"/>
      <c r="H597" s="4"/>
      <c r="I597" s="4"/>
      <c r="J597" s="4"/>
      <c r="AO597" s="4"/>
      <c r="AP597" s="4"/>
      <c r="AQ597" s="4"/>
      <c r="AR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</row>
    <row r="598" ht="15.75" customHeight="1">
      <c r="A598" s="88"/>
      <c r="C598" s="4"/>
      <c r="D598" s="4"/>
      <c r="E598" s="4"/>
      <c r="F598" s="4"/>
      <c r="G598" s="4"/>
      <c r="H598" s="4"/>
      <c r="I598" s="4"/>
      <c r="J598" s="4"/>
      <c r="AO598" s="4"/>
      <c r="AP598" s="4"/>
      <c r="AQ598" s="4"/>
      <c r="AR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</row>
    <row r="599" ht="15.75" customHeight="1">
      <c r="A599" s="88"/>
      <c r="C599" s="4"/>
      <c r="D599" s="4"/>
      <c r="E599" s="4"/>
      <c r="F599" s="4"/>
      <c r="G599" s="4"/>
      <c r="H599" s="4"/>
      <c r="I599" s="4"/>
      <c r="J599" s="4"/>
      <c r="AO599" s="4"/>
      <c r="AP599" s="4"/>
      <c r="AQ599" s="4"/>
      <c r="AR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</row>
    <row r="600" ht="15.75" customHeight="1">
      <c r="A600" s="88"/>
      <c r="C600" s="4"/>
      <c r="D600" s="4"/>
      <c r="E600" s="4"/>
      <c r="F600" s="4"/>
      <c r="G600" s="4"/>
      <c r="H600" s="4"/>
      <c r="I600" s="4"/>
      <c r="J600" s="4"/>
      <c r="AO600" s="4"/>
      <c r="AP600" s="4"/>
      <c r="AQ600" s="4"/>
      <c r="AR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</row>
    <row r="601" ht="15.75" customHeight="1">
      <c r="A601" s="88"/>
      <c r="C601" s="4"/>
      <c r="D601" s="4"/>
      <c r="E601" s="4"/>
      <c r="F601" s="4"/>
      <c r="G601" s="4"/>
      <c r="H601" s="4"/>
      <c r="I601" s="4"/>
      <c r="J601" s="4"/>
      <c r="AO601" s="4"/>
      <c r="AP601" s="4"/>
      <c r="AQ601" s="4"/>
      <c r="AR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</row>
    <row r="602" ht="15.75" customHeight="1">
      <c r="A602" s="88"/>
      <c r="C602" s="4"/>
      <c r="D602" s="4"/>
      <c r="E602" s="4"/>
      <c r="F602" s="4"/>
      <c r="G602" s="4"/>
      <c r="H602" s="4"/>
      <c r="I602" s="4"/>
      <c r="J602" s="4"/>
      <c r="AO602" s="4"/>
      <c r="AP602" s="4"/>
      <c r="AQ602" s="4"/>
      <c r="AR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</row>
    <row r="603" ht="15.75" customHeight="1">
      <c r="A603" s="88"/>
      <c r="C603" s="4"/>
      <c r="D603" s="4"/>
      <c r="E603" s="4"/>
      <c r="F603" s="4"/>
      <c r="G603" s="4"/>
      <c r="H603" s="4"/>
      <c r="I603" s="4"/>
      <c r="J603" s="4"/>
      <c r="AO603" s="4"/>
      <c r="AP603" s="4"/>
      <c r="AQ603" s="4"/>
      <c r="AR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</row>
    <row r="604" ht="15.75" customHeight="1">
      <c r="A604" s="88"/>
      <c r="C604" s="4"/>
      <c r="D604" s="4"/>
      <c r="E604" s="4"/>
      <c r="F604" s="4"/>
      <c r="G604" s="4"/>
      <c r="H604" s="4"/>
      <c r="I604" s="4"/>
      <c r="J604" s="4"/>
      <c r="AO604" s="4"/>
      <c r="AP604" s="4"/>
      <c r="AQ604" s="4"/>
      <c r="AR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</row>
    <row r="605" ht="15.75" customHeight="1">
      <c r="A605" s="88"/>
      <c r="C605" s="4"/>
      <c r="D605" s="4"/>
      <c r="E605" s="4"/>
      <c r="F605" s="4"/>
      <c r="G605" s="4"/>
      <c r="H605" s="4"/>
      <c r="I605" s="4"/>
      <c r="J605" s="4"/>
      <c r="AO605" s="4"/>
      <c r="AP605" s="4"/>
      <c r="AQ605" s="4"/>
      <c r="AR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</row>
    <row r="606" ht="15.75" customHeight="1">
      <c r="A606" s="88"/>
      <c r="C606" s="4"/>
      <c r="D606" s="4"/>
      <c r="E606" s="4"/>
      <c r="F606" s="4"/>
      <c r="G606" s="4"/>
      <c r="H606" s="4"/>
      <c r="I606" s="4"/>
      <c r="J606" s="4"/>
      <c r="AO606" s="4"/>
      <c r="AP606" s="4"/>
      <c r="AQ606" s="4"/>
      <c r="AR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</row>
    <row r="607" ht="15.75" customHeight="1">
      <c r="A607" s="88"/>
      <c r="C607" s="4"/>
      <c r="D607" s="4"/>
      <c r="E607" s="4"/>
      <c r="F607" s="4"/>
      <c r="G607" s="4"/>
      <c r="H607" s="4"/>
      <c r="I607" s="4"/>
      <c r="J607" s="4"/>
      <c r="AO607" s="4"/>
      <c r="AP607" s="4"/>
      <c r="AQ607" s="4"/>
      <c r="AR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</row>
    <row r="608" ht="15.75" customHeight="1">
      <c r="A608" s="88"/>
      <c r="C608" s="4"/>
      <c r="D608" s="4"/>
      <c r="E608" s="4"/>
      <c r="F608" s="4"/>
      <c r="G608" s="4"/>
      <c r="H608" s="4"/>
      <c r="I608" s="4"/>
      <c r="J608" s="4"/>
      <c r="AO608" s="4"/>
      <c r="AP608" s="4"/>
      <c r="AQ608" s="4"/>
      <c r="AR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</row>
    <row r="609" ht="15.75" customHeight="1">
      <c r="A609" s="88"/>
      <c r="C609" s="4"/>
      <c r="D609" s="4"/>
      <c r="E609" s="4"/>
      <c r="F609" s="4"/>
      <c r="G609" s="4"/>
      <c r="H609" s="4"/>
      <c r="I609" s="4"/>
      <c r="J609" s="4"/>
      <c r="AO609" s="4"/>
      <c r="AP609" s="4"/>
      <c r="AQ609" s="4"/>
      <c r="AR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</row>
    <row r="610" ht="15.75" customHeight="1">
      <c r="A610" s="88"/>
      <c r="C610" s="4"/>
      <c r="D610" s="4"/>
      <c r="E610" s="4"/>
      <c r="F610" s="4"/>
      <c r="G610" s="4"/>
      <c r="H610" s="4"/>
      <c r="I610" s="4"/>
      <c r="J610" s="4"/>
      <c r="AO610" s="4"/>
      <c r="AP610" s="4"/>
      <c r="AQ610" s="4"/>
      <c r="AR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</row>
    <row r="611" ht="15.75" customHeight="1">
      <c r="A611" s="88"/>
      <c r="C611" s="4"/>
      <c r="D611" s="4"/>
      <c r="E611" s="4"/>
      <c r="F611" s="4"/>
      <c r="G611" s="4"/>
      <c r="H611" s="4"/>
      <c r="I611" s="4"/>
      <c r="J611" s="4"/>
      <c r="AO611" s="4"/>
      <c r="AP611" s="4"/>
      <c r="AQ611" s="4"/>
      <c r="AR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</row>
    <row r="612" ht="15.75" customHeight="1">
      <c r="A612" s="88"/>
      <c r="C612" s="4"/>
      <c r="D612" s="4"/>
      <c r="E612" s="4"/>
      <c r="F612" s="4"/>
      <c r="G612" s="4"/>
      <c r="H612" s="4"/>
      <c r="I612" s="4"/>
      <c r="J612" s="4"/>
      <c r="AO612" s="4"/>
      <c r="AP612" s="4"/>
      <c r="AQ612" s="4"/>
      <c r="AR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</row>
    <row r="613" ht="15.75" customHeight="1">
      <c r="A613" s="88"/>
      <c r="C613" s="4"/>
      <c r="D613" s="4"/>
      <c r="E613" s="4"/>
      <c r="F613" s="4"/>
      <c r="G613" s="4"/>
      <c r="H613" s="4"/>
      <c r="I613" s="4"/>
      <c r="J613" s="4"/>
      <c r="AO613" s="4"/>
      <c r="AP613" s="4"/>
      <c r="AQ613" s="4"/>
      <c r="AR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</row>
    <row r="614" ht="15.75" customHeight="1">
      <c r="A614" s="88"/>
      <c r="C614" s="4"/>
      <c r="D614" s="4"/>
      <c r="E614" s="4"/>
      <c r="F614" s="4"/>
      <c r="G614" s="4"/>
      <c r="H614" s="4"/>
      <c r="I614" s="4"/>
      <c r="J614" s="4"/>
      <c r="AO614" s="4"/>
      <c r="AP614" s="4"/>
      <c r="AQ614" s="4"/>
      <c r="AR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</row>
    <row r="615" ht="15.75" customHeight="1">
      <c r="A615" s="88"/>
      <c r="C615" s="4"/>
      <c r="D615" s="4"/>
      <c r="E615" s="4"/>
      <c r="F615" s="4"/>
      <c r="G615" s="4"/>
      <c r="H615" s="4"/>
      <c r="I615" s="4"/>
      <c r="J615" s="4"/>
      <c r="AO615" s="4"/>
      <c r="AP615" s="4"/>
      <c r="AQ615" s="4"/>
      <c r="AR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</row>
    <row r="616" ht="15.75" customHeight="1">
      <c r="A616" s="88"/>
      <c r="C616" s="4"/>
      <c r="D616" s="4"/>
      <c r="E616" s="4"/>
      <c r="F616" s="4"/>
      <c r="G616" s="4"/>
      <c r="H616" s="4"/>
      <c r="I616" s="4"/>
      <c r="J616" s="4"/>
      <c r="AO616" s="4"/>
      <c r="AP616" s="4"/>
      <c r="AQ616" s="4"/>
      <c r="AR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</row>
    <row r="617" ht="15.75" customHeight="1">
      <c r="A617" s="88"/>
      <c r="C617" s="4"/>
      <c r="D617" s="4"/>
      <c r="E617" s="4"/>
      <c r="F617" s="4"/>
      <c r="G617" s="4"/>
      <c r="H617" s="4"/>
      <c r="I617" s="4"/>
      <c r="J617" s="4"/>
      <c r="AO617" s="4"/>
      <c r="AP617" s="4"/>
      <c r="AQ617" s="4"/>
      <c r="AR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</row>
    <row r="618" ht="15.75" customHeight="1">
      <c r="A618" s="88"/>
      <c r="C618" s="4"/>
      <c r="D618" s="4"/>
      <c r="E618" s="4"/>
      <c r="F618" s="4"/>
      <c r="G618" s="4"/>
      <c r="H618" s="4"/>
      <c r="I618" s="4"/>
      <c r="J618" s="4"/>
      <c r="AO618" s="4"/>
      <c r="AP618" s="4"/>
      <c r="AQ618" s="4"/>
      <c r="AR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</row>
    <row r="619" ht="15.75" customHeight="1">
      <c r="A619" s="88"/>
      <c r="C619" s="4"/>
      <c r="D619" s="4"/>
      <c r="E619" s="4"/>
      <c r="F619" s="4"/>
      <c r="G619" s="4"/>
      <c r="H619" s="4"/>
      <c r="I619" s="4"/>
      <c r="J619" s="4"/>
      <c r="AO619" s="4"/>
      <c r="AP619" s="4"/>
      <c r="AQ619" s="4"/>
      <c r="AR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</row>
    <row r="620" ht="15.75" customHeight="1">
      <c r="A620" s="88"/>
      <c r="C620" s="4"/>
      <c r="D620" s="4"/>
      <c r="E620" s="4"/>
      <c r="F620" s="4"/>
      <c r="G620" s="4"/>
      <c r="H620" s="4"/>
      <c r="I620" s="4"/>
      <c r="J620" s="4"/>
      <c r="AO620" s="4"/>
      <c r="AP620" s="4"/>
      <c r="AQ620" s="4"/>
      <c r="AR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</row>
    <row r="621" ht="15.75" customHeight="1">
      <c r="A621" s="88"/>
      <c r="C621" s="4"/>
      <c r="D621" s="4"/>
      <c r="E621" s="4"/>
      <c r="F621" s="4"/>
      <c r="G621" s="4"/>
      <c r="H621" s="4"/>
      <c r="I621" s="4"/>
      <c r="J621" s="4"/>
      <c r="AO621" s="4"/>
      <c r="AP621" s="4"/>
      <c r="AQ621" s="4"/>
      <c r="AR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</row>
    <row r="622" ht="15.75" customHeight="1">
      <c r="A622" s="88"/>
      <c r="C622" s="4"/>
      <c r="D622" s="4"/>
      <c r="E622" s="4"/>
      <c r="F622" s="4"/>
      <c r="G622" s="4"/>
      <c r="H622" s="4"/>
      <c r="I622" s="4"/>
      <c r="J622" s="4"/>
      <c r="AO622" s="4"/>
      <c r="AP622" s="4"/>
      <c r="AQ622" s="4"/>
      <c r="AR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</row>
    <row r="623" ht="15.75" customHeight="1">
      <c r="A623" s="88"/>
      <c r="C623" s="4"/>
      <c r="D623" s="4"/>
      <c r="E623" s="4"/>
      <c r="F623" s="4"/>
      <c r="G623" s="4"/>
      <c r="H623" s="4"/>
      <c r="I623" s="4"/>
      <c r="J623" s="4"/>
      <c r="AO623" s="4"/>
      <c r="AP623" s="4"/>
      <c r="AQ623" s="4"/>
      <c r="AR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</row>
    <row r="624" ht="15.75" customHeight="1">
      <c r="A624" s="88"/>
      <c r="C624" s="4"/>
      <c r="D624" s="4"/>
      <c r="E624" s="4"/>
      <c r="F624" s="4"/>
      <c r="G624" s="4"/>
      <c r="H624" s="4"/>
      <c r="I624" s="4"/>
      <c r="J624" s="4"/>
      <c r="AO624" s="4"/>
      <c r="AP624" s="4"/>
      <c r="AQ624" s="4"/>
      <c r="AR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</row>
    <row r="625" ht="15.75" customHeight="1">
      <c r="A625" s="88"/>
      <c r="C625" s="4"/>
      <c r="D625" s="4"/>
      <c r="E625" s="4"/>
      <c r="F625" s="4"/>
      <c r="G625" s="4"/>
      <c r="H625" s="4"/>
      <c r="I625" s="4"/>
      <c r="J625" s="4"/>
      <c r="AO625" s="4"/>
      <c r="AP625" s="4"/>
      <c r="AQ625" s="4"/>
      <c r="AR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</row>
    <row r="626" ht="15.75" customHeight="1">
      <c r="A626" s="88"/>
      <c r="C626" s="4"/>
      <c r="D626" s="4"/>
      <c r="E626" s="4"/>
      <c r="F626" s="4"/>
      <c r="G626" s="4"/>
      <c r="H626" s="4"/>
      <c r="I626" s="4"/>
      <c r="J626" s="4"/>
      <c r="AO626" s="4"/>
      <c r="AP626" s="4"/>
      <c r="AQ626" s="4"/>
      <c r="AR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</row>
    <row r="627" ht="15.75" customHeight="1">
      <c r="A627" s="88"/>
      <c r="C627" s="4"/>
      <c r="D627" s="4"/>
      <c r="E627" s="4"/>
      <c r="F627" s="4"/>
      <c r="G627" s="4"/>
      <c r="H627" s="4"/>
      <c r="I627" s="4"/>
      <c r="J627" s="4"/>
      <c r="AO627" s="4"/>
      <c r="AP627" s="4"/>
      <c r="AQ627" s="4"/>
      <c r="AR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</row>
    <row r="628" ht="15.75" customHeight="1">
      <c r="A628" s="88"/>
      <c r="C628" s="4"/>
      <c r="D628" s="4"/>
      <c r="E628" s="4"/>
      <c r="F628" s="4"/>
      <c r="G628" s="4"/>
      <c r="H628" s="4"/>
      <c r="I628" s="4"/>
      <c r="J628" s="4"/>
      <c r="AO628" s="4"/>
      <c r="AP628" s="4"/>
      <c r="AQ628" s="4"/>
      <c r="AR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</row>
    <row r="629" ht="15.75" customHeight="1">
      <c r="A629" s="88"/>
      <c r="C629" s="4"/>
      <c r="D629" s="4"/>
      <c r="E629" s="4"/>
      <c r="F629" s="4"/>
      <c r="G629" s="4"/>
      <c r="H629" s="4"/>
      <c r="I629" s="4"/>
      <c r="J629" s="4"/>
      <c r="AO629" s="4"/>
      <c r="AP629" s="4"/>
      <c r="AQ629" s="4"/>
      <c r="AR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</row>
    <row r="630" ht="15.75" customHeight="1">
      <c r="A630" s="88"/>
      <c r="C630" s="4"/>
      <c r="D630" s="4"/>
      <c r="E630" s="4"/>
      <c r="F630" s="4"/>
      <c r="G630" s="4"/>
      <c r="H630" s="4"/>
      <c r="I630" s="4"/>
      <c r="J630" s="4"/>
      <c r="AO630" s="4"/>
      <c r="AP630" s="4"/>
      <c r="AQ630" s="4"/>
      <c r="AR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</row>
    <row r="631" ht="15.75" customHeight="1">
      <c r="A631" s="88"/>
      <c r="C631" s="4"/>
      <c r="D631" s="4"/>
      <c r="E631" s="4"/>
      <c r="F631" s="4"/>
      <c r="G631" s="4"/>
      <c r="H631" s="4"/>
      <c r="I631" s="4"/>
      <c r="J631" s="4"/>
      <c r="AO631" s="4"/>
      <c r="AP631" s="4"/>
      <c r="AQ631" s="4"/>
      <c r="AR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</row>
    <row r="632" ht="15.75" customHeight="1">
      <c r="A632" s="88"/>
      <c r="C632" s="4"/>
      <c r="D632" s="4"/>
      <c r="E632" s="4"/>
      <c r="F632" s="4"/>
      <c r="G632" s="4"/>
      <c r="H632" s="4"/>
      <c r="I632" s="4"/>
      <c r="J632" s="4"/>
      <c r="AO632" s="4"/>
      <c r="AP632" s="4"/>
      <c r="AQ632" s="4"/>
      <c r="AR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</row>
    <row r="633" ht="15.75" customHeight="1">
      <c r="A633" s="88"/>
      <c r="C633" s="4"/>
      <c r="D633" s="4"/>
      <c r="E633" s="4"/>
      <c r="F633" s="4"/>
      <c r="G633" s="4"/>
      <c r="H633" s="4"/>
      <c r="I633" s="4"/>
      <c r="J633" s="4"/>
      <c r="AO633" s="4"/>
      <c r="AP633" s="4"/>
      <c r="AQ633" s="4"/>
      <c r="AR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</row>
    <row r="634" ht="15.75" customHeight="1">
      <c r="A634" s="88"/>
      <c r="C634" s="4"/>
      <c r="D634" s="4"/>
      <c r="E634" s="4"/>
      <c r="F634" s="4"/>
      <c r="G634" s="4"/>
      <c r="H634" s="4"/>
      <c r="I634" s="4"/>
      <c r="J634" s="4"/>
      <c r="AO634" s="4"/>
      <c r="AP634" s="4"/>
      <c r="AQ634" s="4"/>
      <c r="AR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</row>
    <row r="635" ht="15.75" customHeight="1">
      <c r="A635" s="88"/>
      <c r="C635" s="4"/>
      <c r="D635" s="4"/>
      <c r="E635" s="4"/>
      <c r="F635" s="4"/>
      <c r="G635" s="4"/>
      <c r="H635" s="4"/>
      <c r="I635" s="4"/>
      <c r="J635" s="4"/>
      <c r="AO635" s="4"/>
      <c r="AP635" s="4"/>
      <c r="AQ635" s="4"/>
      <c r="AR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</row>
    <row r="636" ht="15.75" customHeight="1">
      <c r="A636" s="88"/>
      <c r="C636" s="4"/>
      <c r="D636" s="4"/>
      <c r="E636" s="4"/>
      <c r="F636" s="4"/>
      <c r="G636" s="4"/>
      <c r="H636" s="4"/>
      <c r="I636" s="4"/>
      <c r="J636" s="4"/>
      <c r="AO636" s="4"/>
      <c r="AP636" s="4"/>
      <c r="AQ636" s="4"/>
      <c r="AR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</row>
    <row r="637" ht="15.75" customHeight="1">
      <c r="A637" s="88"/>
      <c r="C637" s="4"/>
      <c r="D637" s="4"/>
      <c r="E637" s="4"/>
      <c r="F637" s="4"/>
      <c r="G637" s="4"/>
      <c r="H637" s="4"/>
      <c r="I637" s="4"/>
      <c r="J637" s="4"/>
      <c r="AO637" s="4"/>
      <c r="AP637" s="4"/>
      <c r="AQ637" s="4"/>
      <c r="AR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</row>
    <row r="638" ht="15.75" customHeight="1">
      <c r="A638" s="88"/>
      <c r="C638" s="4"/>
      <c r="D638" s="4"/>
      <c r="E638" s="4"/>
      <c r="F638" s="4"/>
      <c r="G638" s="4"/>
      <c r="H638" s="4"/>
      <c r="I638" s="4"/>
      <c r="J638" s="4"/>
      <c r="AO638" s="4"/>
      <c r="AP638" s="4"/>
      <c r="AQ638" s="4"/>
      <c r="AR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</row>
    <row r="639" ht="15.75" customHeight="1">
      <c r="A639" s="88"/>
      <c r="C639" s="4"/>
      <c r="D639" s="4"/>
      <c r="E639" s="4"/>
      <c r="F639" s="4"/>
      <c r="G639" s="4"/>
      <c r="H639" s="4"/>
      <c r="I639" s="4"/>
      <c r="J639" s="4"/>
      <c r="AO639" s="4"/>
      <c r="AP639" s="4"/>
      <c r="AQ639" s="4"/>
      <c r="AR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</row>
    <row r="640" ht="15.75" customHeight="1">
      <c r="A640" s="88"/>
      <c r="C640" s="4"/>
      <c r="D640" s="4"/>
      <c r="E640" s="4"/>
      <c r="F640" s="4"/>
      <c r="G640" s="4"/>
      <c r="H640" s="4"/>
      <c r="I640" s="4"/>
      <c r="J640" s="4"/>
      <c r="AO640" s="4"/>
      <c r="AP640" s="4"/>
      <c r="AQ640" s="4"/>
      <c r="AR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</row>
    <row r="641" ht="15.75" customHeight="1">
      <c r="A641" s="88"/>
      <c r="C641" s="4"/>
      <c r="D641" s="4"/>
      <c r="E641" s="4"/>
      <c r="F641" s="4"/>
      <c r="G641" s="4"/>
      <c r="H641" s="4"/>
      <c r="I641" s="4"/>
      <c r="J641" s="4"/>
      <c r="AO641" s="4"/>
      <c r="AP641" s="4"/>
      <c r="AQ641" s="4"/>
      <c r="AR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</row>
    <row r="642" ht="15.75" customHeight="1">
      <c r="A642" s="88"/>
      <c r="C642" s="4"/>
      <c r="D642" s="4"/>
      <c r="E642" s="4"/>
      <c r="F642" s="4"/>
      <c r="G642" s="4"/>
      <c r="H642" s="4"/>
      <c r="I642" s="4"/>
      <c r="J642" s="4"/>
      <c r="AO642" s="4"/>
      <c r="AP642" s="4"/>
      <c r="AQ642" s="4"/>
      <c r="AR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</row>
    <row r="643" ht="15.75" customHeight="1">
      <c r="A643" s="88"/>
      <c r="C643" s="4"/>
      <c r="D643" s="4"/>
      <c r="E643" s="4"/>
      <c r="F643" s="4"/>
      <c r="G643" s="4"/>
      <c r="H643" s="4"/>
      <c r="I643" s="4"/>
      <c r="J643" s="4"/>
      <c r="AO643" s="4"/>
      <c r="AP643" s="4"/>
      <c r="AQ643" s="4"/>
      <c r="AR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</row>
    <row r="644" ht="15.75" customHeight="1">
      <c r="A644" s="88"/>
      <c r="C644" s="4"/>
      <c r="D644" s="4"/>
      <c r="E644" s="4"/>
      <c r="F644" s="4"/>
      <c r="G644" s="4"/>
      <c r="H644" s="4"/>
      <c r="I644" s="4"/>
      <c r="J644" s="4"/>
      <c r="AO644" s="4"/>
      <c r="AP644" s="4"/>
      <c r="AQ644" s="4"/>
      <c r="AR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</row>
    <row r="645" ht="15.75" customHeight="1">
      <c r="A645" s="88"/>
      <c r="C645" s="4"/>
      <c r="D645" s="4"/>
      <c r="E645" s="4"/>
      <c r="F645" s="4"/>
      <c r="G645" s="4"/>
      <c r="H645" s="4"/>
      <c r="I645" s="4"/>
      <c r="J645" s="4"/>
      <c r="AO645" s="4"/>
      <c r="AP645" s="4"/>
      <c r="AQ645" s="4"/>
      <c r="AR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</row>
    <row r="646" ht="15.75" customHeight="1">
      <c r="A646" s="88"/>
      <c r="C646" s="4"/>
      <c r="D646" s="4"/>
      <c r="E646" s="4"/>
      <c r="F646" s="4"/>
      <c r="G646" s="4"/>
      <c r="H646" s="4"/>
      <c r="I646" s="4"/>
      <c r="J646" s="4"/>
      <c r="AO646" s="4"/>
      <c r="AP646" s="4"/>
      <c r="AQ646" s="4"/>
      <c r="AR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</row>
    <row r="647" ht="15.75" customHeight="1">
      <c r="A647" s="88"/>
      <c r="C647" s="4"/>
      <c r="D647" s="4"/>
      <c r="E647" s="4"/>
      <c r="F647" s="4"/>
      <c r="G647" s="4"/>
      <c r="H647" s="4"/>
      <c r="I647" s="4"/>
      <c r="J647" s="4"/>
      <c r="AO647" s="4"/>
      <c r="AP647" s="4"/>
      <c r="AQ647" s="4"/>
      <c r="AR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</row>
    <row r="648" ht="15.75" customHeight="1">
      <c r="A648" s="88"/>
      <c r="C648" s="4"/>
      <c r="D648" s="4"/>
      <c r="E648" s="4"/>
      <c r="F648" s="4"/>
      <c r="G648" s="4"/>
      <c r="H648" s="4"/>
      <c r="I648" s="4"/>
      <c r="J648" s="4"/>
      <c r="AO648" s="4"/>
      <c r="AP648" s="4"/>
      <c r="AQ648" s="4"/>
      <c r="AR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</row>
    <row r="649" ht="15.75" customHeight="1">
      <c r="A649" s="88"/>
      <c r="C649" s="4"/>
      <c r="D649" s="4"/>
      <c r="E649" s="4"/>
      <c r="F649" s="4"/>
      <c r="G649" s="4"/>
      <c r="H649" s="4"/>
      <c r="I649" s="4"/>
      <c r="J649" s="4"/>
      <c r="AO649" s="4"/>
      <c r="AP649" s="4"/>
      <c r="AQ649" s="4"/>
      <c r="AR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</row>
    <row r="650" ht="15.75" customHeight="1">
      <c r="A650" s="88"/>
      <c r="C650" s="4"/>
      <c r="D650" s="4"/>
      <c r="E650" s="4"/>
      <c r="F650" s="4"/>
      <c r="G650" s="4"/>
      <c r="H650" s="4"/>
      <c r="I650" s="4"/>
      <c r="J650" s="4"/>
      <c r="AO650" s="4"/>
      <c r="AP650" s="4"/>
      <c r="AQ650" s="4"/>
      <c r="AR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</row>
    <row r="651" ht="15.75" customHeight="1">
      <c r="A651" s="88"/>
      <c r="C651" s="4"/>
      <c r="D651" s="4"/>
      <c r="E651" s="4"/>
      <c r="F651" s="4"/>
      <c r="G651" s="4"/>
      <c r="H651" s="4"/>
      <c r="I651" s="4"/>
      <c r="J651" s="4"/>
      <c r="AO651" s="4"/>
      <c r="AP651" s="4"/>
      <c r="AQ651" s="4"/>
      <c r="AR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</row>
    <row r="652" ht="15.75" customHeight="1">
      <c r="A652" s="88"/>
      <c r="C652" s="4"/>
      <c r="D652" s="4"/>
      <c r="E652" s="4"/>
      <c r="F652" s="4"/>
      <c r="G652" s="4"/>
      <c r="H652" s="4"/>
      <c r="I652" s="4"/>
      <c r="J652" s="4"/>
      <c r="AO652" s="4"/>
      <c r="AP652" s="4"/>
      <c r="AQ652" s="4"/>
      <c r="AR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</row>
    <row r="653" ht="15.75" customHeight="1">
      <c r="A653" s="88"/>
      <c r="C653" s="4"/>
      <c r="D653" s="4"/>
      <c r="E653" s="4"/>
      <c r="F653" s="4"/>
      <c r="G653" s="4"/>
      <c r="H653" s="4"/>
      <c r="I653" s="4"/>
      <c r="J653" s="4"/>
      <c r="AO653" s="4"/>
      <c r="AP653" s="4"/>
      <c r="AQ653" s="4"/>
      <c r="AR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</row>
    <row r="654" ht="15.75" customHeight="1">
      <c r="A654" s="88"/>
      <c r="C654" s="4"/>
      <c r="D654" s="4"/>
      <c r="E654" s="4"/>
      <c r="F654" s="4"/>
      <c r="G654" s="4"/>
      <c r="H654" s="4"/>
      <c r="I654" s="4"/>
      <c r="J654" s="4"/>
      <c r="AO654" s="4"/>
      <c r="AP654" s="4"/>
      <c r="AQ654" s="4"/>
      <c r="AR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</row>
    <row r="655" ht="15.75" customHeight="1">
      <c r="A655" s="88"/>
      <c r="C655" s="4"/>
      <c r="D655" s="4"/>
      <c r="E655" s="4"/>
      <c r="F655" s="4"/>
      <c r="G655" s="4"/>
      <c r="H655" s="4"/>
      <c r="I655" s="4"/>
      <c r="J655" s="4"/>
      <c r="AO655" s="4"/>
      <c r="AP655" s="4"/>
      <c r="AQ655" s="4"/>
      <c r="AR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</row>
    <row r="656" ht="15.75" customHeight="1">
      <c r="A656" s="88"/>
      <c r="C656" s="4"/>
      <c r="D656" s="4"/>
      <c r="E656" s="4"/>
      <c r="F656" s="4"/>
      <c r="G656" s="4"/>
      <c r="H656" s="4"/>
      <c r="I656" s="4"/>
      <c r="J656" s="4"/>
      <c r="AO656" s="4"/>
      <c r="AP656" s="4"/>
      <c r="AQ656" s="4"/>
      <c r="AR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</row>
    <row r="657" ht="15.75" customHeight="1">
      <c r="A657" s="88"/>
      <c r="C657" s="4"/>
      <c r="D657" s="4"/>
      <c r="E657" s="4"/>
      <c r="F657" s="4"/>
      <c r="G657" s="4"/>
      <c r="H657" s="4"/>
      <c r="I657" s="4"/>
      <c r="J657" s="4"/>
      <c r="AO657" s="4"/>
      <c r="AP657" s="4"/>
      <c r="AQ657" s="4"/>
      <c r="AR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</row>
    <row r="658" ht="15.75" customHeight="1">
      <c r="A658" s="88"/>
      <c r="C658" s="4"/>
      <c r="D658" s="4"/>
      <c r="E658" s="4"/>
      <c r="F658" s="4"/>
      <c r="G658" s="4"/>
      <c r="H658" s="4"/>
      <c r="I658" s="4"/>
      <c r="J658" s="4"/>
      <c r="AO658" s="4"/>
      <c r="AP658" s="4"/>
      <c r="AQ658" s="4"/>
      <c r="AR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</row>
    <row r="659" ht="15.75" customHeight="1">
      <c r="A659" s="88"/>
      <c r="C659" s="4"/>
      <c r="D659" s="4"/>
      <c r="E659" s="4"/>
      <c r="F659" s="4"/>
      <c r="G659" s="4"/>
      <c r="H659" s="4"/>
      <c r="I659" s="4"/>
      <c r="J659" s="4"/>
      <c r="AO659" s="4"/>
      <c r="AP659" s="4"/>
      <c r="AQ659" s="4"/>
      <c r="AR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</row>
    <row r="660" ht="15.75" customHeight="1">
      <c r="A660" s="88"/>
      <c r="C660" s="4"/>
      <c r="D660" s="4"/>
      <c r="E660" s="4"/>
      <c r="F660" s="4"/>
      <c r="G660" s="4"/>
      <c r="H660" s="4"/>
      <c r="I660" s="4"/>
      <c r="J660" s="4"/>
      <c r="AO660" s="4"/>
      <c r="AP660" s="4"/>
      <c r="AQ660" s="4"/>
      <c r="AR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</row>
    <row r="661" ht="15.75" customHeight="1">
      <c r="A661" s="88"/>
      <c r="C661" s="4"/>
      <c r="D661" s="4"/>
      <c r="E661" s="4"/>
      <c r="F661" s="4"/>
      <c r="G661" s="4"/>
      <c r="H661" s="4"/>
      <c r="I661" s="4"/>
      <c r="J661" s="4"/>
      <c r="AO661" s="4"/>
      <c r="AP661" s="4"/>
      <c r="AQ661" s="4"/>
      <c r="AR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</row>
    <row r="662" ht="15.75" customHeight="1">
      <c r="A662" s="88"/>
      <c r="C662" s="4"/>
      <c r="D662" s="4"/>
      <c r="E662" s="4"/>
      <c r="F662" s="4"/>
      <c r="G662" s="4"/>
      <c r="H662" s="4"/>
      <c r="I662" s="4"/>
      <c r="J662" s="4"/>
      <c r="AO662" s="4"/>
      <c r="AP662" s="4"/>
      <c r="AQ662" s="4"/>
      <c r="AR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</row>
    <row r="663" ht="15.75" customHeight="1">
      <c r="A663" s="88"/>
      <c r="C663" s="4"/>
      <c r="D663" s="4"/>
      <c r="E663" s="4"/>
      <c r="F663" s="4"/>
      <c r="G663" s="4"/>
      <c r="H663" s="4"/>
      <c r="I663" s="4"/>
      <c r="J663" s="4"/>
      <c r="AO663" s="4"/>
      <c r="AP663" s="4"/>
      <c r="AQ663" s="4"/>
      <c r="AR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</row>
    <row r="664" ht="15.75" customHeight="1">
      <c r="A664" s="88"/>
      <c r="C664" s="4"/>
      <c r="D664" s="4"/>
      <c r="E664" s="4"/>
      <c r="F664" s="4"/>
      <c r="G664" s="4"/>
      <c r="H664" s="4"/>
      <c r="I664" s="4"/>
      <c r="J664" s="4"/>
      <c r="AO664" s="4"/>
      <c r="AP664" s="4"/>
      <c r="AQ664" s="4"/>
      <c r="AR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</row>
    <row r="665" ht="15.75" customHeight="1">
      <c r="A665" s="88"/>
      <c r="C665" s="4"/>
      <c r="D665" s="4"/>
      <c r="E665" s="4"/>
      <c r="F665" s="4"/>
      <c r="G665" s="4"/>
      <c r="H665" s="4"/>
      <c r="I665" s="4"/>
      <c r="J665" s="4"/>
      <c r="AO665" s="4"/>
      <c r="AP665" s="4"/>
      <c r="AQ665" s="4"/>
      <c r="AR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</row>
    <row r="666" ht="15.75" customHeight="1">
      <c r="A666" s="88"/>
      <c r="C666" s="4"/>
      <c r="D666" s="4"/>
      <c r="E666" s="4"/>
      <c r="F666" s="4"/>
      <c r="G666" s="4"/>
      <c r="H666" s="4"/>
      <c r="I666" s="4"/>
      <c r="J666" s="4"/>
      <c r="AO666" s="4"/>
      <c r="AP666" s="4"/>
      <c r="AQ666" s="4"/>
      <c r="AR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</row>
    <row r="667" ht="15.75" customHeight="1">
      <c r="A667" s="88"/>
      <c r="C667" s="4"/>
      <c r="D667" s="4"/>
      <c r="E667" s="4"/>
      <c r="F667" s="4"/>
      <c r="G667" s="4"/>
      <c r="H667" s="4"/>
      <c r="I667" s="4"/>
      <c r="J667" s="4"/>
      <c r="AO667" s="4"/>
      <c r="AP667" s="4"/>
      <c r="AQ667" s="4"/>
      <c r="AR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</row>
    <row r="668" ht="15.75" customHeight="1">
      <c r="A668" s="88"/>
      <c r="C668" s="4"/>
      <c r="D668" s="4"/>
      <c r="E668" s="4"/>
      <c r="F668" s="4"/>
      <c r="G668" s="4"/>
      <c r="H668" s="4"/>
      <c r="I668" s="4"/>
      <c r="J668" s="4"/>
      <c r="AO668" s="4"/>
      <c r="AP668" s="4"/>
      <c r="AQ668" s="4"/>
      <c r="AR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</row>
    <row r="669" ht="15.75" customHeight="1">
      <c r="A669" s="88"/>
      <c r="C669" s="4"/>
      <c r="D669" s="4"/>
      <c r="E669" s="4"/>
      <c r="F669" s="4"/>
      <c r="G669" s="4"/>
      <c r="H669" s="4"/>
      <c r="I669" s="4"/>
      <c r="J669" s="4"/>
      <c r="AO669" s="4"/>
      <c r="AP669" s="4"/>
      <c r="AQ669" s="4"/>
      <c r="AR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</row>
    <row r="670" ht="15.75" customHeight="1">
      <c r="A670" s="88"/>
      <c r="C670" s="4"/>
      <c r="D670" s="4"/>
      <c r="E670" s="4"/>
      <c r="F670" s="4"/>
      <c r="G670" s="4"/>
      <c r="H670" s="4"/>
      <c r="I670" s="4"/>
      <c r="J670" s="4"/>
      <c r="AO670" s="4"/>
      <c r="AP670" s="4"/>
      <c r="AQ670" s="4"/>
      <c r="AR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</row>
    <row r="671" ht="15.75" customHeight="1">
      <c r="A671" s="88"/>
      <c r="C671" s="4"/>
      <c r="D671" s="4"/>
      <c r="E671" s="4"/>
      <c r="F671" s="4"/>
      <c r="G671" s="4"/>
      <c r="H671" s="4"/>
      <c r="I671" s="4"/>
      <c r="J671" s="4"/>
      <c r="AO671" s="4"/>
      <c r="AP671" s="4"/>
      <c r="AQ671" s="4"/>
      <c r="AR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</row>
    <row r="672" ht="15.75" customHeight="1">
      <c r="A672" s="88"/>
      <c r="C672" s="4"/>
      <c r="D672" s="4"/>
      <c r="E672" s="4"/>
      <c r="F672" s="4"/>
      <c r="G672" s="4"/>
      <c r="H672" s="4"/>
      <c r="I672" s="4"/>
      <c r="J672" s="4"/>
      <c r="AO672" s="4"/>
      <c r="AP672" s="4"/>
      <c r="AQ672" s="4"/>
      <c r="AR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</row>
    <row r="673" ht="15.75" customHeight="1">
      <c r="A673" s="88"/>
      <c r="C673" s="4"/>
      <c r="D673" s="4"/>
      <c r="E673" s="4"/>
      <c r="F673" s="4"/>
      <c r="G673" s="4"/>
      <c r="H673" s="4"/>
      <c r="I673" s="4"/>
      <c r="J673" s="4"/>
      <c r="AO673" s="4"/>
      <c r="AP673" s="4"/>
      <c r="AQ673" s="4"/>
      <c r="AR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</row>
    <row r="674" ht="15.75" customHeight="1">
      <c r="A674" s="88"/>
      <c r="C674" s="4"/>
      <c r="D674" s="4"/>
      <c r="E674" s="4"/>
      <c r="F674" s="4"/>
      <c r="G674" s="4"/>
      <c r="H674" s="4"/>
      <c r="I674" s="4"/>
      <c r="J674" s="4"/>
      <c r="AO674" s="4"/>
      <c r="AP674" s="4"/>
      <c r="AQ674" s="4"/>
      <c r="AR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</row>
    <row r="675" ht="15.75" customHeight="1">
      <c r="A675" s="88"/>
      <c r="C675" s="4"/>
      <c r="D675" s="4"/>
      <c r="E675" s="4"/>
      <c r="F675" s="4"/>
      <c r="G675" s="4"/>
      <c r="H675" s="4"/>
      <c r="I675" s="4"/>
      <c r="J675" s="4"/>
      <c r="AO675" s="4"/>
      <c r="AP675" s="4"/>
      <c r="AQ675" s="4"/>
      <c r="AR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</row>
    <row r="676" ht="15.75" customHeight="1">
      <c r="A676" s="88"/>
      <c r="C676" s="4"/>
      <c r="D676" s="4"/>
      <c r="E676" s="4"/>
      <c r="F676" s="4"/>
      <c r="G676" s="4"/>
      <c r="H676" s="4"/>
      <c r="I676" s="4"/>
      <c r="J676" s="4"/>
      <c r="AO676" s="4"/>
      <c r="AP676" s="4"/>
      <c r="AQ676" s="4"/>
      <c r="AR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</row>
    <row r="677" ht="15.75" customHeight="1">
      <c r="A677" s="88"/>
      <c r="C677" s="4"/>
      <c r="D677" s="4"/>
      <c r="E677" s="4"/>
      <c r="F677" s="4"/>
      <c r="G677" s="4"/>
      <c r="H677" s="4"/>
      <c r="I677" s="4"/>
      <c r="J677" s="4"/>
      <c r="AO677" s="4"/>
      <c r="AP677" s="4"/>
      <c r="AQ677" s="4"/>
      <c r="AR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</row>
    <row r="678" ht="15.75" customHeight="1">
      <c r="A678" s="88"/>
      <c r="C678" s="4"/>
      <c r="D678" s="4"/>
      <c r="E678" s="4"/>
      <c r="F678" s="4"/>
      <c r="G678" s="4"/>
      <c r="H678" s="4"/>
      <c r="I678" s="4"/>
      <c r="J678" s="4"/>
      <c r="AO678" s="4"/>
      <c r="AP678" s="4"/>
      <c r="AQ678" s="4"/>
      <c r="AR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</row>
    <row r="679" ht="15.75" customHeight="1">
      <c r="A679" s="88"/>
      <c r="C679" s="4"/>
      <c r="D679" s="4"/>
      <c r="E679" s="4"/>
      <c r="F679" s="4"/>
      <c r="G679" s="4"/>
      <c r="H679" s="4"/>
      <c r="I679" s="4"/>
      <c r="J679" s="4"/>
      <c r="AO679" s="4"/>
      <c r="AP679" s="4"/>
      <c r="AQ679" s="4"/>
      <c r="AR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</row>
    <row r="680" ht="15.75" customHeight="1">
      <c r="A680" s="88"/>
      <c r="C680" s="4"/>
      <c r="D680" s="4"/>
      <c r="E680" s="4"/>
      <c r="F680" s="4"/>
      <c r="G680" s="4"/>
      <c r="H680" s="4"/>
      <c r="I680" s="4"/>
      <c r="J680" s="4"/>
      <c r="AO680" s="4"/>
      <c r="AP680" s="4"/>
      <c r="AQ680" s="4"/>
      <c r="AR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</row>
    <row r="681" ht="15.75" customHeight="1">
      <c r="A681" s="88"/>
      <c r="C681" s="4"/>
      <c r="D681" s="4"/>
      <c r="E681" s="4"/>
      <c r="F681" s="4"/>
      <c r="G681" s="4"/>
      <c r="H681" s="4"/>
      <c r="I681" s="4"/>
      <c r="J681" s="4"/>
      <c r="AO681" s="4"/>
      <c r="AP681" s="4"/>
      <c r="AQ681" s="4"/>
      <c r="AR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</row>
    <row r="682" ht="15.75" customHeight="1">
      <c r="A682" s="88"/>
      <c r="C682" s="4"/>
      <c r="D682" s="4"/>
      <c r="E682" s="4"/>
      <c r="F682" s="4"/>
      <c r="G682" s="4"/>
      <c r="H682" s="4"/>
      <c r="I682" s="4"/>
      <c r="J682" s="4"/>
      <c r="AO682" s="4"/>
      <c r="AP682" s="4"/>
      <c r="AQ682" s="4"/>
      <c r="AR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</row>
    <row r="683" ht="15.75" customHeight="1">
      <c r="A683" s="88"/>
      <c r="C683" s="4"/>
      <c r="D683" s="4"/>
      <c r="E683" s="4"/>
      <c r="F683" s="4"/>
      <c r="G683" s="4"/>
      <c r="H683" s="4"/>
      <c r="I683" s="4"/>
      <c r="J683" s="4"/>
      <c r="AO683" s="4"/>
      <c r="AP683" s="4"/>
      <c r="AQ683" s="4"/>
      <c r="AR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</row>
    <row r="684" ht="15.75" customHeight="1">
      <c r="A684" s="88"/>
      <c r="C684" s="4"/>
      <c r="D684" s="4"/>
      <c r="E684" s="4"/>
      <c r="F684" s="4"/>
      <c r="G684" s="4"/>
      <c r="H684" s="4"/>
      <c r="I684" s="4"/>
      <c r="J684" s="4"/>
      <c r="AO684" s="4"/>
      <c r="AP684" s="4"/>
      <c r="AQ684" s="4"/>
      <c r="AR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</row>
    <row r="685" ht="15.75" customHeight="1">
      <c r="A685" s="88"/>
      <c r="C685" s="4"/>
      <c r="D685" s="4"/>
      <c r="E685" s="4"/>
      <c r="F685" s="4"/>
      <c r="G685" s="4"/>
      <c r="H685" s="4"/>
      <c r="I685" s="4"/>
      <c r="J685" s="4"/>
      <c r="AO685" s="4"/>
      <c r="AP685" s="4"/>
      <c r="AQ685" s="4"/>
      <c r="AR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</row>
    <row r="686" ht="15.75" customHeight="1">
      <c r="A686" s="88"/>
      <c r="C686" s="4"/>
      <c r="D686" s="4"/>
      <c r="E686" s="4"/>
      <c r="F686" s="4"/>
      <c r="G686" s="4"/>
      <c r="H686" s="4"/>
      <c r="I686" s="4"/>
      <c r="J686" s="4"/>
      <c r="AO686" s="4"/>
      <c r="AP686" s="4"/>
      <c r="AQ686" s="4"/>
      <c r="AR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</row>
    <row r="687" ht="15.75" customHeight="1">
      <c r="A687" s="88"/>
      <c r="C687" s="4"/>
      <c r="D687" s="4"/>
      <c r="E687" s="4"/>
      <c r="F687" s="4"/>
      <c r="G687" s="4"/>
      <c r="H687" s="4"/>
      <c r="I687" s="4"/>
      <c r="J687" s="4"/>
      <c r="AO687" s="4"/>
      <c r="AP687" s="4"/>
      <c r="AQ687" s="4"/>
      <c r="AR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</row>
    <row r="688" ht="15.75" customHeight="1">
      <c r="A688" s="88"/>
      <c r="C688" s="4"/>
      <c r="D688" s="4"/>
      <c r="E688" s="4"/>
      <c r="F688" s="4"/>
      <c r="G688" s="4"/>
      <c r="H688" s="4"/>
      <c r="I688" s="4"/>
      <c r="J688" s="4"/>
      <c r="AO688" s="4"/>
      <c r="AP688" s="4"/>
      <c r="AQ688" s="4"/>
      <c r="AR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</row>
    <row r="689" ht="15.75" customHeight="1">
      <c r="A689" s="88"/>
      <c r="C689" s="4"/>
      <c r="D689" s="4"/>
      <c r="E689" s="4"/>
      <c r="F689" s="4"/>
      <c r="G689" s="4"/>
      <c r="H689" s="4"/>
      <c r="I689" s="4"/>
      <c r="J689" s="4"/>
      <c r="AO689" s="4"/>
      <c r="AP689" s="4"/>
      <c r="AQ689" s="4"/>
      <c r="AR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</row>
    <row r="690" ht="15.75" customHeight="1">
      <c r="A690" s="88"/>
      <c r="C690" s="4"/>
      <c r="D690" s="4"/>
      <c r="E690" s="4"/>
      <c r="F690" s="4"/>
      <c r="G690" s="4"/>
      <c r="H690" s="4"/>
      <c r="I690" s="4"/>
      <c r="J690" s="4"/>
      <c r="AO690" s="4"/>
      <c r="AP690" s="4"/>
      <c r="AQ690" s="4"/>
      <c r="AR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</row>
    <row r="691" ht="15.75" customHeight="1">
      <c r="A691" s="88"/>
      <c r="C691" s="4"/>
      <c r="D691" s="4"/>
      <c r="E691" s="4"/>
      <c r="F691" s="4"/>
      <c r="G691" s="4"/>
      <c r="H691" s="4"/>
      <c r="I691" s="4"/>
      <c r="J691" s="4"/>
      <c r="AO691" s="4"/>
      <c r="AP691" s="4"/>
      <c r="AQ691" s="4"/>
      <c r="AR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</row>
    <row r="692" ht="15.75" customHeight="1">
      <c r="A692" s="88"/>
      <c r="C692" s="4"/>
      <c r="D692" s="4"/>
      <c r="E692" s="4"/>
      <c r="F692" s="4"/>
      <c r="G692" s="4"/>
      <c r="H692" s="4"/>
      <c r="I692" s="4"/>
      <c r="J692" s="4"/>
      <c r="AO692" s="4"/>
      <c r="AP692" s="4"/>
      <c r="AQ692" s="4"/>
      <c r="AR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</row>
    <row r="693" ht="15.75" customHeight="1">
      <c r="A693" s="88"/>
      <c r="C693" s="4"/>
      <c r="D693" s="4"/>
      <c r="E693" s="4"/>
      <c r="F693" s="4"/>
      <c r="G693" s="4"/>
      <c r="H693" s="4"/>
      <c r="I693" s="4"/>
      <c r="J693" s="4"/>
      <c r="AO693" s="4"/>
      <c r="AP693" s="4"/>
      <c r="AQ693" s="4"/>
      <c r="AR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</row>
    <row r="694" ht="15.75" customHeight="1">
      <c r="A694" s="88"/>
      <c r="C694" s="4"/>
      <c r="D694" s="4"/>
      <c r="E694" s="4"/>
      <c r="F694" s="4"/>
      <c r="G694" s="4"/>
      <c r="H694" s="4"/>
      <c r="I694" s="4"/>
      <c r="J694" s="4"/>
      <c r="AO694" s="4"/>
      <c r="AP694" s="4"/>
      <c r="AQ694" s="4"/>
      <c r="AR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</row>
    <row r="695" ht="15.75" customHeight="1">
      <c r="A695" s="88"/>
      <c r="C695" s="4"/>
      <c r="D695" s="4"/>
      <c r="E695" s="4"/>
      <c r="F695" s="4"/>
      <c r="G695" s="4"/>
      <c r="H695" s="4"/>
      <c r="I695" s="4"/>
      <c r="J695" s="4"/>
      <c r="AO695" s="4"/>
      <c r="AP695" s="4"/>
      <c r="AQ695" s="4"/>
      <c r="AR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</row>
    <row r="696" ht="15.75" customHeight="1">
      <c r="A696" s="88"/>
      <c r="C696" s="4"/>
      <c r="D696" s="4"/>
      <c r="E696" s="4"/>
      <c r="F696" s="4"/>
      <c r="G696" s="4"/>
      <c r="H696" s="4"/>
      <c r="I696" s="4"/>
      <c r="J696" s="4"/>
      <c r="AO696" s="4"/>
      <c r="AP696" s="4"/>
      <c r="AQ696" s="4"/>
      <c r="AR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</row>
    <row r="697" ht="15.75" customHeight="1">
      <c r="A697" s="88"/>
      <c r="C697" s="4"/>
      <c r="D697" s="4"/>
      <c r="E697" s="4"/>
      <c r="F697" s="4"/>
      <c r="G697" s="4"/>
      <c r="H697" s="4"/>
      <c r="I697" s="4"/>
      <c r="J697" s="4"/>
      <c r="AO697" s="4"/>
      <c r="AP697" s="4"/>
      <c r="AQ697" s="4"/>
      <c r="AR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</row>
    <row r="698" ht="15.75" customHeight="1">
      <c r="A698" s="88"/>
      <c r="C698" s="4"/>
      <c r="D698" s="4"/>
      <c r="E698" s="4"/>
      <c r="F698" s="4"/>
      <c r="G698" s="4"/>
      <c r="H698" s="4"/>
      <c r="I698" s="4"/>
      <c r="J698" s="4"/>
      <c r="AO698" s="4"/>
      <c r="AP698" s="4"/>
      <c r="AQ698" s="4"/>
      <c r="AR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</row>
    <row r="699" ht="15.75" customHeight="1">
      <c r="A699" s="88"/>
      <c r="C699" s="4"/>
      <c r="D699" s="4"/>
      <c r="E699" s="4"/>
      <c r="F699" s="4"/>
      <c r="G699" s="4"/>
      <c r="H699" s="4"/>
      <c r="I699" s="4"/>
      <c r="J699" s="4"/>
      <c r="AO699" s="4"/>
      <c r="AP699" s="4"/>
      <c r="AQ699" s="4"/>
      <c r="AR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</row>
    <row r="700" ht="15.75" customHeight="1">
      <c r="A700" s="88"/>
      <c r="C700" s="4"/>
      <c r="D700" s="4"/>
      <c r="E700" s="4"/>
      <c r="F700" s="4"/>
      <c r="G700" s="4"/>
      <c r="H700" s="4"/>
      <c r="I700" s="4"/>
      <c r="J700" s="4"/>
      <c r="AO700" s="4"/>
      <c r="AP700" s="4"/>
      <c r="AQ700" s="4"/>
      <c r="AR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</row>
    <row r="701" ht="15.75" customHeight="1">
      <c r="A701" s="88"/>
      <c r="C701" s="4"/>
      <c r="D701" s="4"/>
      <c r="E701" s="4"/>
      <c r="F701" s="4"/>
      <c r="G701" s="4"/>
      <c r="H701" s="4"/>
      <c r="I701" s="4"/>
      <c r="J701" s="4"/>
      <c r="AO701" s="4"/>
      <c r="AP701" s="4"/>
      <c r="AQ701" s="4"/>
      <c r="AR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</row>
    <row r="702" ht="15.75" customHeight="1">
      <c r="A702" s="88"/>
      <c r="C702" s="4"/>
      <c r="D702" s="4"/>
      <c r="E702" s="4"/>
      <c r="F702" s="4"/>
      <c r="G702" s="4"/>
      <c r="H702" s="4"/>
      <c r="I702" s="4"/>
      <c r="J702" s="4"/>
      <c r="AO702" s="4"/>
      <c r="AP702" s="4"/>
      <c r="AQ702" s="4"/>
      <c r="AR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</row>
    <row r="703" ht="15.75" customHeight="1">
      <c r="A703" s="88"/>
      <c r="C703" s="4"/>
      <c r="D703" s="4"/>
      <c r="E703" s="4"/>
      <c r="F703" s="4"/>
      <c r="G703" s="4"/>
      <c r="H703" s="4"/>
      <c r="I703" s="4"/>
      <c r="J703" s="4"/>
      <c r="AO703" s="4"/>
      <c r="AP703" s="4"/>
      <c r="AQ703" s="4"/>
      <c r="AR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</row>
    <row r="704" ht="15.75" customHeight="1">
      <c r="A704" s="88"/>
      <c r="C704" s="4"/>
      <c r="D704" s="4"/>
      <c r="E704" s="4"/>
      <c r="F704" s="4"/>
      <c r="G704" s="4"/>
      <c r="H704" s="4"/>
      <c r="I704" s="4"/>
      <c r="J704" s="4"/>
      <c r="AO704" s="4"/>
      <c r="AP704" s="4"/>
      <c r="AQ704" s="4"/>
      <c r="AR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</row>
    <row r="705" ht="15.75" customHeight="1">
      <c r="A705" s="88"/>
      <c r="C705" s="4"/>
      <c r="D705" s="4"/>
      <c r="E705" s="4"/>
      <c r="F705" s="4"/>
      <c r="G705" s="4"/>
      <c r="H705" s="4"/>
      <c r="I705" s="4"/>
      <c r="J705" s="4"/>
      <c r="AO705" s="4"/>
      <c r="AP705" s="4"/>
      <c r="AQ705" s="4"/>
      <c r="AR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</row>
    <row r="706" ht="15.75" customHeight="1">
      <c r="A706" s="88"/>
      <c r="C706" s="4"/>
      <c r="D706" s="4"/>
      <c r="E706" s="4"/>
      <c r="F706" s="4"/>
      <c r="G706" s="4"/>
      <c r="H706" s="4"/>
      <c r="I706" s="4"/>
      <c r="J706" s="4"/>
      <c r="AO706" s="4"/>
      <c r="AP706" s="4"/>
      <c r="AQ706" s="4"/>
      <c r="AR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</row>
    <row r="707" ht="15.75" customHeight="1">
      <c r="A707" s="88"/>
      <c r="C707" s="4"/>
      <c r="D707" s="4"/>
      <c r="E707" s="4"/>
      <c r="F707" s="4"/>
      <c r="G707" s="4"/>
      <c r="H707" s="4"/>
      <c r="I707" s="4"/>
      <c r="J707" s="4"/>
      <c r="AO707" s="4"/>
      <c r="AP707" s="4"/>
      <c r="AQ707" s="4"/>
      <c r="AR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</row>
    <row r="708" ht="15.75" customHeight="1">
      <c r="A708" s="88"/>
      <c r="C708" s="4"/>
      <c r="D708" s="4"/>
      <c r="E708" s="4"/>
      <c r="F708" s="4"/>
      <c r="G708" s="4"/>
      <c r="H708" s="4"/>
      <c r="I708" s="4"/>
      <c r="J708" s="4"/>
      <c r="AO708" s="4"/>
      <c r="AP708" s="4"/>
      <c r="AQ708" s="4"/>
      <c r="AR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</row>
    <row r="709" ht="15.75" customHeight="1">
      <c r="A709" s="88"/>
      <c r="C709" s="4"/>
      <c r="D709" s="4"/>
      <c r="E709" s="4"/>
      <c r="F709" s="4"/>
      <c r="G709" s="4"/>
      <c r="H709" s="4"/>
      <c r="I709" s="4"/>
      <c r="J709" s="4"/>
      <c r="AO709" s="4"/>
      <c r="AP709" s="4"/>
      <c r="AQ709" s="4"/>
      <c r="AR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</row>
    <row r="710" ht="15.75" customHeight="1">
      <c r="A710" s="88"/>
      <c r="C710" s="4"/>
      <c r="D710" s="4"/>
      <c r="E710" s="4"/>
      <c r="F710" s="4"/>
      <c r="G710" s="4"/>
      <c r="H710" s="4"/>
      <c r="I710" s="4"/>
      <c r="J710" s="4"/>
      <c r="AO710" s="4"/>
      <c r="AP710" s="4"/>
      <c r="AQ710" s="4"/>
      <c r="AR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</row>
    <row r="711" ht="15.75" customHeight="1">
      <c r="A711" s="88"/>
      <c r="C711" s="4"/>
      <c r="D711" s="4"/>
      <c r="E711" s="4"/>
      <c r="F711" s="4"/>
      <c r="G711" s="4"/>
      <c r="H711" s="4"/>
      <c r="I711" s="4"/>
      <c r="J711" s="4"/>
      <c r="AO711" s="4"/>
      <c r="AP711" s="4"/>
      <c r="AQ711" s="4"/>
      <c r="AR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</row>
    <row r="712" ht="15.75" customHeight="1">
      <c r="A712" s="88"/>
      <c r="C712" s="4"/>
      <c r="D712" s="4"/>
      <c r="E712" s="4"/>
      <c r="F712" s="4"/>
      <c r="G712" s="4"/>
      <c r="H712" s="4"/>
      <c r="I712" s="4"/>
      <c r="J712" s="4"/>
      <c r="AO712" s="4"/>
      <c r="AP712" s="4"/>
      <c r="AQ712" s="4"/>
      <c r="AR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</row>
    <row r="713" ht="15.75" customHeight="1">
      <c r="A713" s="88"/>
      <c r="C713" s="4"/>
      <c r="D713" s="4"/>
      <c r="E713" s="4"/>
      <c r="F713" s="4"/>
      <c r="G713" s="4"/>
      <c r="H713" s="4"/>
      <c r="I713" s="4"/>
      <c r="J713" s="4"/>
      <c r="AO713" s="4"/>
      <c r="AP713" s="4"/>
      <c r="AQ713" s="4"/>
      <c r="AR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</row>
    <row r="714" ht="15.75" customHeight="1">
      <c r="A714" s="88"/>
      <c r="C714" s="4"/>
      <c r="D714" s="4"/>
      <c r="E714" s="4"/>
      <c r="F714" s="4"/>
      <c r="G714" s="4"/>
      <c r="H714" s="4"/>
      <c r="I714" s="4"/>
      <c r="J714" s="4"/>
      <c r="AO714" s="4"/>
      <c r="AP714" s="4"/>
      <c r="AQ714" s="4"/>
      <c r="AR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</row>
    <row r="715" ht="15.75" customHeight="1">
      <c r="A715" s="88"/>
      <c r="C715" s="4"/>
      <c r="D715" s="4"/>
      <c r="E715" s="4"/>
      <c r="F715" s="4"/>
      <c r="G715" s="4"/>
      <c r="H715" s="4"/>
      <c r="I715" s="4"/>
      <c r="J715" s="4"/>
      <c r="AO715" s="4"/>
      <c r="AP715" s="4"/>
      <c r="AQ715" s="4"/>
      <c r="AR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</row>
    <row r="716" ht="15.75" customHeight="1">
      <c r="A716" s="88"/>
      <c r="C716" s="4"/>
      <c r="D716" s="4"/>
      <c r="E716" s="4"/>
      <c r="F716" s="4"/>
      <c r="G716" s="4"/>
      <c r="H716" s="4"/>
      <c r="I716" s="4"/>
      <c r="J716" s="4"/>
      <c r="AO716" s="4"/>
      <c r="AP716" s="4"/>
      <c r="AQ716" s="4"/>
      <c r="AR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</row>
    <row r="717" ht="15.75" customHeight="1">
      <c r="A717" s="88"/>
      <c r="C717" s="4"/>
      <c r="D717" s="4"/>
      <c r="E717" s="4"/>
      <c r="F717" s="4"/>
      <c r="G717" s="4"/>
      <c r="H717" s="4"/>
      <c r="I717" s="4"/>
      <c r="J717" s="4"/>
      <c r="AO717" s="4"/>
      <c r="AP717" s="4"/>
      <c r="AQ717" s="4"/>
      <c r="AR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</row>
    <row r="718" ht="15.75" customHeight="1">
      <c r="A718" s="88"/>
      <c r="C718" s="4"/>
      <c r="D718" s="4"/>
      <c r="E718" s="4"/>
      <c r="F718" s="4"/>
      <c r="G718" s="4"/>
      <c r="H718" s="4"/>
      <c r="I718" s="4"/>
      <c r="J718" s="4"/>
      <c r="AO718" s="4"/>
      <c r="AP718" s="4"/>
      <c r="AQ718" s="4"/>
      <c r="AR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</row>
    <row r="719" ht="15.75" customHeight="1">
      <c r="A719" s="88"/>
      <c r="C719" s="4"/>
      <c r="D719" s="4"/>
      <c r="E719" s="4"/>
      <c r="F719" s="4"/>
      <c r="G719" s="4"/>
      <c r="H719" s="4"/>
      <c r="I719" s="4"/>
      <c r="J719" s="4"/>
      <c r="AO719" s="4"/>
      <c r="AP719" s="4"/>
      <c r="AQ719" s="4"/>
      <c r="AR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</row>
    <row r="720" ht="15.75" customHeight="1">
      <c r="A720" s="88"/>
      <c r="C720" s="4"/>
      <c r="D720" s="4"/>
      <c r="E720" s="4"/>
      <c r="F720" s="4"/>
      <c r="G720" s="4"/>
      <c r="H720" s="4"/>
      <c r="I720" s="4"/>
      <c r="J720" s="4"/>
      <c r="AO720" s="4"/>
      <c r="AP720" s="4"/>
      <c r="AQ720" s="4"/>
      <c r="AR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</row>
    <row r="721" ht="15.75" customHeight="1">
      <c r="A721" s="88"/>
      <c r="C721" s="4"/>
      <c r="D721" s="4"/>
      <c r="E721" s="4"/>
      <c r="F721" s="4"/>
      <c r="G721" s="4"/>
      <c r="H721" s="4"/>
      <c r="I721" s="4"/>
      <c r="J721" s="4"/>
      <c r="AO721" s="4"/>
      <c r="AP721" s="4"/>
      <c r="AQ721" s="4"/>
      <c r="AR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</row>
    <row r="722" ht="15.75" customHeight="1">
      <c r="A722" s="88"/>
      <c r="C722" s="4"/>
      <c r="D722" s="4"/>
      <c r="E722" s="4"/>
      <c r="F722" s="4"/>
      <c r="G722" s="4"/>
      <c r="H722" s="4"/>
      <c r="I722" s="4"/>
      <c r="J722" s="4"/>
      <c r="AO722" s="4"/>
      <c r="AP722" s="4"/>
      <c r="AQ722" s="4"/>
      <c r="AR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</row>
    <row r="723" ht="15.75" customHeight="1">
      <c r="A723" s="88"/>
      <c r="C723" s="4"/>
      <c r="D723" s="4"/>
      <c r="E723" s="4"/>
      <c r="F723" s="4"/>
      <c r="G723" s="4"/>
      <c r="H723" s="4"/>
      <c r="I723" s="4"/>
      <c r="J723" s="4"/>
      <c r="AO723" s="4"/>
      <c r="AP723" s="4"/>
      <c r="AQ723" s="4"/>
      <c r="AR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</row>
    <row r="724" ht="15.75" customHeight="1">
      <c r="A724" s="88"/>
      <c r="C724" s="4"/>
      <c r="D724" s="4"/>
      <c r="E724" s="4"/>
      <c r="F724" s="4"/>
      <c r="G724" s="4"/>
      <c r="H724" s="4"/>
      <c r="I724" s="4"/>
      <c r="J724" s="4"/>
      <c r="AO724" s="4"/>
      <c r="AP724" s="4"/>
      <c r="AQ724" s="4"/>
      <c r="AR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</row>
    <row r="725" ht="15.75" customHeight="1">
      <c r="A725" s="88"/>
      <c r="C725" s="4"/>
      <c r="D725" s="4"/>
      <c r="E725" s="4"/>
      <c r="F725" s="4"/>
      <c r="G725" s="4"/>
      <c r="H725" s="4"/>
      <c r="I725" s="4"/>
      <c r="J725" s="4"/>
      <c r="AO725" s="4"/>
      <c r="AP725" s="4"/>
      <c r="AQ725" s="4"/>
      <c r="AR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</row>
    <row r="726" ht="15.75" customHeight="1">
      <c r="A726" s="88"/>
      <c r="C726" s="4"/>
      <c r="D726" s="4"/>
      <c r="E726" s="4"/>
      <c r="F726" s="4"/>
      <c r="G726" s="4"/>
      <c r="H726" s="4"/>
      <c r="I726" s="4"/>
      <c r="J726" s="4"/>
      <c r="AO726" s="4"/>
      <c r="AP726" s="4"/>
      <c r="AQ726" s="4"/>
      <c r="AR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</row>
    <row r="727" ht="15.75" customHeight="1">
      <c r="A727" s="88"/>
      <c r="C727" s="4"/>
      <c r="D727" s="4"/>
      <c r="E727" s="4"/>
      <c r="F727" s="4"/>
      <c r="G727" s="4"/>
      <c r="H727" s="4"/>
      <c r="I727" s="4"/>
      <c r="J727" s="4"/>
      <c r="AO727" s="4"/>
      <c r="AP727" s="4"/>
      <c r="AQ727" s="4"/>
      <c r="AR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</row>
    <row r="728" ht="15.75" customHeight="1">
      <c r="A728" s="88"/>
      <c r="C728" s="4"/>
      <c r="D728" s="4"/>
      <c r="E728" s="4"/>
      <c r="F728" s="4"/>
      <c r="G728" s="4"/>
      <c r="H728" s="4"/>
      <c r="I728" s="4"/>
      <c r="J728" s="4"/>
      <c r="AO728" s="4"/>
      <c r="AP728" s="4"/>
      <c r="AQ728" s="4"/>
      <c r="AR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</row>
    <row r="729" ht="15.75" customHeight="1">
      <c r="A729" s="88"/>
      <c r="C729" s="4"/>
      <c r="D729" s="4"/>
      <c r="E729" s="4"/>
      <c r="F729" s="4"/>
      <c r="G729" s="4"/>
      <c r="H729" s="4"/>
      <c r="I729" s="4"/>
      <c r="J729" s="4"/>
      <c r="AO729" s="4"/>
      <c r="AP729" s="4"/>
      <c r="AQ729" s="4"/>
      <c r="AR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</row>
    <row r="730" ht="15.75" customHeight="1">
      <c r="A730" s="88"/>
      <c r="C730" s="4"/>
      <c r="D730" s="4"/>
      <c r="E730" s="4"/>
      <c r="F730" s="4"/>
      <c r="G730" s="4"/>
      <c r="H730" s="4"/>
      <c r="I730" s="4"/>
      <c r="J730" s="4"/>
      <c r="AO730" s="4"/>
      <c r="AP730" s="4"/>
      <c r="AQ730" s="4"/>
      <c r="AR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</row>
    <row r="731" ht="15.75" customHeight="1">
      <c r="A731" s="88"/>
      <c r="C731" s="4"/>
      <c r="D731" s="4"/>
      <c r="E731" s="4"/>
      <c r="F731" s="4"/>
      <c r="G731" s="4"/>
      <c r="H731" s="4"/>
      <c r="I731" s="4"/>
      <c r="J731" s="4"/>
      <c r="AO731" s="4"/>
      <c r="AP731" s="4"/>
      <c r="AQ731" s="4"/>
      <c r="AR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</row>
    <row r="732" ht="15.75" customHeight="1">
      <c r="A732" s="88"/>
      <c r="C732" s="4"/>
      <c r="D732" s="4"/>
      <c r="E732" s="4"/>
      <c r="F732" s="4"/>
      <c r="G732" s="4"/>
      <c r="H732" s="4"/>
      <c r="I732" s="4"/>
      <c r="J732" s="4"/>
      <c r="AO732" s="4"/>
      <c r="AP732" s="4"/>
      <c r="AQ732" s="4"/>
      <c r="AR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</row>
    <row r="733" ht="15.75" customHeight="1">
      <c r="A733" s="88"/>
      <c r="C733" s="4"/>
      <c r="D733" s="4"/>
      <c r="E733" s="4"/>
      <c r="F733" s="4"/>
      <c r="G733" s="4"/>
      <c r="H733" s="4"/>
      <c r="I733" s="4"/>
      <c r="J733" s="4"/>
      <c r="AO733" s="4"/>
      <c r="AP733" s="4"/>
      <c r="AQ733" s="4"/>
      <c r="AR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</row>
    <row r="734" ht="15.75" customHeight="1">
      <c r="A734" s="88"/>
      <c r="C734" s="4"/>
      <c r="D734" s="4"/>
      <c r="E734" s="4"/>
      <c r="F734" s="4"/>
      <c r="G734" s="4"/>
      <c r="H734" s="4"/>
      <c r="I734" s="4"/>
      <c r="J734" s="4"/>
      <c r="AO734" s="4"/>
      <c r="AP734" s="4"/>
      <c r="AQ734" s="4"/>
      <c r="AR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</row>
    <row r="735" ht="15.75" customHeight="1">
      <c r="A735" s="88"/>
      <c r="C735" s="4"/>
      <c r="D735" s="4"/>
      <c r="E735" s="4"/>
      <c r="F735" s="4"/>
      <c r="G735" s="4"/>
      <c r="H735" s="4"/>
      <c r="I735" s="4"/>
      <c r="J735" s="4"/>
      <c r="AO735" s="4"/>
      <c r="AP735" s="4"/>
      <c r="AQ735" s="4"/>
      <c r="AR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</row>
    <row r="736" ht="15.75" customHeight="1">
      <c r="A736" s="88"/>
      <c r="C736" s="4"/>
      <c r="D736" s="4"/>
      <c r="E736" s="4"/>
      <c r="F736" s="4"/>
      <c r="G736" s="4"/>
      <c r="H736" s="4"/>
      <c r="I736" s="4"/>
      <c r="J736" s="4"/>
      <c r="AO736" s="4"/>
      <c r="AP736" s="4"/>
      <c r="AQ736" s="4"/>
      <c r="AR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</row>
    <row r="737" ht="15.75" customHeight="1">
      <c r="A737" s="88"/>
      <c r="C737" s="4"/>
      <c r="D737" s="4"/>
      <c r="E737" s="4"/>
      <c r="F737" s="4"/>
      <c r="G737" s="4"/>
      <c r="H737" s="4"/>
      <c r="I737" s="4"/>
      <c r="J737" s="4"/>
      <c r="AO737" s="4"/>
      <c r="AP737" s="4"/>
      <c r="AQ737" s="4"/>
      <c r="AR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</row>
    <row r="738" ht="15.75" customHeight="1">
      <c r="A738" s="88"/>
      <c r="C738" s="4"/>
      <c r="D738" s="4"/>
      <c r="E738" s="4"/>
      <c r="F738" s="4"/>
      <c r="G738" s="4"/>
      <c r="H738" s="4"/>
      <c r="I738" s="4"/>
      <c r="J738" s="4"/>
      <c r="AO738" s="4"/>
      <c r="AP738" s="4"/>
      <c r="AQ738" s="4"/>
      <c r="AR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</row>
    <row r="739" ht="15.75" customHeight="1">
      <c r="A739" s="88"/>
      <c r="C739" s="4"/>
      <c r="D739" s="4"/>
      <c r="E739" s="4"/>
      <c r="F739" s="4"/>
      <c r="G739" s="4"/>
      <c r="H739" s="4"/>
      <c r="I739" s="4"/>
      <c r="J739" s="4"/>
      <c r="AO739" s="4"/>
      <c r="AP739" s="4"/>
      <c r="AQ739" s="4"/>
      <c r="AR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</row>
    <row r="740" ht="15.75" customHeight="1">
      <c r="A740" s="88"/>
      <c r="C740" s="4"/>
      <c r="D740" s="4"/>
      <c r="E740" s="4"/>
      <c r="F740" s="4"/>
      <c r="G740" s="4"/>
      <c r="H740" s="4"/>
      <c r="I740" s="4"/>
      <c r="J740" s="4"/>
      <c r="AO740" s="4"/>
      <c r="AP740" s="4"/>
      <c r="AQ740" s="4"/>
      <c r="AR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</row>
    <row r="741" ht="15.75" customHeight="1">
      <c r="A741" s="88"/>
      <c r="C741" s="4"/>
      <c r="D741" s="4"/>
      <c r="E741" s="4"/>
      <c r="F741" s="4"/>
      <c r="G741" s="4"/>
      <c r="H741" s="4"/>
      <c r="I741" s="4"/>
      <c r="J741" s="4"/>
      <c r="AO741" s="4"/>
      <c r="AP741" s="4"/>
      <c r="AQ741" s="4"/>
      <c r="AR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</row>
    <row r="742" ht="15.75" customHeight="1">
      <c r="A742" s="88"/>
      <c r="C742" s="4"/>
      <c r="D742" s="4"/>
      <c r="E742" s="4"/>
      <c r="F742" s="4"/>
      <c r="G742" s="4"/>
      <c r="H742" s="4"/>
      <c r="I742" s="4"/>
      <c r="J742" s="4"/>
      <c r="AO742" s="4"/>
      <c r="AP742" s="4"/>
      <c r="AQ742" s="4"/>
      <c r="AR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</row>
    <row r="743" ht="15.75" customHeight="1">
      <c r="A743" s="88"/>
      <c r="C743" s="4"/>
      <c r="D743" s="4"/>
      <c r="E743" s="4"/>
      <c r="F743" s="4"/>
      <c r="G743" s="4"/>
      <c r="H743" s="4"/>
      <c r="I743" s="4"/>
      <c r="J743" s="4"/>
      <c r="AO743" s="4"/>
      <c r="AP743" s="4"/>
      <c r="AQ743" s="4"/>
      <c r="AR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</row>
    <row r="744" ht="15.75" customHeight="1">
      <c r="A744" s="88"/>
      <c r="C744" s="4"/>
      <c r="D744" s="4"/>
      <c r="E744" s="4"/>
      <c r="F744" s="4"/>
      <c r="G744" s="4"/>
      <c r="H744" s="4"/>
      <c r="I744" s="4"/>
      <c r="J744" s="4"/>
      <c r="AO744" s="4"/>
      <c r="AP744" s="4"/>
      <c r="AQ744" s="4"/>
      <c r="AR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</row>
    <row r="745" ht="15.75" customHeight="1">
      <c r="A745" s="88"/>
      <c r="C745" s="4"/>
      <c r="D745" s="4"/>
      <c r="E745" s="4"/>
      <c r="F745" s="4"/>
      <c r="G745" s="4"/>
      <c r="H745" s="4"/>
      <c r="I745" s="4"/>
      <c r="J745" s="4"/>
      <c r="AO745" s="4"/>
      <c r="AP745" s="4"/>
      <c r="AQ745" s="4"/>
      <c r="AR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</row>
    <row r="746" ht="15.75" customHeight="1">
      <c r="A746" s="88"/>
      <c r="C746" s="4"/>
      <c r="D746" s="4"/>
      <c r="E746" s="4"/>
      <c r="F746" s="4"/>
      <c r="G746" s="4"/>
      <c r="H746" s="4"/>
      <c r="I746" s="4"/>
      <c r="J746" s="4"/>
      <c r="AO746" s="4"/>
      <c r="AP746" s="4"/>
      <c r="AQ746" s="4"/>
      <c r="AR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</row>
    <row r="747" ht="15.75" customHeight="1">
      <c r="A747" s="88"/>
      <c r="C747" s="4"/>
      <c r="D747" s="4"/>
      <c r="E747" s="4"/>
      <c r="F747" s="4"/>
      <c r="G747" s="4"/>
      <c r="H747" s="4"/>
      <c r="I747" s="4"/>
      <c r="J747" s="4"/>
      <c r="AO747" s="4"/>
      <c r="AP747" s="4"/>
      <c r="AQ747" s="4"/>
      <c r="AR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</row>
    <row r="748" ht="15.75" customHeight="1">
      <c r="A748" s="88"/>
      <c r="C748" s="4"/>
      <c r="D748" s="4"/>
      <c r="E748" s="4"/>
      <c r="F748" s="4"/>
      <c r="G748" s="4"/>
      <c r="H748" s="4"/>
      <c r="I748" s="4"/>
      <c r="J748" s="4"/>
      <c r="AO748" s="4"/>
      <c r="AP748" s="4"/>
      <c r="AQ748" s="4"/>
      <c r="AR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</row>
    <row r="749" ht="15.75" customHeight="1">
      <c r="A749" s="88"/>
      <c r="C749" s="4"/>
      <c r="D749" s="4"/>
      <c r="E749" s="4"/>
      <c r="F749" s="4"/>
      <c r="G749" s="4"/>
      <c r="H749" s="4"/>
      <c r="I749" s="4"/>
      <c r="J749" s="4"/>
      <c r="AO749" s="4"/>
      <c r="AP749" s="4"/>
      <c r="AQ749" s="4"/>
      <c r="AR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</row>
    <row r="750" ht="15.75" customHeight="1">
      <c r="A750" s="88"/>
      <c r="C750" s="4"/>
      <c r="D750" s="4"/>
      <c r="E750" s="4"/>
      <c r="F750" s="4"/>
      <c r="G750" s="4"/>
      <c r="H750" s="4"/>
      <c r="I750" s="4"/>
      <c r="J750" s="4"/>
      <c r="AO750" s="4"/>
      <c r="AP750" s="4"/>
      <c r="AQ750" s="4"/>
      <c r="AR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</row>
    <row r="751" ht="15.75" customHeight="1">
      <c r="A751" s="88"/>
      <c r="C751" s="4"/>
      <c r="D751" s="4"/>
      <c r="E751" s="4"/>
      <c r="F751" s="4"/>
      <c r="G751" s="4"/>
      <c r="H751" s="4"/>
      <c r="I751" s="4"/>
      <c r="J751" s="4"/>
      <c r="AO751" s="4"/>
      <c r="AP751" s="4"/>
      <c r="AQ751" s="4"/>
      <c r="AR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</row>
    <row r="752" ht="15.75" customHeight="1">
      <c r="A752" s="88"/>
      <c r="C752" s="4"/>
      <c r="D752" s="4"/>
      <c r="E752" s="4"/>
      <c r="F752" s="4"/>
      <c r="G752" s="4"/>
      <c r="H752" s="4"/>
      <c r="I752" s="4"/>
      <c r="J752" s="4"/>
      <c r="AO752" s="4"/>
      <c r="AP752" s="4"/>
      <c r="AQ752" s="4"/>
      <c r="AR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</row>
    <row r="753" ht="15.75" customHeight="1">
      <c r="A753" s="88"/>
      <c r="C753" s="4"/>
      <c r="D753" s="4"/>
      <c r="E753" s="4"/>
      <c r="F753" s="4"/>
      <c r="G753" s="4"/>
      <c r="H753" s="4"/>
      <c r="I753" s="4"/>
      <c r="J753" s="4"/>
      <c r="AO753" s="4"/>
      <c r="AP753" s="4"/>
      <c r="AQ753" s="4"/>
      <c r="AR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</row>
    <row r="754" ht="15.75" customHeight="1">
      <c r="A754" s="88"/>
      <c r="C754" s="4"/>
      <c r="D754" s="4"/>
      <c r="E754" s="4"/>
      <c r="F754" s="4"/>
      <c r="G754" s="4"/>
      <c r="H754" s="4"/>
      <c r="I754" s="4"/>
      <c r="J754" s="4"/>
      <c r="AO754" s="4"/>
      <c r="AP754" s="4"/>
      <c r="AQ754" s="4"/>
      <c r="AR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</row>
    <row r="755" ht="15.75" customHeight="1">
      <c r="A755" s="88"/>
      <c r="C755" s="4"/>
      <c r="D755" s="4"/>
      <c r="E755" s="4"/>
      <c r="F755" s="4"/>
      <c r="G755" s="4"/>
      <c r="H755" s="4"/>
      <c r="I755" s="4"/>
      <c r="J755" s="4"/>
      <c r="AO755" s="4"/>
      <c r="AP755" s="4"/>
      <c r="AQ755" s="4"/>
      <c r="AR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</row>
    <row r="756" ht="15.75" customHeight="1">
      <c r="A756" s="88"/>
      <c r="C756" s="4"/>
      <c r="D756" s="4"/>
      <c r="E756" s="4"/>
      <c r="F756" s="4"/>
      <c r="G756" s="4"/>
      <c r="H756" s="4"/>
      <c r="I756" s="4"/>
      <c r="J756" s="4"/>
      <c r="AO756" s="4"/>
      <c r="AP756" s="4"/>
      <c r="AQ756" s="4"/>
      <c r="AR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</row>
    <row r="757" ht="15.75" customHeight="1">
      <c r="A757" s="88"/>
      <c r="C757" s="4"/>
      <c r="D757" s="4"/>
      <c r="E757" s="4"/>
      <c r="F757" s="4"/>
      <c r="G757" s="4"/>
      <c r="H757" s="4"/>
      <c r="I757" s="4"/>
      <c r="J757" s="4"/>
      <c r="AO757" s="4"/>
      <c r="AP757" s="4"/>
      <c r="AQ757" s="4"/>
      <c r="AR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</row>
    <row r="758" ht="15.75" customHeight="1">
      <c r="A758" s="88"/>
      <c r="C758" s="4"/>
      <c r="D758" s="4"/>
      <c r="E758" s="4"/>
      <c r="F758" s="4"/>
      <c r="G758" s="4"/>
      <c r="H758" s="4"/>
      <c r="I758" s="4"/>
      <c r="J758" s="4"/>
      <c r="AO758" s="4"/>
      <c r="AP758" s="4"/>
      <c r="AQ758" s="4"/>
      <c r="AR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</row>
    <row r="759" ht="15.75" customHeight="1">
      <c r="A759" s="88"/>
      <c r="C759" s="4"/>
      <c r="D759" s="4"/>
      <c r="E759" s="4"/>
      <c r="F759" s="4"/>
      <c r="G759" s="4"/>
      <c r="H759" s="4"/>
      <c r="I759" s="4"/>
      <c r="J759" s="4"/>
      <c r="AO759" s="4"/>
      <c r="AP759" s="4"/>
      <c r="AQ759" s="4"/>
      <c r="AR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</row>
    <row r="760" ht="15.75" customHeight="1">
      <c r="A760" s="88"/>
      <c r="C760" s="4"/>
      <c r="D760" s="4"/>
      <c r="E760" s="4"/>
      <c r="F760" s="4"/>
      <c r="G760" s="4"/>
      <c r="H760" s="4"/>
      <c r="I760" s="4"/>
      <c r="J760" s="4"/>
      <c r="AO760" s="4"/>
      <c r="AP760" s="4"/>
      <c r="AQ760" s="4"/>
      <c r="AR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</row>
    <row r="761" ht="15.75" customHeight="1">
      <c r="A761" s="88"/>
      <c r="C761" s="4"/>
      <c r="D761" s="4"/>
      <c r="E761" s="4"/>
      <c r="F761" s="4"/>
      <c r="G761" s="4"/>
      <c r="H761" s="4"/>
      <c r="I761" s="4"/>
      <c r="J761" s="4"/>
      <c r="AO761" s="4"/>
      <c r="AP761" s="4"/>
      <c r="AQ761" s="4"/>
      <c r="AR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</row>
    <row r="762" ht="15.75" customHeight="1">
      <c r="A762" s="88"/>
      <c r="C762" s="4"/>
      <c r="D762" s="4"/>
      <c r="E762" s="4"/>
      <c r="F762" s="4"/>
      <c r="G762" s="4"/>
      <c r="H762" s="4"/>
      <c r="I762" s="4"/>
      <c r="J762" s="4"/>
      <c r="AO762" s="4"/>
      <c r="AP762" s="4"/>
      <c r="AQ762" s="4"/>
      <c r="AR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</row>
    <row r="763" ht="15.75" customHeight="1">
      <c r="A763" s="88"/>
      <c r="C763" s="4"/>
      <c r="D763" s="4"/>
      <c r="E763" s="4"/>
      <c r="F763" s="4"/>
      <c r="G763" s="4"/>
      <c r="H763" s="4"/>
      <c r="I763" s="4"/>
      <c r="J763" s="4"/>
      <c r="AO763" s="4"/>
      <c r="AP763" s="4"/>
      <c r="AQ763" s="4"/>
      <c r="AR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</row>
    <row r="764" ht="15.75" customHeight="1">
      <c r="A764" s="88"/>
      <c r="C764" s="4"/>
      <c r="D764" s="4"/>
      <c r="E764" s="4"/>
      <c r="F764" s="4"/>
      <c r="G764" s="4"/>
      <c r="H764" s="4"/>
      <c r="I764" s="4"/>
      <c r="J764" s="4"/>
      <c r="AO764" s="4"/>
      <c r="AP764" s="4"/>
      <c r="AQ764" s="4"/>
      <c r="AR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</row>
    <row r="765" ht="15.75" customHeight="1">
      <c r="A765" s="88"/>
      <c r="C765" s="4"/>
      <c r="D765" s="4"/>
      <c r="E765" s="4"/>
      <c r="F765" s="4"/>
      <c r="G765" s="4"/>
      <c r="H765" s="4"/>
      <c r="I765" s="4"/>
      <c r="J765" s="4"/>
      <c r="AO765" s="4"/>
      <c r="AP765" s="4"/>
      <c r="AQ765" s="4"/>
      <c r="AR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</row>
    <row r="766" ht="15.75" customHeight="1">
      <c r="A766" s="88"/>
      <c r="C766" s="4"/>
      <c r="D766" s="4"/>
      <c r="E766" s="4"/>
      <c r="F766" s="4"/>
      <c r="G766" s="4"/>
      <c r="H766" s="4"/>
      <c r="I766" s="4"/>
      <c r="J766" s="4"/>
      <c r="AO766" s="4"/>
      <c r="AP766" s="4"/>
      <c r="AQ766" s="4"/>
      <c r="AR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</row>
    <row r="767" ht="15.75" customHeight="1">
      <c r="A767" s="88"/>
      <c r="C767" s="4"/>
      <c r="D767" s="4"/>
      <c r="E767" s="4"/>
      <c r="F767" s="4"/>
      <c r="G767" s="4"/>
      <c r="H767" s="4"/>
      <c r="I767" s="4"/>
      <c r="J767" s="4"/>
      <c r="AO767" s="4"/>
      <c r="AP767" s="4"/>
      <c r="AQ767" s="4"/>
      <c r="AR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</row>
    <row r="768" ht="15.75" customHeight="1">
      <c r="A768" s="88"/>
      <c r="C768" s="4"/>
      <c r="D768" s="4"/>
      <c r="E768" s="4"/>
      <c r="F768" s="4"/>
      <c r="G768" s="4"/>
      <c r="H768" s="4"/>
      <c r="I768" s="4"/>
      <c r="J768" s="4"/>
      <c r="AO768" s="4"/>
      <c r="AP768" s="4"/>
      <c r="AQ768" s="4"/>
      <c r="AR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</row>
    <row r="769" ht="15.75" customHeight="1">
      <c r="A769" s="88"/>
      <c r="C769" s="4"/>
      <c r="D769" s="4"/>
      <c r="E769" s="4"/>
      <c r="F769" s="4"/>
      <c r="G769" s="4"/>
      <c r="H769" s="4"/>
      <c r="I769" s="4"/>
      <c r="J769" s="4"/>
      <c r="AO769" s="4"/>
      <c r="AP769" s="4"/>
      <c r="AQ769" s="4"/>
      <c r="AR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</row>
    <row r="770" ht="15.75" customHeight="1">
      <c r="A770" s="88"/>
      <c r="C770" s="4"/>
      <c r="D770" s="4"/>
      <c r="E770" s="4"/>
      <c r="F770" s="4"/>
      <c r="G770" s="4"/>
      <c r="H770" s="4"/>
      <c r="I770" s="4"/>
      <c r="J770" s="4"/>
      <c r="AO770" s="4"/>
      <c r="AP770" s="4"/>
      <c r="AQ770" s="4"/>
      <c r="AR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</row>
    <row r="771" ht="15.75" customHeight="1">
      <c r="A771" s="88"/>
      <c r="C771" s="4"/>
      <c r="D771" s="4"/>
      <c r="E771" s="4"/>
      <c r="F771" s="4"/>
      <c r="G771" s="4"/>
      <c r="H771" s="4"/>
      <c r="I771" s="4"/>
      <c r="J771" s="4"/>
      <c r="AO771" s="4"/>
      <c r="AP771" s="4"/>
      <c r="AQ771" s="4"/>
      <c r="AR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</row>
    <row r="772" ht="15.75" customHeight="1">
      <c r="A772" s="88"/>
      <c r="C772" s="4"/>
      <c r="D772" s="4"/>
      <c r="E772" s="4"/>
      <c r="F772" s="4"/>
      <c r="G772" s="4"/>
      <c r="H772" s="4"/>
      <c r="I772" s="4"/>
      <c r="J772" s="4"/>
      <c r="AO772" s="4"/>
      <c r="AP772" s="4"/>
      <c r="AQ772" s="4"/>
      <c r="AR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</row>
    <row r="773" ht="15.75" customHeight="1">
      <c r="A773" s="88"/>
      <c r="C773" s="4"/>
      <c r="D773" s="4"/>
      <c r="E773" s="4"/>
      <c r="F773" s="4"/>
      <c r="G773" s="4"/>
      <c r="H773" s="4"/>
      <c r="I773" s="4"/>
      <c r="J773" s="4"/>
      <c r="AO773" s="4"/>
      <c r="AP773" s="4"/>
      <c r="AQ773" s="4"/>
      <c r="AR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</row>
    <row r="774" ht="15.75" customHeight="1">
      <c r="A774" s="88"/>
      <c r="C774" s="4"/>
      <c r="D774" s="4"/>
      <c r="E774" s="4"/>
      <c r="F774" s="4"/>
      <c r="G774" s="4"/>
      <c r="H774" s="4"/>
      <c r="I774" s="4"/>
      <c r="J774" s="4"/>
      <c r="AO774" s="4"/>
      <c r="AP774" s="4"/>
      <c r="AQ774" s="4"/>
      <c r="AR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</row>
    <row r="775" ht="15.75" customHeight="1">
      <c r="A775" s="88"/>
      <c r="C775" s="4"/>
      <c r="D775" s="4"/>
      <c r="E775" s="4"/>
      <c r="F775" s="4"/>
      <c r="G775" s="4"/>
      <c r="H775" s="4"/>
      <c r="I775" s="4"/>
      <c r="J775" s="4"/>
      <c r="AO775" s="4"/>
      <c r="AP775" s="4"/>
      <c r="AQ775" s="4"/>
      <c r="AR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</row>
    <row r="776" ht="15.75" customHeight="1">
      <c r="A776" s="88"/>
      <c r="C776" s="4"/>
      <c r="D776" s="4"/>
      <c r="E776" s="4"/>
      <c r="F776" s="4"/>
      <c r="G776" s="4"/>
      <c r="H776" s="4"/>
      <c r="I776" s="4"/>
      <c r="J776" s="4"/>
      <c r="AO776" s="4"/>
      <c r="AP776" s="4"/>
      <c r="AQ776" s="4"/>
      <c r="AR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</row>
    <row r="777" ht="15.75" customHeight="1">
      <c r="A777" s="88"/>
      <c r="C777" s="4"/>
      <c r="D777" s="4"/>
      <c r="E777" s="4"/>
      <c r="F777" s="4"/>
      <c r="G777" s="4"/>
      <c r="H777" s="4"/>
      <c r="I777" s="4"/>
      <c r="J777" s="4"/>
      <c r="AO777" s="4"/>
      <c r="AP777" s="4"/>
      <c r="AQ777" s="4"/>
      <c r="AR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</row>
    <row r="778" ht="15.75" customHeight="1">
      <c r="A778" s="88"/>
      <c r="C778" s="4"/>
      <c r="D778" s="4"/>
      <c r="E778" s="4"/>
      <c r="F778" s="4"/>
      <c r="G778" s="4"/>
      <c r="H778" s="4"/>
      <c r="I778" s="4"/>
      <c r="J778" s="4"/>
      <c r="AO778" s="4"/>
      <c r="AP778" s="4"/>
      <c r="AQ778" s="4"/>
      <c r="AR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</row>
    <row r="779" ht="15.75" customHeight="1">
      <c r="A779" s="88"/>
      <c r="C779" s="4"/>
      <c r="D779" s="4"/>
      <c r="E779" s="4"/>
      <c r="F779" s="4"/>
      <c r="G779" s="4"/>
      <c r="H779" s="4"/>
      <c r="I779" s="4"/>
      <c r="J779" s="4"/>
      <c r="AO779" s="4"/>
      <c r="AP779" s="4"/>
      <c r="AQ779" s="4"/>
      <c r="AR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</row>
    <row r="780" ht="15.75" customHeight="1">
      <c r="A780" s="88"/>
      <c r="C780" s="4"/>
      <c r="D780" s="4"/>
      <c r="E780" s="4"/>
      <c r="F780" s="4"/>
      <c r="G780" s="4"/>
      <c r="H780" s="4"/>
      <c r="I780" s="4"/>
      <c r="J780" s="4"/>
      <c r="AO780" s="4"/>
      <c r="AP780" s="4"/>
      <c r="AQ780" s="4"/>
      <c r="AR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</row>
    <row r="781" ht="15.75" customHeight="1">
      <c r="A781" s="88"/>
      <c r="C781" s="4"/>
      <c r="D781" s="4"/>
      <c r="E781" s="4"/>
      <c r="F781" s="4"/>
      <c r="G781" s="4"/>
      <c r="H781" s="4"/>
      <c r="I781" s="4"/>
      <c r="J781" s="4"/>
      <c r="AO781" s="4"/>
      <c r="AP781" s="4"/>
      <c r="AQ781" s="4"/>
      <c r="AR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</row>
    <row r="782" ht="15.75" customHeight="1">
      <c r="A782" s="88"/>
      <c r="C782" s="4"/>
      <c r="D782" s="4"/>
      <c r="E782" s="4"/>
      <c r="F782" s="4"/>
      <c r="G782" s="4"/>
      <c r="H782" s="4"/>
      <c r="I782" s="4"/>
      <c r="J782" s="4"/>
      <c r="AO782" s="4"/>
      <c r="AP782" s="4"/>
      <c r="AQ782" s="4"/>
      <c r="AR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</row>
    <row r="783" ht="15.75" customHeight="1">
      <c r="A783" s="88"/>
      <c r="C783" s="4"/>
      <c r="D783" s="4"/>
      <c r="E783" s="4"/>
      <c r="F783" s="4"/>
      <c r="G783" s="4"/>
      <c r="H783" s="4"/>
      <c r="I783" s="4"/>
      <c r="J783" s="4"/>
      <c r="AO783" s="4"/>
      <c r="AP783" s="4"/>
      <c r="AQ783" s="4"/>
      <c r="AR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</row>
    <row r="784" ht="15.75" customHeight="1">
      <c r="A784" s="88"/>
      <c r="C784" s="4"/>
      <c r="D784" s="4"/>
      <c r="E784" s="4"/>
      <c r="F784" s="4"/>
      <c r="G784" s="4"/>
      <c r="H784" s="4"/>
      <c r="I784" s="4"/>
      <c r="J784" s="4"/>
      <c r="AO784" s="4"/>
      <c r="AP784" s="4"/>
      <c r="AQ784" s="4"/>
      <c r="AR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</row>
    <row r="785" ht="15.75" customHeight="1">
      <c r="A785" s="88"/>
      <c r="C785" s="4"/>
      <c r="D785" s="4"/>
      <c r="E785" s="4"/>
      <c r="F785" s="4"/>
      <c r="G785" s="4"/>
      <c r="H785" s="4"/>
      <c r="I785" s="4"/>
      <c r="J785" s="4"/>
      <c r="AO785" s="4"/>
      <c r="AP785" s="4"/>
      <c r="AQ785" s="4"/>
      <c r="AR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</row>
    <row r="786" ht="15.75" customHeight="1">
      <c r="A786" s="88"/>
      <c r="C786" s="4"/>
      <c r="D786" s="4"/>
      <c r="E786" s="4"/>
      <c r="F786" s="4"/>
      <c r="G786" s="4"/>
      <c r="H786" s="4"/>
      <c r="I786" s="4"/>
      <c r="J786" s="4"/>
      <c r="AO786" s="4"/>
      <c r="AP786" s="4"/>
      <c r="AQ786" s="4"/>
      <c r="AR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</row>
    <row r="787" ht="15.75" customHeight="1">
      <c r="A787" s="88"/>
      <c r="C787" s="4"/>
      <c r="D787" s="4"/>
      <c r="E787" s="4"/>
      <c r="F787" s="4"/>
      <c r="G787" s="4"/>
      <c r="H787" s="4"/>
      <c r="I787" s="4"/>
      <c r="J787" s="4"/>
      <c r="AO787" s="4"/>
      <c r="AP787" s="4"/>
      <c r="AQ787" s="4"/>
      <c r="AR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</row>
    <row r="788" ht="15.75" customHeight="1">
      <c r="A788" s="88"/>
      <c r="C788" s="4"/>
      <c r="D788" s="4"/>
      <c r="E788" s="4"/>
      <c r="F788" s="4"/>
      <c r="G788" s="4"/>
      <c r="H788" s="4"/>
      <c r="I788" s="4"/>
      <c r="J788" s="4"/>
      <c r="AO788" s="4"/>
      <c r="AP788" s="4"/>
      <c r="AQ788" s="4"/>
      <c r="AR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</row>
    <row r="789" ht="15.75" customHeight="1">
      <c r="A789" s="88"/>
      <c r="C789" s="4"/>
      <c r="D789" s="4"/>
      <c r="E789" s="4"/>
      <c r="F789" s="4"/>
      <c r="G789" s="4"/>
      <c r="H789" s="4"/>
      <c r="I789" s="4"/>
      <c r="J789" s="4"/>
      <c r="AO789" s="4"/>
      <c r="AP789" s="4"/>
      <c r="AQ789" s="4"/>
      <c r="AR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</row>
    <row r="790" ht="15.75" customHeight="1">
      <c r="A790" s="88"/>
      <c r="C790" s="4"/>
      <c r="D790" s="4"/>
      <c r="E790" s="4"/>
      <c r="F790" s="4"/>
      <c r="G790" s="4"/>
      <c r="H790" s="4"/>
      <c r="I790" s="4"/>
      <c r="J790" s="4"/>
      <c r="AO790" s="4"/>
      <c r="AP790" s="4"/>
      <c r="AQ790" s="4"/>
      <c r="AR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</row>
    <row r="791" ht="15.75" customHeight="1">
      <c r="A791" s="88"/>
      <c r="C791" s="4"/>
      <c r="D791" s="4"/>
      <c r="E791" s="4"/>
      <c r="F791" s="4"/>
      <c r="G791" s="4"/>
      <c r="H791" s="4"/>
      <c r="I791" s="4"/>
      <c r="J791" s="4"/>
      <c r="AO791" s="4"/>
      <c r="AP791" s="4"/>
      <c r="AQ791" s="4"/>
      <c r="AR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</row>
    <row r="792" ht="15.75" customHeight="1">
      <c r="A792" s="88"/>
      <c r="C792" s="4"/>
      <c r="D792" s="4"/>
      <c r="E792" s="4"/>
      <c r="F792" s="4"/>
      <c r="G792" s="4"/>
      <c r="H792" s="4"/>
      <c r="I792" s="4"/>
      <c r="J792" s="4"/>
      <c r="AO792" s="4"/>
      <c r="AP792" s="4"/>
      <c r="AQ792" s="4"/>
      <c r="AR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</row>
    <row r="793" ht="15.75" customHeight="1">
      <c r="A793" s="88"/>
      <c r="C793" s="4"/>
      <c r="D793" s="4"/>
      <c r="E793" s="4"/>
      <c r="F793" s="4"/>
      <c r="G793" s="4"/>
      <c r="H793" s="4"/>
      <c r="I793" s="4"/>
      <c r="J793" s="4"/>
      <c r="AO793" s="4"/>
      <c r="AP793" s="4"/>
      <c r="AQ793" s="4"/>
      <c r="AR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</row>
    <row r="794" ht="15.75" customHeight="1">
      <c r="A794" s="88"/>
      <c r="C794" s="4"/>
      <c r="D794" s="4"/>
      <c r="E794" s="4"/>
      <c r="F794" s="4"/>
      <c r="G794" s="4"/>
      <c r="H794" s="4"/>
      <c r="I794" s="4"/>
      <c r="J794" s="4"/>
      <c r="AO794" s="4"/>
      <c r="AP794" s="4"/>
      <c r="AQ794" s="4"/>
      <c r="AR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</row>
    <row r="795" ht="15.75" customHeight="1">
      <c r="A795" s="88"/>
      <c r="C795" s="4"/>
      <c r="D795" s="4"/>
      <c r="E795" s="4"/>
      <c r="F795" s="4"/>
      <c r="G795" s="4"/>
      <c r="H795" s="4"/>
      <c r="I795" s="4"/>
      <c r="J795" s="4"/>
      <c r="AO795" s="4"/>
      <c r="AP795" s="4"/>
      <c r="AQ795" s="4"/>
      <c r="AR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</row>
    <row r="796" ht="15.75" customHeight="1">
      <c r="A796" s="88"/>
      <c r="C796" s="4"/>
      <c r="D796" s="4"/>
      <c r="E796" s="4"/>
      <c r="F796" s="4"/>
      <c r="G796" s="4"/>
      <c r="H796" s="4"/>
      <c r="I796" s="4"/>
      <c r="J796" s="4"/>
      <c r="AO796" s="4"/>
      <c r="AP796" s="4"/>
      <c r="AQ796" s="4"/>
      <c r="AR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</row>
    <row r="797" ht="15.75" customHeight="1">
      <c r="A797" s="88"/>
      <c r="C797" s="4"/>
      <c r="D797" s="4"/>
      <c r="E797" s="4"/>
      <c r="F797" s="4"/>
      <c r="G797" s="4"/>
      <c r="H797" s="4"/>
      <c r="I797" s="4"/>
      <c r="J797" s="4"/>
      <c r="AO797" s="4"/>
      <c r="AP797" s="4"/>
      <c r="AQ797" s="4"/>
      <c r="AR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</row>
    <row r="798" ht="15.75" customHeight="1">
      <c r="A798" s="88"/>
      <c r="C798" s="4"/>
      <c r="D798" s="4"/>
      <c r="E798" s="4"/>
      <c r="F798" s="4"/>
      <c r="G798" s="4"/>
      <c r="H798" s="4"/>
      <c r="I798" s="4"/>
      <c r="J798" s="4"/>
      <c r="AO798" s="4"/>
      <c r="AP798" s="4"/>
      <c r="AQ798" s="4"/>
      <c r="AR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</row>
    <row r="799" ht="15.75" customHeight="1">
      <c r="A799" s="88"/>
      <c r="C799" s="4"/>
      <c r="D799" s="4"/>
      <c r="E799" s="4"/>
      <c r="F799" s="4"/>
      <c r="G799" s="4"/>
      <c r="H799" s="4"/>
      <c r="I799" s="4"/>
      <c r="J799" s="4"/>
      <c r="AO799" s="4"/>
      <c r="AP799" s="4"/>
      <c r="AQ799" s="4"/>
      <c r="AR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</row>
    <row r="800" ht="15.75" customHeight="1">
      <c r="A800" s="88"/>
      <c r="C800" s="4"/>
      <c r="D800" s="4"/>
      <c r="E800" s="4"/>
      <c r="F800" s="4"/>
      <c r="G800" s="4"/>
      <c r="H800" s="4"/>
      <c r="I800" s="4"/>
      <c r="J800" s="4"/>
      <c r="AO800" s="4"/>
      <c r="AP800" s="4"/>
      <c r="AQ800" s="4"/>
      <c r="AR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</row>
    <row r="801" ht="15.75" customHeight="1">
      <c r="A801" s="88"/>
      <c r="C801" s="4"/>
      <c r="D801" s="4"/>
      <c r="E801" s="4"/>
      <c r="F801" s="4"/>
      <c r="G801" s="4"/>
      <c r="H801" s="4"/>
      <c r="I801" s="4"/>
      <c r="J801" s="4"/>
      <c r="AO801" s="4"/>
      <c r="AP801" s="4"/>
      <c r="AQ801" s="4"/>
      <c r="AR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</row>
    <row r="802" ht="15.75" customHeight="1">
      <c r="A802" s="88"/>
      <c r="C802" s="4"/>
      <c r="D802" s="4"/>
      <c r="E802" s="4"/>
      <c r="F802" s="4"/>
      <c r="G802" s="4"/>
      <c r="H802" s="4"/>
      <c r="I802" s="4"/>
      <c r="J802" s="4"/>
      <c r="AO802" s="4"/>
      <c r="AP802" s="4"/>
      <c r="AQ802" s="4"/>
      <c r="AR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</row>
    <row r="803" ht="15.75" customHeight="1">
      <c r="A803" s="88"/>
      <c r="C803" s="4"/>
      <c r="D803" s="4"/>
      <c r="E803" s="4"/>
      <c r="F803" s="4"/>
      <c r="G803" s="4"/>
      <c r="H803" s="4"/>
      <c r="I803" s="4"/>
      <c r="J803" s="4"/>
      <c r="AO803" s="4"/>
      <c r="AP803" s="4"/>
      <c r="AQ803" s="4"/>
      <c r="AR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</row>
    <row r="804" ht="15.75" customHeight="1">
      <c r="A804" s="88"/>
      <c r="C804" s="4"/>
      <c r="D804" s="4"/>
      <c r="E804" s="4"/>
      <c r="F804" s="4"/>
      <c r="G804" s="4"/>
      <c r="H804" s="4"/>
      <c r="I804" s="4"/>
      <c r="J804" s="4"/>
      <c r="AO804" s="4"/>
      <c r="AP804" s="4"/>
      <c r="AQ804" s="4"/>
      <c r="AR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</row>
    <row r="805" ht="15.75" customHeight="1">
      <c r="A805" s="88"/>
      <c r="C805" s="4"/>
      <c r="D805" s="4"/>
      <c r="E805" s="4"/>
      <c r="F805" s="4"/>
      <c r="G805" s="4"/>
      <c r="H805" s="4"/>
      <c r="I805" s="4"/>
      <c r="J805" s="4"/>
      <c r="AO805" s="4"/>
      <c r="AP805" s="4"/>
      <c r="AQ805" s="4"/>
      <c r="AR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</row>
    <row r="806" ht="15.75" customHeight="1">
      <c r="A806" s="88"/>
      <c r="C806" s="4"/>
      <c r="D806" s="4"/>
      <c r="E806" s="4"/>
      <c r="F806" s="4"/>
      <c r="G806" s="4"/>
      <c r="H806" s="4"/>
      <c r="I806" s="4"/>
      <c r="J806" s="4"/>
      <c r="AO806" s="4"/>
      <c r="AP806" s="4"/>
      <c r="AQ806" s="4"/>
      <c r="AR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</row>
    <row r="807" ht="15.75" customHeight="1">
      <c r="A807" s="88"/>
      <c r="C807" s="4"/>
      <c r="D807" s="4"/>
      <c r="E807" s="4"/>
      <c r="F807" s="4"/>
      <c r="G807" s="4"/>
      <c r="H807" s="4"/>
      <c r="I807" s="4"/>
      <c r="J807" s="4"/>
      <c r="AO807" s="4"/>
      <c r="AP807" s="4"/>
      <c r="AQ807" s="4"/>
      <c r="AR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</row>
    <row r="808" ht="15.75" customHeight="1">
      <c r="A808" s="88"/>
      <c r="C808" s="4"/>
      <c r="D808" s="4"/>
      <c r="E808" s="4"/>
      <c r="F808" s="4"/>
      <c r="G808" s="4"/>
      <c r="H808" s="4"/>
      <c r="I808" s="4"/>
      <c r="J808" s="4"/>
      <c r="AO808" s="4"/>
      <c r="AP808" s="4"/>
      <c r="AQ808" s="4"/>
      <c r="AR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</row>
    <row r="809" ht="15.75" customHeight="1">
      <c r="A809" s="88"/>
      <c r="C809" s="4"/>
      <c r="D809" s="4"/>
      <c r="E809" s="4"/>
      <c r="F809" s="4"/>
      <c r="G809" s="4"/>
      <c r="H809" s="4"/>
      <c r="I809" s="4"/>
      <c r="J809" s="4"/>
      <c r="AO809" s="4"/>
      <c r="AP809" s="4"/>
      <c r="AQ809" s="4"/>
      <c r="AR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</row>
    <row r="810" ht="15.75" customHeight="1">
      <c r="A810" s="88"/>
      <c r="C810" s="4"/>
      <c r="D810" s="4"/>
      <c r="E810" s="4"/>
      <c r="F810" s="4"/>
      <c r="G810" s="4"/>
      <c r="H810" s="4"/>
      <c r="I810" s="4"/>
      <c r="J810" s="4"/>
      <c r="AO810" s="4"/>
      <c r="AP810" s="4"/>
      <c r="AQ810" s="4"/>
      <c r="AR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</row>
    <row r="811" ht="15.75" customHeight="1">
      <c r="A811" s="88"/>
      <c r="C811" s="4"/>
      <c r="D811" s="4"/>
      <c r="E811" s="4"/>
      <c r="F811" s="4"/>
      <c r="G811" s="4"/>
      <c r="H811" s="4"/>
      <c r="I811" s="4"/>
      <c r="J811" s="4"/>
      <c r="AO811" s="4"/>
      <c r="AP811" s="4"/>
      <c r="AQ811" s="4"/>
      <c r="AR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</row>
    <row r="812" ht="15.75" customHeight="1">
      <c r="A812" s="88"/>
      <c r="C812" s="4"/>
      <c r="D812" s="4"/>
      <c r="E812" s="4"/>
      <c r="F812" s="4"/>
      <c r="G812" s="4"/>
      <c r="H812" s="4"/>
      <c r="I812" s="4"/>
      <c r="J812" s="4"/>
      <c r="AO812" s="4"/>
      <c r="AP812" s="4"/>
      <c r="AQ812" s="4"/>
      <c r="AR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</row>
    <row r="813" ht="15.75" customHeight="1">
      <c r="A813" s="88"/>
      <c r="C813" s="4"/>
      <c r="D813" s="4"/>
      <c r="E813" s="4"/>
      <c r="F813" s="4"/>
      <c r="G813" s="4"/>
      <c r="H813" s="4"/>
      <c r="I813" s="4"/>
      <c r="J813" s="4"/>
      <c r="AO813" s="4"/>
      <c r="AP813" s="4"/>
      <c r="AQ813" s="4"/>
      <c r="AR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</row>
    <row r="814" ht="15.75" customHeight="1">
      <c r="A814" s="88"/>
      <c r="C814" s="4"/>
      <c r="D814" s="4"/>
      <c r="E814" s="4"/>
      <c r="F814" s="4"/>
      <c r="G814" s="4"/>
      <c r="H814" s="4"/>
      <c r="I814" s="4"/>
      <c r="J814" s="4"/>
      <c r="AO814" s="4"/>
      <c r="AP814" s="4"/>
      <c r="AQ814" s="4"/>
      <c r="AR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</row>
    <row r="815" ht="15.75" customHeight="1">
      <c r="A815" s="88"/>
      <c r="C815" s="4"/>
      <c r="D815" s="4"/>
      <c r="E815" s="4"/>
      <c r="F815" s="4"/>
      <c r="G815" s="4"/>
      <c r="H815" s="4"/>
      <c r="I815" s="4"/>
      <c r="J815" s="4"/>
      <c r="AO815" s="4"/>
      <c r="AP815" s="4"/>
      <c r="AQ815" s="4"/>
      <c r="AR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</row>
    <row r="816" ht="15.75" customHeight="1">
      <c r="A816" s="88"/>
      <c r="C816" s="4"/>
      <c r="D816" s="4"/>
      <c r="E816" s="4"/>
      <c r="F816" s="4"/>
      <c r="G816" s="4"/>
      <c r="H816" s="4"/>
      <c r="I816" s="4"/>
      <c r="J816" s="4"/>
      <c r="AO816" s="4"/>
      <c r="AP816" s="4"/>
      <c r="AQ816" s="4"/>
      <c r="AR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</row>
    <row r="817" ht="15.75" customHeight="1">
      <c r="A817" s="88"/>
      <c r="C817" s="4"/>
      <c r="D817" s="4"/>
      <c r="E817" s="4"/>
      <c r="F817" s="4"/>
      <c r="G817" s="4"/>
      <c r="H817" s="4"/>
      <c r="I817" s="4"/>
      <c r="J817" s="4"/>
      <c r="AO817" s="4"/>
      <c r="AP817" s="4"/>
      <c r="AQ817" s="4"/>
      <c r="AR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</row>
    <row r="818" ht="15.75" customHeight="1">
      <c r="A818" s="88"/>
      <c r="C818" s="4"/>
      <c r="D818" s="4"/>
      <c r="E818" s="4"/>
      <c r="F818" s="4"/>
      <c r="G818" s="4"/>
      <c r="H818" s="4"/>
      <c r="I818" s="4"/>
      <c r="J818" s="4"/>
      <c r="AO818" s="4"/>
      <c r="AP818" s="4"/>
      <c r="AQ818" s="4"/>
      <c r="AR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</row>
    <row r="819" ht="15.75" customHeight="1">
      <c r="A819" s="88"/>
      <c r="C819" s="4"/>
      <c r="D819" s="4"/>
      <c r="E819" s="4"/>
      <c r="F819" s="4"/>
      <c r="G819" s="4"/>
      <c r="H819" s="4"/>
      <c r="I819" s="4"/>
      <c r="J819" s="4"/>
      <c r="AO819" s="4"/>
      <c r="AP819" s="4"/>
      <c r="AQ819" s="4"/>
      <c r="AR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</row>
    <row r="820" ht="15.75" customHeight="1">
      <c r="A820" s="88"/>
      <c r="C820" s="4"/>
      <c r="D820" s="4"/>
      <c r="E820" s="4"/>
      <c r="F820" s="4"/>
      <c r="G820" s="4"/>
      <c r="H820" s="4"/>
      <c r="I820" s="4"/>
      <c r="J820" s="4"/>
      <c r="AO820" s="4"/>
      <c r="AP820" s="4"/>
      <c r="AQ820" s="4"/>
      <c r="AR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</row>
    <row r="821" ht="15.75" customHeight="1">
      <c r="A821" s="88"/>
      <c r="C821" s="4"/>
      <c r="D821" s="4"/>
      <c r="E821" s="4"/>
      <c r="F821" s="4"/>
      <c r="G821" s="4"/>
      <c r="H821" s="4"/>
      <c r="I821" s="4"/>
      <c r="J821" s="4"/>
      <c r="AO821" s="4"/>
      <c r="AP821" s="4"/>
      <c r="AQ821" s="4"/>
      <c r="AR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</row>
    <row r="822" ht="15.75" customHeight="1">
      <c r="A822" s="88"/>
      <c r="C822" s="4"/>
      <c r="D822" s="4"/>
      <c r="E822" s="4"/>
      <c r="F822" s="4"/>
      <c r="G822" s="4"/>
      <c r="H822" s="4"/>
      <c r="I822" s="4"/>
      <c r="J822" s="4"/>
      <c r="AO822" s="4"/>
      <c r="AP822" s="4"/>
      <c r="AQ822" s="4"/>
      <c r="AR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</row>
    <row r="823" ht="15.75" customHeight="1">
      <c r="A823" s="88"/>
      <c r="C823" s="4"/>
      <c r="D823" s="4"/>
      <c r="E823" s="4"/>
      <c r="F823" s="4"/>
      <c r="G823" s="4"/>
      <c r="H823" s="4"/>
      <c r="I823" s="4"/>
      <c r="J823" s="4"/>
      <c r="AO823" s="4"/>
      <c r="AP823" s="4"/>
      <c r="AQ823" s="4"/>
      <c r="AR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</row>
    <row r="824" ht="15.75" customHeight="1">
      <c r="A824" s="88"/>
      <c r="C824" s="4"/>
      <c r="D824" s="4"/>
      <c r="E824" s="4"/>
      <c r="F824" s="4"/>
      <c r="G824" s="4"/>
      <c r="H824" s="4"/>
      <c r="I824" s="4"/>
      <c r="J824" s="4"/>
      <c r="AO824" s="4"/>
      <c r="AP824" s="4"/>
      <c r="AQ824" s="4"/>
      <c r="AR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</row>
    <row r="825" ht="15.75" customHeight="1">
      <c r="A825" s="88"/>
      <c r="C825" s="4"/>
      <c r="D825" s="4"/>
      <c r="E825" s="4"/>
      <c r="F825" s="4"/>
      <c r="G825" s="4"/>
      <c r="H825" s="4"/>
      <c r="I825" s="4"/>
      <c r="J825" s="4"/>
      <c r="AO825" s="4"/>
      <c r="AP825" s="4"/>
      <c r="AQ825" s="4"/>
      <c r="AR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</row>
    <row r="826" ht="15.75" customHeight="1">
      <c r="A826" s="88"/>
      <c r="C826" s="4"/>
      <c r="D826" s="4"/>
      <c r="E826" s="4"/>
      <c r="F826" s="4"/>
      <c r="G826" s="4"/>
      <c r="H826" s="4"/>
      <c r="I826" s="4"/>
      <c r="J826" s="4"/>
      <c r="AO826" s="4"/>
      <c r="AP826" s="4"/>
      <c r="AQ826" s="4"/>
      <c r="AR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</row>
    <row r="827" ht="15.75" customHeight="1">
      <c r="A827" s="88"/>
      <c r="C827" s="4"/>
      <c r="D827" s="4"/>
      <c r="E827" s="4"/>
      <c r="F827" s="4"/>
      <c r="G827" s="4"/>
      <c r="H827" s="4"/>
      <c r="I827" s="4"/>
      <c r="J827" s="4"/>
      <c r="AO827" s="4"/>
      <c r="AP827" s="4"/>
      <c r="AQ827" s="4"/>
      <c r="AR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</row>
    <row r="828" ht="15.75" customHeight="1">
      <c r="A828" s="88"/>
      <c r="C828" s="4"/>
      <c r="D828" s="4"/>
      <c r="E828" s="4"/>
      <c r="F828" s="4"/>
      <c r="G828" s="4"/>
      <c r="H828" s="4"/>
      <c r="I828" s="4"/>
      <c r="J828" s="4"/>
      <c r="AO828" s="4"/>
      <c r="AP828" s="4"/>
      <c r="AQ828" s="4"/>
      <c r="AR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</row>
    <row r="829" ht="15.75" customHeight="1">
      <c r="A829" s="88"/>
      <c r="C829" s="4"/>
      <c r="D829" s="4"/>
      <c r="E829" s="4"/>
      <c r="F829" s="4"/>
      <c r="G829" s="4"/>
      <c r="H829" s="4"/>
      <c r="I829" s="4"/>
      <c r="J829" s="4"/>
      <c r="AO829" s="4"/>
      <c r="AP829" s="4"/>
      <c r="AQ829" s="4"/>
      <c r="AR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</row>
    <row r="830" ht="15.75" customHeight="1">
      <c r="A830" s="88"/>
      <c r="C830" s="4"/>
      <c r="D830" s="4"/>
      <c r="E830" s="4"/>
      <c r="F830" s="4"/>
      <c r="G830" s="4"/>
      <c r="H830" s="4"/>
      <c r="I830" s="4"/>
      <c r="J830" s="4"/>
      <c r="AO830" s="4"/>
      <c r="AP830" s="4"/>
      <c r="AQ830" s="4"/>
      <c r="AR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</row>
    <row r="831" ht="15.75" customHeight="1">
      <c r="A831" s="88"/>
      <c r="C831" s="4"/>
      <c r="D831" s="4"/>
      <c r="E831" s="4"/>
      <c r="F831" s="4"/>
      <c r="G831" s="4"/>
      <c r="H831" s="4"/>
      <c r="I831" s="4"/>
      <c r="J831" s="4"/>
      <c r="AO831" s="4"/>
      <c r="AP831" s="4"/>
      <c r="AQ831" s="4"/>
      <c r="AR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</row>
    <row r="832" ht="15.75" customHeight="1">
      <c r="A832" s="88"/>
      <c r="C832" s="4"/>
      <c r="D832" s="4"/>
      <c r="E832" s="4"/>
      <c r="F832" s="4"/>
      <c r="G832" s="4"/>
      <c r="H832" s="4"/>
      <c r="I832" s="4"/>
      <c r="J832" s="4"/>
      <c r="AO832" s="4"/>
      <c r="AP832" s="4"/>
      <c r="AQ832" s="4"/>
      <c r="AR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</row>
    <row r="833" ht="15.75" customHeight="1">
      <c r="A833" s="88"/>
      <c r="C833" s="4"/>
      <c r="D833" s="4"/>
      <c r="E833" s="4"/>
      <c r="F833" s="4"/>
      <c r="G833" s="4"/>
      <c r="H833" s="4"/>
      <c r="I833" s="4"/>
      <c r="J833" s="4"/>
      <c r="AO833" s="4"/>
      <c r="AP833" s="4"/>
      <c r="AQ833" s="4"/>
      <c r="AR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</row>
    <row r="834" ht="15.75" customHeight="1">
      <c r="A834" s="88"/>
      <c r="C834" s="4"/>
      <c r="D834" s="4"/>
      <c r="E834" s="4"/>
      <c r="F834" s="4"/>
      <c r="G834" s="4"/>
      <c r="H834" s="4"/>
      <c r="I834" s="4"/>
      <c r="J834" s="4"/>
      <c r="AO834" s="4"/>
      <c r="AP834" s="4"/>
      <c r="AQ834" s="4"/>
      <c r="AR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</row>
    <row r="835" ht="15.75" customHeight="1">
      <c r="A835" s="88"/>
      <c r="C835" s="4"/>
      <c r="D835" s="4"/>
      <c r="E835" s="4"/>
      <c r="F835" s="4"/>
      <c r="G835" s="4"/>
      <c r="H835" s="4"/>
      <c r="I835" s="4"/>
      <c r="J835" s="4"/>
      <c r="AO835" s="4"/>
      <c r="AP835" s="4"/>
      <c r="AQ835" s="4"/>
      <c r="AR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</row>
    <row r="836" ht="15.75" customHeight="1">
      <c r="A836" s="88"/>
      <c r="C836" s="4"/>
      <c r="D836" s="4"/>
      <c r="E836" s="4"/>
      <c r="F836" s="4"/>
      <c r="G836" s="4"/>
      <c r="H836" s="4"/>
      <c r="I836" s="4"/>
      <c r="J836" s="4"/>
      <c r="AO836" s="4"/>
      <c r="AP836" s="4"/>
      <c r="AQ836" s="4"/>
      <c r="AR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</row>
    <row r="837" ht="15.75" customHeight="1">
      <c r="A837" s="88"/>
      <c r="C837" s="4"/>
      <c r="D837" s="4"/>
      <c r="E837" s="4"/>
      <c r="F837" s="4"/>
      <c r="G837" s="4"/>
      <c r="H837" s="4"/>
      <c r="I837" s="4"/>
      <c r="J837" s="4"/>
      <c r="AO837" s="4"/>
      <c r="AP837" s="4"/>
      <c r="AQ837" s="4"/>
      <c r="AR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</row>
    <row r="838" ht="15.75" customHeight="1">
      <c r="A838" s="88"/>
      <c r="C838" s="4"/>
      <c r="D838" s="4"/>
      <c r="E838" s="4"/>
      <c r="F838" s="4"/>
      <c r="G838" s="4"/>
      <c r="H838" s="4"/>
      <c r="I838" s="4"/>
      <c r="J838" s="4"/>
      <c r="AO838" s="4"/>
      <c r="AP838" s="4"/>
      <c r="AQ838" s="4"/>
      <c r="AR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</row>
    <row r="839" ht="15.75" customHeight="1">
      <c r="A839" s="88"/>
      <c r="C839" s="4"/>
      <c r="D839" s="4"/>
      <c r="E839" s="4"/>
      <c r="F839" s="4"/>
      <c r="G839" s="4"/>
      <c r="H839" s="4"/>
      <c r="I839" s="4"/>
      <c r="J839" s="4"/>
      <c r="AO839" s="4"/>
      <c r="AP839" s="4"/>
      <c r="AQ839" s="4"/>
      <c r="AR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</row>
    <row r="840" ht="15.75" customHeight="1">
      <c r="A840" s="88"/>
      <c r="C840" s="4"/>
      <c r="D840" s="4"/>
      <c r="E840" s="4"/>
      <c r="F840" s="4"/>
      <c r="G840" s="4"/>
      <c r="H840" s="4"/>
      <c r="I840" s="4"/>
      <c r="J840" s="4"/>
      <c r="AO840" s="4"/>
      <c r="AP840" s="4"/>
      <c r="AQ840" s="4"/>
      <c r="AR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</row>
    <row r="841" ht="15.75" customHeight="1">
      <c r="A841" s="88"/>
      <c r="C841" s="4"/>
      <c r="D841" s="4"/>
      <c r="E841" s="4"/>
      <c r="F841" s="4"/>
      <c r="G841" s="4"/>
      <c r="H841" s="4"/>
      <c r="I841" s="4"/>
      <c r="J841" s="4"/>
      <c r="AO841" s="4"/>
      <c r="AP841" s="4"/>
      <c r="AQ841" s="4"/>
      <c r="AR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</row>
    <row r="842" ht="15.75" customHeight="1">
      <c r="A842" s="88"/>
      <c r="C842" s="4"/>
      <c r="D842" s="4"/>
      <c r="E842" s="4"/>
      <c r="F842" s="4"/>
      <c r="G842" s="4"/>
      <c r="H842" s="4"/>
      <c r="I842" s="4"/>
      <c r="J842" s="4"/>
      <c r="AO842" s="4"/>
      <c r="AP842" s="4"/>
      <c r="AQ842" s="4"/>
      <c r="AR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</row>
    <row r="843" ht="15.75" customHeight="1">
      <c r="A843" s="88"/>
      <c r="C843" s="4"/>
      <c r="D843" s="4"/>
      <c r="E843" s="4"/>
      <c r="F843" s="4"/>
      <c r="G843" s="4"/>
      <c r="H843" s="4"/>
      <c r="I843" s="4"/>
      <c r="J843" s="4"/>
      <c r="AO843" s="4"/>
      <c r="AP843" s="4"/>
      <c r="AQ843" s="4"/>
      <c r="AR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</row>
    <row r="844" ht="15.75" customHeight="1">
      <c r="A844" s="88"/>
      <c r="C844" s="4"/>
      <c r="D844" s="4"/>
      <c r="E844" s="4"/>
      <c r="F844" s="4"/>
      <c r="G844" s="4"/>
      <c r="H844" s="4"/>
      <c r="I844" s="4"/>
      <c r="J844" s="4"/>
      <c r="AO844" s="4"/>
      <c r="AP844" s="4"/>
      <c r="AQ844" s="4"/>
      <c r="AR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</row>
    <row r="845" ht="15.75" customHeight="1">
      <c r="A845" s="88"/>
      <c r="C845" s="4"/>
      <c r="D845" s="4"/>
      <c r="E845" s="4"/>
      <c r="F845" s="4"/>
      <c r="G845" s="4"/>
      <c r="H845" s="4"/>
      <c r="I845" s="4"/>
      <c r="J845" s="4"/>
      <c r="AO845" s="4"/>
      <c r="AP845" s="4"/>
      <c r="AQ845" s="4"/>
      <c r="AR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</row>
    <row r="846" ht="15.75" customHeight="1">
      <c r="A846" s="88"/>
      <c r="C846" s="4"/>
      <c r="D846" s="4"/>
      <c r="E846" s="4"/>
      <c r="F846" s="4"/>
      <c r="G846" s="4"/>
      <c r="H846" s="4"/>
      <c r="I846" s="4"/>
      <c r="J846" s="4"/>
      <c r="AO846" s="4"/>
      <c r="AP846" s="4"/>
      <c r="AQ846" s="4"/>
      <c r="AR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</row>
    <row r="847" ht="15.75" customHeight="1">
      <c r="A847" s="88"/>
      <c r="C847" s="4"/>
      <c r="D847" s="4"/>
      <c r="E847" s="4"/>
      <c r="F847" s="4"/>
      <c r="G847" s="4"/>
      <c r="H847" s="4"/>
      <c r="I847" s="4"/>
      <c r="J847" s="4"/>
      <c r="AO847" s="4"/>
      <c r="AP847" s="4"/>
      <c r="AQ847" s="4"/>
      <c r="AR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</row>
    <row r="848" ht="15.75" customHeight="1">
      <c r="A848" s="88"/>
      <c r="C848" s="4"/>
      <c r="D848" s="4"/>
      <c r="E848" s="4"/>
      <c r="F848" s="4"/>
      <c r="G848" s="4"/>
      <c r="H848" s="4"/>
      <c r="I848" s="4"/>
      <c r="J848" s="4"/>
      <c r="AO848" s="4"/>
      <c r="AP848" s="4"/>
      <c r="AQ848" s="4"/>
      <c r="AR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</row>
    <row r="849" ht="15.75" customHeight="1">
      <c r="A849" s="88"/>
      <c r="C849" s="4"/>
      <c r="D849" s="4"/>
      <c r="E849" s="4"/>
      <c r="F849" s="4"/>
      <c r="G849" s="4"/>
      <c r="H849" s="4"/>
      <c r="I849" s="4"/>
      <c r="J849" s="4"/>
      <c r="AO849" s="4"/>
      <c r="AP849" s="4"/>
      <c r="AQ849" s="4"/>
      <c r="AR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</row>
    <row r="850" ht="15.75" customHeight="1">
      <c r="A850" s="88"/>
      <c r="C850" s="4"/>
      <c r="D850" s="4"/>
      <c r="E850" s="4"/>
      <c r="F850" s="4"/>
      <c r="G850" s="4"/>
      <c r="H850" s="4"/>
      <c r="I850" s="4"/>
      <c r="J850" s="4"/>
      <c r="AO850" s="4"/>
      <c r="AP850" s="4"/>
      <c r="AQ850" s="4"/>
      <c r="AR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</row>
    <row r="851" ht="15.75" customHeight="1">
      <c r="A851" s="88"/>
      <c r="C851" s="4"/>
      <c r="D851" s="4"/>
      <c r="E851" s="4"/>
      <c r="F851" s="4"/>
      <c r="G851" s="4"/>
      <c r="H851" s="4"/>
      <c r="I851" s="4"/>
      <c r="J851" s="4"/>
      <c r="AO851" s="4"/>
      <c r="AP851" s="4"/>
      <c r="AQ851" s="4"/>
      <c r="AR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</row>
    <row r="852" ht="15.75" customHeight="1">
      <c r="A852" s="88"/>
      <c r="C852" s="4"/>
      <c r="D852" s="4"/>
      <c r="E852" s="4"/>
      <c r="F852" s="4"/>
      <c r="G852" s="4"/>
      <c r="H852" s="4"/>
      <c r="I852" s="4"/>
      <c r="J852" s="4"/>
      <c r="AO852" s="4"/>
      <c r="AP852" s="4"/>
      <c r="AQ852" s="4"/>
      <c r="AR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</row>
    <row r="853" ht="15.75" customHeight="1">
      <c r="A853" s="88"/>
      <c r="C853" s="4"/>
      <c r="D853" s="4"/>
      <c r="E853" s="4"/>
      <c r="F853" s="4"/>
      <c r="G853" s="4"/>
      <c r="H853" s="4"/>
      <c r="I853" s="4"/>
      <c r="J853" s="4"/>
      <c r="AO853" s="4"/>
      <c r="AP853" s="4"/>
      <c r="AQ853" s="4"/>
      <c r="AR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</row>
    <row r="854" ht="15.75" customHeight="1">
      <c r="A854" s="88"/>
      <c r="C854" s="4"/>
      <c r="D854" s="4"/>
      <c r="E854" s="4"/>
      <c r="F854" s="4"/>
      <c r="G854" s="4"/>
      <c r="H854" s="4"/>
      <c r="I854" s="4"/>
      <c r="J854" s="4"/>
      <c r="AO854" s="4"/>
      <c r="AP854" s="4"/>
      <c r="AQ854" s="4"/>
      <c r="AR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</row>
    <row r="855" ht="15.75" customHeight="1">
      <c r="A855" s="88"/>
      <c r="C855" s="4"/>
      <c r="D855" s="4"/>
      <c r="E855" s="4"/>
      <c r="F855" s="4"/>
      <c r="G855" s="4"/>
      <c r="H855" s="4"/>
      <c r="I855" s="4"/>
      <c r="J855" s="4"/>
      <c r="AO855" s="4"/>
      <c r="AP855" s="4"/>
      <c r="AQ855" s="4"/>
      <c r="AR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</row>
    <row r="856" ht="15.75" customHeight="1">
      <c r="A856" s="88"/>
      <c r="C856" s="4"/>
      <c r="D856" s="4"/>
      <c r="E856" s="4"/>
      <c r="F856" s="4"/>
      <c r="G856" s="4"/>
      <c r="H856" s="4"/>
      <c r="I856" s="4"/>
      <c r="J856" s="4"/>
      <c r="AO856" s="4"/>
      <c r="AP856" s="4"/>
      <c r="AQ856" s="4"/>
      <c r="AR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</row>
    <row r="857" ht="15.75" customHeight="1">
      <c r="A857" s="88"/>
      <c r="C857" s="4"/>
      <c r="D857" s="4"/>
      <c r="E857" s="4"/>
      <c r="F857" s="4"/>
      <c r="G857" s="4"/>
      <c r="H857" s="4"/>
      <c r="I857" s="4"/>
      <c r="J857" s="4"/>
      <c r="AO857" s="4"/>
      <c r="AP857" s="4"/>
      <c r="AQ857" s="4"/>
      <c r="AR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</row>
    <row r="858" ht="15.75" customHeight="1">
      <c r="A858" s="88"/>
      <c r="C858" s="4"/>
      <c r="D858" s="4"/>
      <c r="E858" s="4"/>
      <c r="F858" s="4"/>
      <c r="G858" s="4"/>
      <c r="H858" s="4"/>
      <c r="I858" s="4"/>
      <c r="J858" s="4"/>
      <c r="AO858" s="4"/>
      <c r="AP858" s="4"/>
      <c r="AQ858" s="4"/>
      <c r="AR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</row>
    <row r="859" ht="15.75" customHeight="1">
      <c r="A859" s="88"/>
      <c r="C859" s="4"/>
      <c r="D859" s="4"/>
      <c r="E859" s="4"/>
      <c r="F859" s="4"/>
      <c r="G859" s="4"/>
      <c r="H859" s="4"/>
      <c r="I859" s="4"/>
      <c r="J859" s="4"/>
      <c r="AO859" s="4"/>
      <c r="AP859" s="4"/>
      <c r="AQ859" s="4"/>
      <c r="AR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</row>
    <row r="860" ht="15.75" customHeight="1">
      <c r="A860" s="88"/>
      <c r="C860" s="4"/>
      <c r="D860" s="4"/>
      <c r="E860" s="4"/>
      <c r="F860" s="4"/>
      <c r="G860" s="4"/>
      <c r="H860" s="4"/>
      <c r="I860" s="4"/>
      <c r="J860" s="4"/>
      <c r="AO860" s="4"/>
      <c r="AP860" s="4"/>
      <c r="AQ860" s="4"/>
      <c r="AR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</row>
    <row r="861" ht="15.75" customHeight="1">
      <c r="A861" s="88"/>
      <c r="C861" s="4"/>
      <c r="D861" s="4"/>
      <c r="E861" s="4"/>
      <c r="F861" s="4"/>
      <c r="G861" s="4"/>
      <c r="H861" s="4"/>
      <c r="I861" s="4"/>
      <c r="J861" s="4"/>
      <c r="AO861" s="4"/>
      <c r="AP861" s="4"/>
      <c r="AQ861" s="4"/>
      <c r="AR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</row>
    <row r="862" ht="15.75" customHeight="1">
      <c r="A862" s="88"/>
      <c r="C862" s="4"/>
      <c r="D862" s="4"/>
      <c r="E862" s="4"/>
      <c r="F862" s="4"/>
      <c r="G862" s="4"/>
      <c r="H862" s="4"/>
      <c r="I862" s="4"/>
      <c r="J862" s="4"/>
      <c r="AO862" s="4"/>
      <c r="AP862" s="4"/>
      <c r="AQ862" s="4"/>
      <c r="AR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</row>
    <row r="863" ht="15.75" customHeight="1">
      <c r="A863" s="88"/>
      <c r="C863" s="4"/>
      <c r="D863" s="4"/>
      <c r="E863" s="4"/>
      <c r="F863" s="4"/>
      <c r="G863" s="4"/>
      <c r="H863" s="4"/>
      <c r="I863" s="4"/>
      <c r="J863" s="4"/>
      <c r="AO863" s="4"/>
      <c r="AP863" s="4"/>
      <c r="AQ863" s="4"/>
      <c r="AR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</row>
    <row r="864" ht="15.75" customHeight="1">
      <c r="A864" s="88"/>
      <c r="C864" s="4"/>
      <c r="D864" s="4"/>
      <c r="E864" s="4"/>
      <c r="F864" s="4"/>
      <c r="G864" s="4"/>
      <c r="H864" s="4"/>
      <c r="I864" s="4"/>
      <c r="J864" s="4"/>
      <c r="AO864" s="4"/>
      <c r="AP864" s="4"/>
      <c r="AQ864" s="4"/>
      <c r="AR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</row>
    <row r="865" ht="15.75" customHeight="1">
      <c r="A865" s="88"/>
      <c r="C865" s="4"/>
      <c r="D865" s="4"/>
      <c r="E865" s="4"/>
      <c r="F865" s="4"/>
      <c r="G865" s="4"/>
      <c r="H865" s="4"/>
      <c r="I865" s="4"/>
      <c r="J865" s="4"/>
      <c r="AO865" s="4"/>
      <c r="AP865" s="4"/>
      <c r="AQ865" s="4"/>
      <c r="AR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</row>
    <row r="866" ht="15.75" customHeight="1">
      <c r="A866" s="88"/>
      <c r="C866" s="4"/>
      <c r="D866" s="4"/>
      <c r="E866" s="4"/>
      <c r="F866" s="4"/>
      <c r="G866" s="4"/>
      <c r="H866" s="4"/>
      <c r="I866" s="4"/>
      <c r="J866" s="4"/>
      <c r="AO866" s="4"/>
      <c r="AP866" s="4"/>
      <c r="AQ866" s="4"/>
      <c r="AR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</row>
    <row r="867" ht="15.75" customHeight="1">
      <c r="A867" s="88"/>
      <c r="C867" s="4"/>
      <c r="D867" s="4"/>
      <c r="E867" s="4"/>
      <c r="F867" s="4"/>
      <c r="G867" s="4"/>
      <c r="H867" s="4"/>
      <c r="I867" s="4"/>
      <c r="J867" s="4"/>
      <c r="AO867" s="4"/>
      <c r="AP867" s="4"/>
      <c r="AQ867" s="4"/>
      <c r="AR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</row>
    <row r="868" ht="15.75" customHeight="1">
      <c r="A868" s="88"/>
      <c r="C868" s="4"/>
      <c r="D868" s="4"/>
      <c r="E868" s="4"/>
      <c r="F868" s="4"/>
      <c r="G868" s="4"/>
      <c r="H868" s="4"/>
      <c r="I868" s="4"/>
      <c r="J868" s="4"/>
      <c r="AO868" s="4"/>
      <c r="AP868" s="4"/>
      <c r="AQ868" s="4"/>
      <c r="AR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</row>
    <row r="869" ht="15.75" customHeight="1">
      <c r="A869" s="88"/>
      <c r="C869" s="4"/>
      <c r="D869" s="4"/>
      <c r="E869" s="4"/>
      <c r="F869" s="4"/>
      <c r="G869" s="4"/>
      <c r="H869" s="4"/>
      <c r="I869" s="4"/>
      <c r="J869" s="4"/>
      <c r="AO869" s="4"/>
      <c r="AP869" s="4"/>
      <c r="AQ869" s="4"/>
      <c r="AR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</row>
    <row r="870" ht="15.75" customHeight="1">
      <c r="A870" s="88"/>
      <c r="C870" s="4"/>
      <c r="D870" s="4"/>
      <c r="E870" s="4"/>
      <c r="F870" s="4"/>
      <c r="G870" s="4"/>
      <c r="H870" s="4"/>
      <c r="I870" s="4"/>
      <c r="J870" s="4"/>
      <c r="AO870" s="4"/>
      <c r="AP870" s="4"/>
      <c r="AQ870" s="4"/>
      <c r="AR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</row>
    <row r="871" ht="15.75" customHeight="1">
      <c r="A871" s="88"/>
      <c r="C871" s="4"/>
      <c r="D871" s="4"/>
      <c r="E871" s="4"/>
      <c r="F871" s="4"/>
      <c r="G871" s="4"/>
      <c r="H871" s="4"/>
      <c r="I871" s="4"/>
      <c r="J871" s="4"/>
      <c r="AO871" s="4"/>
      <c r="AP871" s="4"/>
      <c r="AQ871" s="4"/>
      <c r="AR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</row>
    <row r="872" ht="15.75" customHeight="1">
      <c r="A872" s="88"/>
      <c r="C872" s="4"/>
      <c r="D872" s="4"/>
      <c r="E872" s="4"/>
      <c r="F872" s="4"/>
      <c r="G872" s="4"/>
      <c r="H872" s="4"/>
      <c r="I872" s="4"/>
      <c r="J872" s="4"/>
      <c r="AO872" s="4"/>
      <c r="AP872" s="4"/>
      <c r="AQ872" s="4"/>
      <c r="AR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</row>
    <row r="873" ht="15.75" customHeight="1">
      <c r="A873" s="88"/>
      <c r="C873" s="4"/>
      <c r="D873" s="4"/>
      <c r="E873" s="4"/>
      <c r="F873" s="4"/>
      <c r="G873" s="4"/>
      <c r="H873" s="4"/>
      <c r="I873" s="4"/>
      <c r="J873" s="4"/>
      <c r="AO873" s="4"/>
      <c r="AP873" s="4"/>
      <c r="AQ873" s="4"/>
      <c r="AR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</row>
    <row r="874" ht="15.75" customHeight="1">
      <c r="A874" s="88"/>
      <c r="C874" s="4"/>
      <c r="D874" s="4"/>
      <c r="E874" s="4"/>
      <c r="F874" s="4"/>
      <c r="G874" s="4"/>
      <c r="H874" s="4"/>
      <c r="I874" s="4"/>
      <c r="J874" s="4"/>
      <c r="AO874" s="4"/>
      <c r="AP874" s="4"/>
      <c r="AQ874" s="4"/>
      <c r="AR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</row>
    <row r="875" ht="15.75" customHeight="1">
      <c r="A875" s="88"/>
      <c r="C875" s="4"/>
      <c r="D875" s="4"/>
      <c r="E875" s="4"/>
      <c r="F875" s="4"/>
      <c r="G875" s="4"/>
      <c r="H875" s="4"/>
      <c r="I875" s="4"/>
      <c r="J875" s="4"/>
      <c r="AO875" s="4"/>
      <c r="AP875" s="4"/>
      <c r="AQ875" s="4"/>
      <c r="AR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</row>
    <row r="876" ht="15.75" customHeight="1">
      <c r="A876" s="88"/>
      <c r="C876" s="4"/>
      <c r="D876" s="4"/>
      <c r="E876" s="4"/>
      <c r="F876" s="4"/>
      <c r="G876" s="4"/>
      <c r="H876" s="4"/>
      <c r="I876" s="4"/>
      <c r="J876" s="4"/>
      <c r="AO876" s="4"/>
      <c r="AP876" s="4"/>
      <c r="AQ876" s="4"/>
      <c r="AR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</row>
    <row r="877" ht="15.75" customHeight="1">
      <c r="A877" s="88"/>
      <c r="C877" s="4"/>
      <c r="D877" s="4"/>
      <c r="E877" s="4"/>
      <c r="F877" s="4"/>
      <c r="G877" s="4"/>
      <c r="H877" s="4"/>
      <c r="I877" s="4"/>
      <c r="J877" s="4"/>
      <c r="AO877" s="4"/>
      <c r="AP877" s="4"/>
      <c r="AQ877" s="4"/>
      <c r="AR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</row>
    <row r="878" ht="15.75" customHeight="1">
      <c r="A878" s="88"/>
      <c r="C878" s="4"/>
      <c r="D878" s="4"/>
      <c r="E878" s="4"/>
      <c r="F878" s="4"/>
      <c r="G878" s="4"/>
      <c r="H878" s="4"/>
      <c r="I878" s="4"/>
      <c r="J878" s="4"/>
      <c r="AO878" s="4"/>
      <c r="AP878" s="4"/>
      <c r="AQ878" s="4"/>
      <c r="AR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</row>
    <row r="879" ht="15.75" customHeight="1">
      <c r="A879" s="88"/>
      <c r="C879" s="4"/>
      <c r="D879" s="4"/>
      <c r="E879" s="4"/>
      <c r="F879" s="4"/>
      <c r="G879" s="4"/>
      <c r="H879" s="4"/>
      <c r="I879" s="4"/>
      <c r="J879" s="4"/>
      <c r="AO879" s="4"/>
      <c r="AP879" s="4"/>
      <c r="AQ879" s="4"/>
      <c r="AR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</row>
    <row r="880" ht="15.75" customHeight="1">
      <c r="A880" s="88"/>
      <c r="C880" s="4"/>
      <c r="D880" s="4"/>
      <c r="E880" s="4"/>
      <c r="F880" s="4"/>
      <c r="G880" s="4"/>
      <c r="H880" s="4"/>
      <c r="I880" s="4"/>
      <c r="J880" s="4"/>
      <c r="AO880" s="4"/>
      <c r="AP880" s="4"/>
      <c r="AQ880" s="4"/>
      <c r="AR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</row>
    <row r="881" ht="15.75" customHeight="1">
      <c r="A881" s="88"/>
      <c r="C881" s="4"/>
      <c r="D881" s="4"/>
      <c r="E881" s="4"/>
      <c r="F881" s="4"/>
      <c r="G881" s="4"/>
      <c r="H881" s="4"/>
      <c r="I881" s="4"/>
      <c r="J881" s="4"/>
      <c r="AO881" s="4"/>
      <c r="AP881" s="4"/>
      <c r="AQ881" s="4"/>
      <c r="AR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</row>
    <row r="882" ht="15.75" customHeight="1">
      <c r="A882" s="88"/>
      <c r="C882" s="4"/>
      <c r="D882" s="4"/>
      <c r="E882" s="4"/>
      <c r="F882" s="4"/>
      <c r="G882" s="4"/>
      <c r="H882" s="4"/>
      <c r="I882" s="4"/>
      <c r="J882" s="4"/>
      <c r="AO882" s="4"/>
      <c r="AP882" s="4"/>
      <c r="AQ882" s="4"/>
      <c r="AR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</row>
    <row r="883" ht="15.75" customHeight="1">
      <c r="A883" s="88"/>
      <c r="C883" s="4"/>
      <c r="D883" s="4"/>
      <c r="E883" s="4"/>
      <c r="F883" s="4"/>
      <c r="G883" s="4"/>
      <c r="H883" s="4"/>
      <c r="I883" s="4"/>
      <c r="J883" s="4"/>
      <c r="AO883" s="4"/>
      <c r="AP883" s="4"/>
      <c r="AQ883" s="4"/>
      <c r="AR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</row>
    <row r="884" ht="15.75" customHeight="1">
      <c r="A884" s="88"/>
      <c r="C884" s="4"/>
      <c r="D884" s="4"/>
      <c r="E884" s="4"/>
      <c r="F884" s="4"/>
      <c r="G884" s="4"/>
      <c r="H884" s="4"/>
      <c r="I884" s="4"/>
      <c r="J884" s="4"/>
      <c r="AO884" s="4"/>
      <c r="AP884" s="4"/>
      <c r="AQ884" s="4"/>
      <c r="AR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</row>
    <row r="885" ht="15.75" customHeight="1">
      <c r="A885" s="88"/>
      <c r="C885" s="4"/>
      <c r="D885" s="4"/>
      <c r="E885" s="4"/>
      <c r="F885" s="4"/>
      <c r="G885" s="4"/>
      <c r="H885" s="4"/>
      <c r="I885" s="4"/>
      <c r="J885" s="4"/>
      <c r="AO885" s="4"/>
      <c r="AP885" s="4"/>
      <c r="AQ885" s="4"/>
      <c r="AR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</row>
    <row r="886" ht="15.75" customHeight="1">
      <c r="A886" s="88"/>
      <c r="C886" s="4"/>
      <c r="D886" s="4"/>
      <c r="E886" s="4"/>
      <c r="F886" s="4"/>
      <c r="G886" s="4"/>
      <c r="H886" s="4"/>
      <c r="I886" s="4"/>
      <c r="J886" s="4"/>
      <c r="AO886" s="4"/>
      <c r="AP886" s="4"/>
      <c r="AQ886" s="4"/>
      <c r="AR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</row>
    <row r="887" ht="15.75" customHeight="1">
      <c r="A887" s="88"/>
      <c r="C887" s="4"/>
      <c r="D887" s="4"/>
      <c r="E887" s="4"/>
      <c r="F887" s="4"/>
      <c r="G887" s="4"/>
      <c r="H887" s="4"/>
      <c r="I887" s="4"/>
      <c r="J887" s="4"/>
      <c r="AO887" s="4"/>
      <c r="AP887" s="4"/>
      <c r="AQ887" s="4"/>
      <c r="AR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</row>
    <row r="888" ht="15.75" customHeight="1">
      <c r="A888" s="88"/>
      <c r="C888" s="4"/>
      <c r="D888" s="4"/>
      <c r="E888" s="4"/>
      <c r="F888" s="4"/>
      <c r="G888" s="4"/>
      <c r="H888" s="4"/>
      <c r="I888" s="4"/>
      <c r="J888" s="4"/>
      <c r="AO888" s="4"/>
      <c r="AP888" s="4"/>
      <c r="AQ888" s="4"/>
      <c r="AR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</row>
    <row r="889" ht="15.75" customHeight="1">
      <c r="A889" s="88"/>
      <c r="C889" s="4"/>
      <c r="D889" s="4"/>
      <c r="E889" s="4"/>
      <c r="F889" s="4"/>
      <c r="G889" s="4"/>
      <c r="H889" s="4"/>
      <c r="I889" s="4"/>
      <c r="J889" s="4"/>
      <c r="AO889" s="4"/>
      <c r="AP889" s="4"/>
      <c r="AQ889" s="4"/>
      <c r="AR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</row>
    <row r="890" ht="15.75" customHeight="1">
      <c r="A890" s="88"/>
      <c r="C890" s="4"/>
      <c r="D890" s="4"/>
      <c r="E890" s="4"/>
      <c r="F890" s="4"/>
      <c r="G890" s="4"/>
      <c r="H890" s="4"/>
      <c r="I890" s="4"/>
      <c r="J890" s="4"/>
      <c r="AO890" s="4"/>
      <c r="AP890" s="4"/>
      <c r="AQ890" s="4"/>
      <c r="AR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</row>
    <row r="891" ht="15.75" customHeight="1">
      <c r="A891" s="88"/>
      <c r="C891" s="4"/>
      <c r="D891" s="4"/>
      <c r="E891" s="4"/>
      <c r="F891" s="4"/>
      <c r="G891" s="4"/>
      <c r="H891" s="4"/>
      <c r="I891" s="4"/>
      <c r="J891" s="4"/>
      <c r="AO891" s="4"/>
      <c r="AP891" s="4"/>
      <c r="AQ891" s="4"/>
      <c r="AR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</row>
    <row r="892" ht="15.75" customHeight="1">
      <c r="A892" s="88"/>
      <c r="C892" s="4"/>
      <c r="D892" s="4"/>
      <c r="E892" s="4"/>
      <c r="F892" s="4"/>
      <c r="G892" s="4"/>
      <c r="H892" s="4"/>
      <c r="I892" s="4"/>
      <c r="J892" s="4"/>
      <c r="AO892" s="4"/>
      <c r="AP892" s="4"/>
      <c r="AQ892" s="4"/>
      <c r="AR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</row>
    <row r="893" ht="15.75" customHeight="1">
      <c r="A893" s="88"/>
      <c r="C893" s="4"/>
      <c r="D893" s="4"/>
      <c r="E893" s="4"/>
      <c r="F893" s="4"/>
      <c r="G893" s="4"/>
      <c r="H893" s="4"/>
      <c r="I893" s="4"/>
      <c r="J893" s="4"/>
      <c r="AO893" s="4"/>
      <c r="AP893" s="4"/>
      <c r="AQ893" s="4"/>
      <c r="AR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</row>
    <row r="894" ht="15.75" customHeight="1">
      <c r="A894" s="88"/>
      <c r="C894" s="4"/>
      <c r="D894" s="4"/>
      <c r="E894" s="4"/>
      <c r="F894" s="4"/>
      <c r="G894" s="4"/>
      <c r="H894" s="4"/>
      <c r="I894" s="4"/>
      <c r="J894" s="4"/>
      <c r="AO894" s="4"/>
      <c r="AP894" s="4"/>
      <c r="AQ894" s="4"/>
      <c r="AR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</row>
    <row r="895" ht="15.75" customHeight="1">
      <c r="A895" s="88"/>
      <c r="C895" s="4"/>
      <c r="D895" s="4"/>
      <c r="E895" s="4"/>
      <c r="F895" s="4"/>
      <c r="G895" s="4"/>
      <c r="H895" s="4"/>
      <c r="I895" s="4"/>
      <c r="J895" s="4"/>
      <c r="AO895" s="4"/>
      <c r="AP895" s="4"/>
      <c r="AQ895" s="4"/>
      <c r="AR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</row>
    <row r="896" ht="15.75" customHeight="1">
      <c r="A896" s="88"/>
      <c r="C896" s="4"/>
      <c r="D896" s="4"/>
      <c r="E896" s="4"/>
      <c r="F896" s="4"/>
      <c r="G896" s="4"/>
      <c r="H896" s="4"/>
      <c r="I896" s="4"/>
      <c r="J896" s="4"/>
      <c r="AO896" s="4"/>
      <c r="AP896" s="4"/>
      <c r="AQ896" s="4"/>
      <c r="AR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</row>
    <row r="897" ht="15.75" customHeight="1">
      <c r="A897" s="88"/>
      <c r="C897" s="4"/>
      <c r="D897" s="4"/>
      <c r="E897" s="4"/>
      <c r="F897" s="4"/>
      <c r="G897" s="4"/>
      <c r="H897" s="4"/>
      <c r="I897" s="4"/>
      <c r="J897" s="4"/>
      <c r="AO897" s="4"/>
      <c r="AP897" s="4"/>
      <c r="AQ897" s="4"/>
      <c r="AR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</row>
    <row r="898" ht="15.75" customHeight="1">
      <c r="A898" s="88"/>
      <c r="C898" s="4"/>
      <c r="D898" s="4"/>
      <c r="E898" s="4"/>
      <c r="F898" s="4"/>
      <c r="G898" s="4"/>
      <c r="H898" s="4"/>
      <c r="I898" s="4"/>
      <c r="J898" s="4"/>
      <c r="AO898" s="4"/>
      <c r="AP898" s="4"/>
      <c r="AQ898" s="4"/>
      <c r="AR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</row>
    <row r="899" ht="15.75" customHeight="1">
      <c r="A899" s="88"/>
      <c r="C899" s="4"/>
      <c r="D899" s="4"/>
      <c r="E899" s="4"/>
      <c r="F899" s="4"/>
      <c r="G899" s="4"/>
      <c r="H899" s="4"/>
      <c r="I899" s="4"/>
      <c r="J899" s="4"/>
      <c r="AO899" s="4"/>
      <c r="AP899" s="4"/>
      <c r="AQ899" s="4"/>
      <c r="AR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</row>
    <row r="900" ht="15.75" customHeight="1">
      <c r="A900" s="88"/>
      <c r="C900" s="4"/>
      <c r="D900" s="4"/>
      <c r="E900" s="4"/>
      <c r="F900" s="4"/>
      <c r="G900" s="4"/>
      <c r="H900" s="4"/>
      <c r="I900" s="4"/>
      <c r="J900" s="4"/>
      <c r="AO900" s="4"/>
      <c r="AP900" s="4"/>
      <c r="AQ900" s="4"/>
      <c r="AR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</row>
    <row r="901" ht="15.75" customHeight="1">
      <c r="A901" s="88"/>
      <c r="C901" s="4"/>
      <c r="D901" s="4"/>
      <c r="E901" s="4"/>
      <c r="F901" s="4"/>
      <c r="G901" s="4"/>
      <c r="H901" s="4"/>
      <c r="I901" s="4"/>
      <c r="J901" s="4"/>
      <c r="AO901" s="4"/>
      <c r="AP901" s="4"/>
      <c r="AQ901" s="4"/>
      <c r="AR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</row>
    <row r="902" ht="15.75" customHeight="1">
      <c r="A902" s="88"/>
      <c r="C902" s="4"/>
      <c r="D902" s="4"/>
      <c r="E902" s="4"/>
      <c r="F902" s="4"/>
      <c r="G902" s="4"/>
      <c r="H902" s="4"/>
      <c r="I902" s="4"/>
      <c r="J902" s="4"/>
      <c r="AO902" s="4"/>
      <c r="AP902" s="4"/>
      <c r="AQ902" s="4"/>
      <c r="AR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</row>
    <row r="903" ht="15.75" customHeight="1">
      <c r="A903" s="88"/>
      <c r="C903" s="4"/>
      <c r="D903" s="4"/>
      <c r="E903" s="4"/>
      <c r="F903" s="4"/>
      <c r="G903" s="4"/>
      <c r="H903" s="4"/>
      <c r="I903" s="4"/>
      <c r="J903" s="4"/>
      <c r="AO903" s="4"/>
      <c r="AP903" s="4"/>
      <c r="AQ903" s="4"/>
      <c r="AR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</row>
    <row r="904" ht="15.75" customHeight="1">
      <c r="A904" s="88"/>
      <c r="C904" s="4"/>
      <c r="D904" s="4"/>
      <c r="E904" s="4"/>
      <c r="F904" s="4"/>
      <c r="G904" s="4"/>
      <c r="H904" s="4"/>
      <c r="I904" s="4"/>
      <c r="J904" s="4"/>
      <c r="AO904" s="4"/>
      <c r="AP904" s="4"/>
      <c r="AQ904" s="4"/>
      <c r="AR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</row>
    <row r="905" ht="15.75" customHeight="1">
      <c r="A905" s="88"/>
      <c r="C905" s="4"/>
      <c r="D905" s="4"/>
      <c r="E905" s="4"/>
      <c r="F905" s="4"/>
      <c r="G905" s="4"/>
      <c r="H905" s="4"/>
      <c r="I905" s="4"/>
      <c r="J905" s="4"/>
      <c r="AO905" s="4"/>
      <c r="AP905" s="4"/>
      <c r="AQ905" s="4"/>
      <c r="AR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</row>
    <row r="906" ht="15.75" customHeight="1">
      <c r="A906" s="88"/>
      <c r="C906" s="4"/>
      <c r="D906" s="4"/>
      <c r="E906" s="4"/>
      <c r="F906" s="4"/>
      <c r="G906" s="4"/>
      <c r="H906" s="4"/>
      <c r="I906" s="4"/>
      <c r="J906" s="4"/>
      <c r="AO906" s="4"/>
      <c r="AP906" s="4"/>
      <c r="AQ906" s="4"/>
      <c r="AR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</row>
    <row r="907" ht="15.75" customHeight="1">
      <c r="A907" s="88"/>
      <c r="C907" s="4"/>
      <c r="D907" s="4"/>
      <c r="E907" s="4"/>
      <c r="F907" s="4"/>
      <c r="G907" s="4"/>
      <c r="H907" s="4"/>
      <c r="I907" s="4"/>
      <c r="J907" s="4"/>
      <c r="AO907" s="4"/>
      <c r="AP907" s="4"/>
      <c r="AQ907" s="4"/>
      <c r="AR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</row>
    <row r="908" ht="15.75" customHeight="1">
      <c r="A908" s="88"/>
      <c r="C908" s="4"/>
      <c r="D908" s="4"/>
      <c r="E908" s="4"/>
      <c r="F908" s="4"/>
      <c r="G908" s="4"/>
      <c r="H908" s="4"/>
      <c r="I908" s="4"/>
      <c r="J908" s="4"/>
      <c r="AO908" s="4"/>
      <c r="AP908" s="4"/>
      <c r="AQ908" s="4"/>
      <c r="AR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</row>
    <row r="909" ht="15.75" customHeight="1">
      <c r="A909" s="88"/>
      <c r="C909" s="4"/>
      <c r="D909" s="4"/>
      <c r="E909" s="4"/>
      <c r="F909" s="4"/>
      <c r="G909" s="4"/>
      <c r="H909" s="4"/>
      <c r="I909" s="4"/>
      <c r="J909" s="4"/>
      <c r="AO909" s="4"/>
      <c r="AP909" s="4"/>
      <c r="AQ909" s="4"/>
      <c r="AR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</row>
    <row r="910" ht="15.75" customHeight="1">
      <c r="A910" s="88"/>
      <c r="C910" s="4"/>
      <c r="D910" s="4"/>
      <c r="E910" s="4"/>
      <c r="F910" s="4"/>
      <c r="G910" s="4"/>
      <c r="H910" s="4"/>
      <c r="I910" s="4"/>
      <c r="J910" s="4"/>
      <c r="AO910" s="4"/>
      <c r="AP910" s="4"/>
      <c r="AQ910" s="4"/>
      <c r="AR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</row>
    <row r="911" ht="15.75" customHeight="1">
      <c r="A911" s="88"/>
      <c r="C911" s="4"/>
      <c r="D911" s="4"/>
      <c r="E911" s="4"/>
      <c r="F911" s="4"/>
      <c r="G911" s="4"/>
      <c r="H911" s="4"/>
      <c r="I911" s="4"/>
      <c r="J911" s="4"/>
      <c r="AO911" s="4"/>
      <c r="AP911" s="4"/>
      <c r="AQ911" s="4"/>
      <c r="AR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</row>
    <row r="912" ht="15.75" customHeight="1">
      <c r="A912" s="88"/>
      <c r="C912" s="4"/>
      <c r="D912" s="4"/>
      <c r="E912" s="4"/>
      <c r="F912" s="4"/>
      <c r="G912" s="4"/>
      <c r="H912" s="4"/>
      <c r="I912" s="4"/>
      <c r="J912" s="4"/>
      <c r="AO912" s="4"/>
      <c r="AP912" s="4"/>
      <c r="AQ912" s="4"/>
      <c r="AR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</row>
    <row r="913" ht="15.75" customHeight="1">
      <c r="A913" s="88"/>
      <c r="C913" s="4"/>
      <c r="D913" s="4"/>
      <c r="E913" s="4"/>
      <c r="F913" s="4"/>
      <c r="G913" s="4"/>
      <c r="H913" s="4"/>
      <c r="I913" s="4"/>
      <c r="J913" s="4"/>
      <c r="AO913" s="4"/>
      <c r="AP913" s="4"/>
      <c r="AQ913" s="4"/>
      <c r="AR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</row>
    <row r="914" ht="15.75" customHeight="1">
      <c r="A914" s="88"/>
      <c r="C914" s="4"/>
      <c r="D914" s="4"/>
      <c r="E914" s="4"/>
      <c r="F914" s="4"/>
      <c r="G914" s="4"/>
      <c r="H914" s="4"/>
      <c r="I914" s="4"/>
      <c r="J914" s="4"/>
      <c r="AO914" s="4"/>
      <c r="AP914" s="4"/>
      <c r="AQ914" s="4"/>
      <c r="AR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</row>
    <row r="915" ht="15.75" customHeight="1">
      <c r="A915" s="88"/>
      <c r="C915" s="4"/>
      <c r="D915" s="4"/>
      <c r="E915" s="4"/>
      <c r="F915" s="4"/>
      <c r="G915" s="4"/>
      <c r="H915" s="4"/>
      <c r="I915" s="4"/>
      <c r="J915" s="4"/>
      <c r="AO915" s="4"/>
      <c r="AP915" s="4"/>
      <c r="AQ915" s="4"/>
      <c r="AR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</row>
    <row r="916" ht="15.75" customHeight="1">
      <c r="A916" s="88"/>
      <c r="C916" s="4"/>
      <c r="D916" s="4"/>
      <c r="E916" s="4"/>
      <c r="F916" s="4"/>
      <c r="G916" s="4"/>
      <c r="H916" s="4"/>
      <c r="I916" s="4"/>
      <c r="J916" s="4"/>
      <c r="AO916" s="4"/>
      <c r="AP916" s="4"/>
      <c r="AQ916" s="4"/>
      <c r="AR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</row>
    <row r="917" ht="15.75" customHeight="1">
      <c r="A917" s="88"/>
      <c r="C917" s="4"/>
      <c r="D917" s="4"/>
      <c r="E917" s="4"/>
      <c r="F917" s="4"/>
      <c r="G917" s="4"/>
      <c r="H917" s="4"/>
      <c r="I917" s="4"/>
      <c r="J917" s="4"/>
      <c r="AO917" s="4"/>
      <c r="AP917" s="4"/>
      <c r="AQ917" s="4"/>
      <c r="AR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</row>
    <row r="918" ht="15.75" customHeight="1">
      <c r="A918" s="88"/>
      <c r="C918" s="4"/>
      <c r="D918" s="4"/>
      <c r="E918" s="4"/>
      <c r="F918" s="4"/>
      <c r="G918" s="4"/>
      <c r="H918" s="4"/>
      <c r="I918" s="4"/>
      <c r="J918" s="4"/>
      <c r="AO918" s="4"/>
      <c r="AP918" s="4"/>
      <c r="AQ918" s="4"/>
      <c r="AR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</row>
    <row r="919" ht="15.75" customHeight="1">
      <c r="A919" s="88"/>
      <c r="C919" s="4"/>
      <c r="D919" s="4"/>
      <c r="E919" s="4"/>
      <c r="F919" s="4"/>
      <c r="G919" s="4"/>
      <c r="H919" s="4"/>
      <c r="I919" s="4"/>
      <c r="J919" s="4"/>
      <c r="AO919" s="4"/>
      <c r="AP919" s="4"/>
      <c r="AQ919" s="4"/>
      <c r="AR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</row>
    <row r="920" ht="15.75" customHeight="1">
      <c r="A920" s="88"/>
      <c r="C920" s="4"/>
      <c r="D920" s="4"/>
      <c r="E920" s="4"/>
      <c r="F920" s="4"/>
      <c r="G920" s="4"/>
      <c r="H920" s="4"/>
      <c r="I920" s="4"/>
      <c r="J920" s="4"/>
      <c r="AO920" s="4"/>
      <c r="AP920" s="4"/>
      <c r="AQ920" s="4"/>
      <c r="AR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</row>
    <row r="921" ht="15.75" customHeight="1">
      <c r="A921" s="88"/>
      <c r="C921" s="4"/>
      <c r="D921" s="4"/>
      <c r="E921" s="4"/>
      <c r="F921" s="4"/>
      <c r="G921" s="4"/>
      <c r="H921" s="4"/>
      <c r="I921" s="4"/>
      <c r="J921" s="4"/>
      <c r="AO921" s="4"/>
      <c r="AP921" s="4"/>
      <c r="AQ921" s="4"/>
      <c r="AR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</row>
    <row r="922" ht="15.75" customHeight="1">
      <c r="A922" s="88"/>
      <c r="C922" s="4"/>
      <c r="D922" s="4"/>
      <c r="E922" s="4"/>
      <c r="F922" s="4"/>
      <c r="G922" s="4"/>
      <c r="H922" s="4"/>
      <c r="I922" s="4"/>
      <c r="J922" s="4"/>
      <c r="AO922" s="4"/>
      <c r="AP922" s="4"/>
      <c r="AQ922" s="4"/>
      <c r="AR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</row>
    <row r="923" ht="15.75" customHeight="1">
      <c r="A923" s="88"/>
      <c r="C923" s="4"/>
      <c r="D923" s="4"/>
      <c r="E923" s="4"/>
      <c r="F923" s="4"/>
      <c r="G923" s="4"/>
      <c r="H923" s="4"/>
      <c r="I923" s="4"/>
      <c r="J923" s="4"/>
      <c r="AO923" s="4"/>
      <c r="AP923" s="4"/>
      <c r="AQ923" s="4"/>
      <c r="AR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</row>
    <row r="924" ht="15.75" customHeight="1">
      <c r="A924" s="88"/>
      <c r="C924" s="4"/>
      <c r="D924" s="4"/>
      <c r="E924" s="4"/>
      <c r="F924" s="4"/>
      <c r="G924" s="4"/>
      <c r="H924" s="4"/>
      <c r="I924" s="4"/>
      <c r="J924" s="4"/>
      <c r="AO924" s="4"/>
      <c r="AP924" s="4"/>
      <c r="AQ924" s="4"/>
      <c r="AR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</row>
    <row r="925" ht="15.75" customHeight="1">
      <c r="A925" s="88"/>
      <c r="C925" s="4"/>
      <c r="D925" s="4"/>
      <c r="E925" s="4"/>
      <c r="F925" s="4"/>
      <c r="G925" s="4"/>
      <c r="H925" s="4"/>
      <c r="I925" s="4"/>
      <c r="J925" s="4"/>
      <c r="AO925" s="4"/>
      <c r="AP925" s="4"/>
      <c r="AQ925" s="4"/>
      <c r="AR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</row>
    <row r="926" ht="15.75" customHeight="1">
      <c r="A926" s="88"/>
      <c r="C926" s="4"/>
      <c r="D926" s="4"/>
      <c r="E926" s="4"/>
      <c r="F926" s="4"/>
      <c r="G926" s="4"/>
      <c r="H926" s="4"/>
      <c r="I926" s="4"/>
      <c r="J926" s="4"/>
      <c r="AO926" s="4"/>
      <c r="AP926" s="4"/>
      <c r="AQ926" s="4"/>
      <c r="AR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</row>
    <row r="927" ht="15.75" customHeight="1">
      <c r="A927" s="88"/>
      <c r="C927" s="4"/>
      <c r="D927" s="4"/>
      <c r="E927" s="4"/>
      <c r="F927" s="4"/>
      <c r="G927" s="4"/>
      <c r="H927" s="4"/>
      <c r="I927" s="4"/>
      <c r="J927" s="4"/>
      <c r="AO927" s="4"/>
      <c r="AP927" s="4"/>
      <c r="AQ927" s="4"/>
      <c r="AR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</row>
    <row r="928" ht="15.75" customHeight="1">
      <c r="A928" s="88"/>
      <c r="C928" s="4"/>
      <c r="D928" s="4"/>
      <c r="E928" s="4"/>
      <c r="F928" s="4"/>
      <c r="G928" s="4"/>
      <c r="H928" s="4"/>
      <c r="I928" s="4"/>
      <c r="J928" s="4"/>
      <c r="AO928" s="4"/>
      <c r="AP928" s="4"/>
      <c r="AQ928" s="4"/>
      <c r="AR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</row>
    <row r="929" ht="15.75" customHeight="1">
      <c r="A929" s="88"/>
      <c r="C929" s="4"/>
      <c r="D929" s="4"/>
      <c r="E929" s="4"/>
      <c r="F929" s="4"/>
      <c r="G929" s="4"/>
      <c r="H929" s="4"/>
      <c r="I929" s="4"/>
      <c r="J929" s="4"/>
      <c r="AO929" s="4"/>
      <c r="AP929" s="4"/>
      <c r="AQ929" s="4"/>
      <c r="AR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</row>
    <row r="930" ht="15.75" customHeight="1">
      <c r="A930" s="88"/>
      <c r="C930" s="4"/>
      <c r="D930" s="4"/>
      <c r="E930" s="4"/>
      <c r="F930" s="4"/>
      <c r="G930" s="4"/>
      <c r="H930" s="4"/>
      <c r="I930" s="4"/>
      <c r="J930" s="4"/>
      <c r="AO930" s="4"/>
      <c r="AP930" s="4"/>
      <c r="AQ930" s="4"/>
      <c r="AR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</row>
    <row r="931" ht="15.75" customHeight="1">
      <c r="A931" s="88"/>
      <c r="C931" s="4"/>
      <c r="D931" s="4"/>
      <c r="E931" s="4"/>
      <c r="F931" s="4"/>
      <c r="G931" s="4"/>
      <c r="H931" s="4"/>
      <c r="I931" s="4"/>
      <c r="J931" s="4"/>
      <c r="AO931" s="4"/>
      <c r="AP931" s="4"/>
      <c r="AQ931" s="4"/>
      <c r="AR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</row>
    <row r="932" ht="15.75" customHeight="1">
      <c r="A932" s="88"/>
      <c r="C932" s="4"/>
      <c r="D932" s="4"/>
      <c r="E932" s="4"/>
      <c r="F932" s="4"/>
      <c r="G932" s="4"/>
      <c r="H932" s="4"/>
      <c r="I932" s="4"/>
      <c r="J932" s="4"/>
      <c r="AO932" s="4"/>
      <c r="AP932" s="4"/>
      <c r="AQ932" s="4"/>
      <c r="AR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</row>
    <row r="933" ht="15.75" customHeight="1">
      <c r="A933" s="88"/>
      <c r="C933" s="4"/>
      <c r="D933" s="4"/>
      <c r="E933" s="4"/>
      <c r="F933" s="4"/>
      <c r="G933" s="4"/>
      <c r="H933" s="4"/>
      <c r="I933" s="4"/>
      <c r="J933" s="4"/>
      <c r="AO933" s="4"/>
      <c r="AP933" s="4"/>
      <c r="AQ933" s="4"/>
      <c r="AR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</row>
    <row r="934" ht="15.75" customHeight="1">
      <c r="A934" s="88"/>
      <c r="C934" s="4"/>
      <c r="D934" s="4"/>
      <c r="E934" s="4"/>
      <c r="F934" s="4"/>
      <c r="G934" s="4"/>
      <c r="H934" s="4"/>
      <c r="I934" s="4"/>
      <c r="J934" s="4"/>
      <c r="AO934" s="4"/>
      <c r="AP934" s="4"/>
      <c r="AQ934" s="4"/>
      <c r="AR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</row>
    <row r="935" ht="15.75" customHeight="1">
      <c r="A935" s="88"/>
      <c r="C935" s="4"/>
      <c r="D935" s="4"/>
      <c r="E935" s="4"/>
      <c r="F935" s="4"/>
      <c r="G935" s="4"/>
      <c r="H935" s="4"/>
      <c r="I935" s="4"/>
      <c r="J935" s="4"/>
      <c r="AO935" s="4"/>
      <c r="AP935" s="4"/>
      <c r="AQ935" s="4"/>
      <c r="AR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</row>
    <row r="936" ht="15.75" customHeight="1">
      <c r="A936" s="88"/>
      <c r="C936" s="4"/>
      <c r="D936" s="4"/>
      <c r="E936" s="4"/>
      <c r="F936" s="4"/>
      <c r="G936" s="4"/>
      <c r="H936" s="4"/>
      <c r="I936" s="4"/>
      <c r="J936" s="4"/>
      <c r="AO936" s="4"/>
      <c r="AP936" s="4"/>
      <c r="AQ936" s="4"/>
      <c r="AR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</row>
    <row r="937" ht="15.75" customHeight="1">
      <c r="A937" s="88"/>
      <c r="C937" s="4"/>
      <c r="D937" s="4"/>
      <c r="E937" s="4"/>
      <c r="F937" s="4"/>
      <c r="G937" s="4"/>
      <c r="H937" s="4"/>
      <c r="I937" s="4"/>
      <c r="J937" s="4"/>
      <c r="AO937" s="4"/>
      <c r="AP937" s="4"/>
      <c r="AQ937" s="4"/>
      <c r="AR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</row>
    <row r="938" ht="15.75" customHeight="1">
      <c r="A938" s="88"/>
      <c r="C938" s="4"/>
      <c r="D938" s="4"/>
      <c r="E938" s="4"/>
      <c r="F938" s="4"/>
      <c r="G938" s="4"/>
      <c r="H938" s="4"/>
      <c r="I938" s="4"/>
      <c r="J938" s="4"/>
      <c r="AO938" s="4"/>
      <c r="AP938" s="4"/>
      <c r="AQ938" s="4"/>
      <c r="AR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</row>
    <row r="939" ht="15.75" customHeight="1">
      <c r="A939" s="88"/>
      <c r="C939" s="4"/>
      <c r="D939" s="4"/>
      <c r="E939" s="4"/>
      <c r="F939" s="4"/>
      <c r="G939" s="4"/>
      <c r="H939" s="4"/>
      <c r="I939" s="4"/>
      <c r="J939" s="4"/>
      <c r="AO939" s="4"/>
      <c r="AP939" s="4"/>
      <c r="AQ939" s="4"/>
      <c r="AR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</row>
    <row r="940" ht="15.75" customHeight="1">
      <c r="A940" s="88"/>
      <c r="C940" s="4"/>
      <c r="D940" s="4"/>
      <c r="E940" s="4"/>
      <c r="F940" s="4"/>
      <c r="G940" s="4"/>
      <c r="H940" s="4"/>
      <c r="I940" s="4"/>
      <c r="J940" s="4"/>
      <c r="AO940" s="4"/>
      <c r="AP940" s="4"/>
      <c r="AQ940" s="4"/>
      <c r="AR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</row>
    <row r="941" ht="15.75" customHeight="1">
      <c r="A941" s="88"/>
      <c r="C941" s="4"/>
      <c r="D941" s="4"/>
      <c r="E941" s="4"/>
      <c r="F941" s="4"/>
      <c r="G941" s="4"/>
      <c r="H941" s="4"/>
      <c r="I941" s="4"/>
      <c r="J941" s="4"/>
      <c r="AO941" s="4"/>
      <c r="AP941" s="4"/>
      <c r="AQ941" s="4"/>
      <c r="AR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</row>
    <row r="942" ht="15.75" customHeight="1">
      <c r="A942" s="88"/>
      <c r="C942" s="4"/>
      <c r="D942" s="4"/>
      <c r="E942" s="4"/>
      <c r="F942" s="4"/>
      <c r="G942" s="4"/>
      <c r="H942" s="4"/>
      <c r="I942" s="4"/>
      <c r="J942" s="4"/>
      <c r="AO942" s="4"/>
      <c r="AP942" s="4"/>
      <c r="AQ942" s="4"/>
      <c r="AR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</row>
    <row r="943" ht="15.75" customHeight="1">
      <c r="A943" s="88"/>
      <c r="C943" s="4"/>
      <c r="D943" s="4"/>
      <c r="E943" s="4"/>
      <c r="F943" s="4"/>
      <c r="G943" s="4"/>
      <c r="H943" s="4"/>
      <c r="I943" s="4"/>
      <c r="J943" s="4"/>
      <c r="AO943" s="4"/>
      <c r="AP943" s="4"/>
      <c r="AQ943" s="4"/>
      <c r="AR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</row>
    <row r="944" ht="15.75" customHeight="1">
      <c r="A944" s="88"/>
      <c r="C944" s="4"/>
      <c r="D944" s="4"/>
      <c r="E944" s="4"/>
      <c r="F944" s="4"/>
      <c r="G944" s="4"/>
      <c r="H944" s="4"/>
      <c r="I944" s="4"/>
      <c r="J944" s="4"/>
      <c r="AO944" s="4"/>
      <c r="AP944" s="4"/>
      <c r="AQ944" s="4"/>
      <c r="AR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</row>
    <row r="945" ht="15.75" customHeight="1">
      <c r="A945" s="88"/>
      <c r="C945" s="4"/>
      <c r="D945" s="4"/>
      <c r="E945" s="4"/>
      <c r="F945" s="4"/>
      <c r="G945" s="4"/>
      <c r="H945" s="4"/>
      <c r="I945" s="4"/>
      <c r="J945" s="4"/>
      <c r="AO945" s="4"/>
      <c r="AP945" s="4"/>
      <c r="AQ945" s="4"/>
      <c r="AR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</row>
    <row r="946" ht="15.75" customHeight="1">
      <c r="A946" s="88"/>
      <c r="C946" s="4"/>
      <c r="D946" s="4"/>
      <c r="E946" s="4"/>
      <c r="F946" s="4"/>
      <c r="G946" s="4"/>
      <c r="H946" s="4"/>
      <c r="I946" s="4"/>
      <c r="J946" s="4"/>
      <c r="AO946" s="4"/>
      <c r="AP946" s="4"/>
      <c r="AQ946" s="4"/>
      <c r="AR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</row>
    <row r="947" ht="15.75" customHeight="1">
      <c r="A947" s="88"/>
      <c r="C947" s="4"/>
      <c r="D947" s="4"/>
      <c r="E947" s="4"/>
      <c r="F947" s="4"/>
      <c r="G947" s="4"/>
      <c r="H947" s="4"/>
      <c r="I947" s="4"/>
      <c r="J947" s="4"/>
      <c r="AO947" s="4"/>
      <c r="AP947" s="4"/>
      <c r="AQ947" s="4"/>
      <c r="AR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</row>
    <row r="948" ht="15.75" customHeight="1">
      <c r="A948" s="88"/>
      <c r="C948" s="4"/>
      <c r="D948" s="4"/>
      <c r="E948" s="4"/>
      <c r="F948" s="4"/>
      <c r="G948" s="4"/>
      <c r="H948" s="4"/>
      <c r="I948" s="4"/>
      <c r="J948" s="4"/>
      <c r="AO948" s="4"/>
      <c r="AP948" s="4"/>
      <c r="AQ948" s="4"/>
      <c r="AR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</row>
    <row r="949" ht="15.75" customHeight="1">
      <c r="A949" s="88"/>
      <c r="C949" s="4"/>
      <c r="D949" s="4"/>
      <c r="E949" s="4"/>
      <c r="F949" s="4"/>
      <c r="G949" s="4"/>
      <c r="H949" s="4"/>
      <c r="I949" s="4"/>
      <c r="J949" s="4"/>
      <c r="AO949" s="4"/>
      <c r="AP949" s="4"/>
      <c r="AQ949" s="4"/>
      <c r="AR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</row>
    <row r="950" ht="15.75" customHeight="1">
      <c r="A950" s="88"/>
      <c r="C950" s="4"/>
      <c r="D950" s="4"/>
      <c r="E950" s="4"/>
      <c r="F950" s="4"/>
      <c r="G950" s="4"/>
      <c r="H950" s="4"/>
      <c r="I950" s="4"/>
      <c r="J950" s="4"/>
      <c r="AO950" s="4"/>
      <c r="AP950" s="4"/>
      <c r="AQ950" s="4"/>
      <c r="AR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</row>
    <row r="951" ht="15.75" customHeight="1">
      <c r="A951" s="88"/>
      <c r="C951" s="4"/>
      <c r="D951" s="4"/>
      <c r="E951" s="4"/>
      <c r="F951" s="4"/>
      <c r="G951" s="4"/>
      <c r="H951" s="4"/>
      <c r="I951" s="4"/>
      <c r="J951" s="4"/>
      <c r="AO951" s="4"/>
      <c r="AP951" s="4"/>
      <c r="AQ951" s="4"/>
      <c r="AR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</row>
    <row r="952" ht="15.75" customHeight="1">
      <c r="A952" s="88"/>
      <c r="C952" s="4"/>
      <c r="D952" s="4"/>
      <c r="E952" s="4"/>
      <c r="F952" s="4"/>
      <c r="G952" s="4"/>
      <c r="H952" s="4"/>
      <c r="I952" s="4"/>
      <c r="J952" s="4"/>
      <c r="AO952" s="4"/>
      <c r="AP952" s="4"/>
      <c r="AQ952" s="4"/>
      <c r="AR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</row>
    <row r="953" ht="15.75" customHeight="1">
      <c r="A953" s="88"/>
      <c r="C953" s="4"/>
      <c r="D953" s="4"/>
      <c r="E953" s="4"/>
      <c r="F953" s="4"/>
      <c r="G953" s="4"/>
      <c r="H953" s="4"/>
      <c r="I953" s="4"/>
      <c r="J953" s="4"/>
      <c r="AO953" s="4"/>
      <c r="AP953" s="4"/>
      <c r="AQ953" s="4"/>
      <c r="AR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</row>
    <row r="954" ht="15.75" customHeight="1">
      <c r="A954" s="88"/>
      <c r="C954" s="4"/>
      <c r="D954" s="4"/>
      <c r="E954" s="4"/>
      <c r="F954" s="4"/>
      <c r="G954" s="4"/>
      <c r="H954" s="4"/>
      <c r="I954" s="4"/>
      <c r="J954" s="4"/>
      <c r="AO954" s="4"/>
      <c r="AP954" s="4"/>
      <c r="AQ954" s="4"/>
      <c r="AR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</row>
    <row r="955" ht="15.75" customHeight="1">
      <c r="A955" s="88"/>
      <c r="C955" s="4"/>
      <c r="D955" s="4"/>
      <c r="E955" s="4"/>
      <c r="F955" s="4"/>
      <c r="G955" s="4"/>
      <c r="H955" s="4"/>
      <c r="I955" s="4"/>
      <c r="J955" s="4"/>
      <c r="AO955" s="4"/>
      <c r="AP955" s="4"/>
      <c r="AQ955" s="4"/>
      <c r="AR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</row>
    <row r="956" ht="15.75" customHeight="1">
      <c r="A956" s="88"/>
      <c r="C956" s="4"/>
      <c r="D956" s="4"/>
      <c r="E956" s="4"/>
      <c r="F956" s="4"/>
      <c r="G956" s="4"/>
      <c r="H956" s="4"/>
      <c r="I956" s="4"/>
      <c r="J956" s="4"/>
      <c r="AO956" s="4"/>
      <c r="AP956" s="4"/>
      <c r="AQ956" s="4"/>
      <c r="AR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</row>
    <row r="957" ht="15.75" customHeight="1">
      <c r="A957" s="88"/>
      <c r="C957" s="4"/>
      <c r="D957" s="4"/>
      <c r="E957" s="4"/>
      <c r="F957" s="4"/>
      <c r="G957" s="4"/>
      <c r="H957" s="4"/>
      <c r="I957" s="4"/>
      <c r="J957" s="4"/>
      <c r="AO957" s="4"/>
      <c r="AP957" s="4"/>
      <c r="AQ957" s="4"/>
      <c r="AR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</row>
    <row r="958" ht="15.75" customHeight="1">
      <c r="A958" s="88"/>
      <c r="C958" s="4"/>
      <c r="D958" s="4"/>
      <c r="E958" s="4"/>
      <c r="F958" s="4"/>
      <c r="G958" s="4"/>
      <c r="H958" s="4"/>
      <c r="I958" s="4"/>
      <c r="J958" s="4"/>
      <c r="AO958" s="4"/>
      <c r="AP958" s="4"/>
      <c r="AQ958" s="4"/>
      <c r="AR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</row>
    <row r="959" ht="15.75" customHeight="1">
      <c r="A959" s="88"/>
      <c r="C959" s="4"/>
      <c r="D959" s="4"/>
      <c r="E959" s="4"/>
      <c r="F959" s="4"/>
      <c r="G959" s="4"/>
      <c r="H959" s="4"/>
      <c r="I959" s="4"/>
      <c r="J959" s="4"/>
      <c r="AO959" s="4"/>
      <c r="AP959" s="4"/>
      <c r="AQ959" s="4"/>
      <c r="AR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</row>
    <row r="960" ht="15.75" customHeight="1">
      <c r="A960" s="88"/>
      <c r="C960" s="4"/>
      <c r="D960" s="4"/>
      <c r="E960" s="4"/>
      <c r="F960" s="4"/>
      <c r="G960" s="4"/>
      <c r="H960" s="4"/>
      <c r="I960" s="4"/>
      <c r="J960" s="4"/>
      <c r="AO960" s="4"/>
      <c r="AP960" s="4"/>
      <c r="AQ960" s="4"/>
      <c r="AR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</row>
    <row r="961" ht="15.75" customHeight="1">
      <c r="A961" s="88"/>
      <c r="C961" s="4"/>
      <c r="D961" s="4"/>
      <c r="E961" s="4"/>
      <c r="F961" s="4"/>
      <c r="G961" s="4"/>
      <c r="H961" s="4"/>
      <c r="I961" s="4"/>
      <c r="J961" s="4"/>
      <c r="AO961" s="4"/>
      <c r="AP961" s="4"/>
      <c r="AQ961" s="4"/>
      <c r="AR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</row>
    <row r="962" ht="15.75" customHeight="1">
      <c r="A962" s="88"/>
      <c r="C962" s="4"/>
      <c r="D962" s="4"/>
      <c r="E962" s="4"/>
      <c r="F962" s="4"/>
      <c r="G962" s="4"/>
      <c r="H962" s="4"/>
      <c r="I962" s="4"/>
      <c r="J962" s="4"/>
      <c r="AO962" s="4"/>
      <c r="AP962" s="4"/>
      <c r="AQ962" s="4"/>
      <c r="AR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</row>
    <row r="963" ht="15.75" customHeight="1">
      <c r="A963" s="88"/>
      <c r="C963" s="4"/>
      <c r="D963" s="4"/>
      <c r="E963" s="4"/>
      <c r="F963" s="4"/>
      <c r="G963" s="4"/>
      <c r="H963" s="4"/>
      <c r="I963" s="4"/>
      <c r="J963" s="4"/>
      <c r="AO963" s="4"/>
      <c r="AP963" s="4"/>
      <c r="AQ963" s="4"/>
      <c r="AR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</row>
    <row r="964" ht="15.75" customHeight="1">
      <c r="A964" s="88"/>
      <c r="C964" s="4"/>
      <c r="D964" s="4"/>
      <c r="E964" s="4"/>
      <c r="F964" s="4"/>
      <c r="G964" s="4"/>
      <c r="H964" s="4"/>
      <c r="I964" s="4"/>
      <c r="J964" s="4"/>
      <c r="AO964" s="4"/>
      <c r="AP964" s="4"/>
      <c r="AQ964" s="4"/>
      <c r="AR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</row>
    <row r="965" ht="15.75" customHeight="1">
      <c r="A965" s="88"/>
      <c r="C965" s="4"/>
      <c r="D965" s="4"/>
      <c r="E965" s="4"/>
      <c r="F965" s="4"/>
      <c r="G965" s="4"/>
      <c r="H965" s="4"/>
      <c r="I965" s="4"/>
      <c r="J965" s="4"/>
      <c r="AO965" s="4"/>
      <c r="AP965" s="4"/>
      <c r="AQ965" s="4"/>
      <c r="AR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</row>
    <row r="966" ht="15.75" customHeight="1">
      <c r="A966" s="88"/>
      <c r="C966" s="4"/>
      <c r="D966" s="4"/>
      <c r="E966" s="4"/>
      <c r="F966" s="4"/>
      <c r="G966" s="4"/>
      <c r="H966" s="4"/>
      <c r="I966" s="4"/>
      <c r="J966" s="4"/>
      <c r="AO966" s="4"/>
      <c r="AP966" s="4"/>
      <c r="AQ966" s="4"/>
      <c r="AR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</row>
    <row r="967" ht="15.75" customHeight="1">
      <c r="A967" s="88"/>
      <c r="C967" s="4"/>
      <c r="D967" s="4"/>
      <c r="E967" s="4"/>
      <c r="F967" s="4"/>
      <c r="G967" s="4"/>
      <c r="H967" s="4"/>
      <c r="I967" s="4"/>
      <c r="J967" s="4"/>
      <c r="AO967" s="4"/>
      <c r="AP967" s="4"/>
      <c r="AQ967" s="4"/>
      <c r="AR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</row>
    <row r="968" ht="15.75" customHeight="1">
      <c r="A968" s="88"/>
      <c r="C968" s="4"/>
      <c r="D968" s="4"/>
      <c r="E968" s="4"/>
      <c r="F968" s="4"/>
      <c r="G968" s="4"/>
      <c r="H968" s="4"/>
      <c r="I968" s="4"/>
      <c r="J968" s="4"/>
      <c r="AO968" s="4"/>
      <c r="AP968" s="4"/>
      <c r="AQ968" s="4"/>
      <c r="AR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</row>
    <row r="969" ht="15.75" customHeight="1">
      <c r="A969" s="88"/>
      <c r="C969" s="4"/>
      <c r="D969" s="4"/>
      <c r="E969" s="4"/>
      <c r="F969" s="4"/>
      <c r="G969" s="4"/>
      <c r="H969" s="4"/>
      <c r="I969" s="4"/>
      <c r="J969" s="4"/>
      <c r="AO969" s="4"/>
      <c r="AP969" s="4"/>
      <c r="AQ969" s="4"/>
      <c r="AR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</row>
    <row r="970" ht="15.75" customHeight="1">
      <c r="A970" s="88"/>
      <c r="C970" s="4"/>
      <c r="D970" s="4"/>
      <c r="E970" s="4"/>
      <c r="F970" s="4"/>
      <c r="G970" s="4"/>
      <c r="H970" s="4"/>
      <c r="I970" s="4"/>
      <c r="J970" s="4"/>
      <c r="AO970" s="4"/>
      <c r="AP970" s="4"/>
      <c r="AQ970" s="4"/>
      <c r="AR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</row>
    <row r="971" ht="15.75" customHeight="1">
      <c r="A971" s="88"/>
      <c r="C971" s="4"/>
      <c r="D971" s="4"/>
      <c r="E971" s="4"/>
      <c r="F971" s="4"/>
      <c r="G971" s="4"/>
      <c r="H971" s="4"/>
      <c r="I971" s="4"/>
      <c r="J971" s="4"/>
      <c r="AO971" s="4"/>
      <c r="AP971" s="4"/>
      <c r="AQ971" s="4"/>
      <c r="AR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</row>
    <row r="972" ht="15.75" customHeight="1">
      <c r="A972" s="88"/>
      <c r="C972" s="4"/>
      <c r="D972" s="4"/>
      <c r="E972" s="4"/>
      <c r="F972" s="4"/>
      <c r="G972" s="4"/>
      <c r="H972" s="4"/>
      <c r="I972" s="4"/>
      <c r="J972" s="4"/>
      <c r="AO972" s="4"/>
      <c r="AP972" s="4"/>
      <c r="AQ972" s="4"/>
      <c r="AR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</row>
    <row r="973" ht="15.75" customHeight="1">
      <c r="A973" s="88"/>
      <c r="C973" s="4"/>
      <c r="D973" s="4"/>
      <c r="E973" s="4"/>
      <c r="F973" s="4"/>
      <c r="G973" s="4"/>
      <c r="H973" s="4"/>
      <c r="I973" s="4"/>
      <c r="J973" s="4"/>
      <c r="AO973" s="4"/>
      <c r="AP973" s="4"/>
      <c r="AQ973" s="4"/>
      <c r="AR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</row>
    <row r="974" ht="15.75" customHeight="1">
      <c r="A974" s="88"/>
      <c r="C974" s="4"/>
      <c r="D974" s="4"/>
      <c r="E974" s="4"/>
      <c r="F974" s="4"/>
      <c r="G974" s="4"/>
      <c r="H974" s="4"/>
      <c r="I974" s="4"/>
      <c r="J974" s="4"/>
      <c r="AO974" s="4"/>
      <c r="AP974" s="4"/>
      <c r="AQ974" s="4"/>
      <c r="AR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</row>
    <row r="975" ht="15.75" customHeight="1">
      <c r="A975" s="88"/>
      <c r="C975" s="4"/>
      <c r="D975" s="4"/>
      <c r="E975" s="4"/>
      <c r="F975" s="4"/>
      <c r="G975" s="4"/>
      <c r="H975" s="4"/>
      <c r="I975" s="4"/>
      <c r="J975" s="4"/>
      <c r="AO975" s="4"/>
      <c r="AP975" s="4"/>
      <c r="AQ975" s="4"/>
      <c r="AR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</row>
    <row r="976" ht="15.75" customHeight="1">
      <c r="A976" s="88"/>
      <c r="C976" s="4"/>
      <c r="D976" s="4"/>
      <c r="E976" s="4"/>
      <c r="F976" s="4"/>
      <c r="G976" s="4"/>
      <c r="H976" s="4"/>
      <c r="I976" s="4"/>
      <c r="J976" s="4"/>
      <c r="AO976" s="4"/>
      <c r="AP976" s="4"/>
      <c r="AQ976" s="4"/>
      <c r="AR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</row>
    <row r="977" ht="15.75" customHeight="1">
      <c r="A977" s="88"/>
      <c r="C977" s="4"/>
      <c r="D977" s="4"/>
      <c r="E977" s="4"/>
      <c r="F977" s="4"/>
      <c r="G977" s="4"/>
      <c r="H977" s="4"/>
      <c r="I977" s="4"/>
      <c r="J977" s="4"/>
      <c r="AO977" s="4"/>
      <c r="AP977" s="4"/>
      <c r="AQ977" s="4"/>
      <c r="AR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</row>
    <row r="978" ht="15.75" customHeight="1">
      <c r="A978" s="88"/>
      <c r="C978" s="4"/>
      <c r="D978" s="4"/>
      <c r="E978" s="4"/>
      <c r="F978" s="4"/>
      <c r="G978" s="4"/>
      <c r="H978" s="4"/>
      <c r="I978" s="4"/>
      <c r="J978" s="4"/>
      <c r="AO978" s="4"/>
      <c r="AP978" s="4"/>
      <c r="AQ978" s="4"/>
      <c r="AR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</row>
    <row r="979" ht="15.75" customHeight="1">
      <c r="A979" s="88"/>
      <c r="C979" s="4"/>
      <c r="D979" s="4"/>
      <c r="E979" s="4"/>
      <c r="F979" s="4"/>
      <c r="G979" s="4"/>
      <c r="H979" s="4"/>
      <c r="I979" s="4"/>
      <c r="J979" s="4"/>
      <c r="AO979" s="4"/>
      <c r="AP979" s="4"/>
      <c r="AQ979" s="4"/>
      <c r="AR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</row>
    <row r="980" ht="15.75" customHeight="1">
      <c r="A980" s="88"/>
      <c r="C980" s="4"/>
      <c r="D980" s="4"/>
      <c r="E980" s="4"/>
      <c r="F980" s="4"/>
      <c r="G980" s="4"/>
      <c r="H980" s="4"/>
      <c r="I980" s="4"/>
      <c r="J980" s="4"/>
      <c r="AO980" s="4"/>
      <c r="AP980" s="4"/>
      <c r="AQ980" s="4"/>
      <c r="AR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</row>
    <row r="981" ht="15.75" customHeight="1">
      <c r="A981" s="88"/>
      <c r="C981" s="4"/>
      <c r="D981" s="4"/>
      <c r="E981" s="4"/>
      <c r="F981" s="4"/>
      <c r="G981" s="4"/>
      <c r="H981" s="4"/>
      <c r="I981" s="4"/>
      <c r="J981" s="4"/>
      <c r="AO981" s="4"/>
      <c r="AP981" s="4"/>
      <c r="AQ981" s="4"/>
      <c r="AR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</row>
    <row r="982" ht="15.75" customHeight="1">
      <c r="A982" s="88"/>
      <c r="C982" s="4"/>
      <c r="D982" s="4"/>
      <c r="E982" s="4"/>
      <c r="F982" s="4"/>
      <c r="G982" s="4"/>
      <c r="H982" s="4"/>
      <c r="I982" s="4"/>
      <c r="J982" s="4"/>
      <c r="AO982" s="4"/>
      <c r="AP982" s="4"/>
      <c r="AQ982" s="4"/>
      <c r="AR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</row>
    <row r="983" ht="15.75" customHeight="1">
      <c r="A983" s="88"/>
      <c r="C983" s="4"/>
      <c r="D983" s="4"/>
      <c r="E983" s="4"/>
      <c r="F983" s="4"/>
      <c r="G983" s="4"/>
      <c r="H983" s="4"/>
      <c r="I983" s="4"/>
      <c r="J983" s="4"/>
      <c r="AO983" s="4"/>
      <c r="AP983" s="4"/>
      <c r="AQ983" s="4"/>
      <c r="AR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</row>
    <row r="984" ht="15.75" customHeight="1">
      <c r="A984" s="88"/>
      <c r="C984" s="4"/>
      <c r="D984" s="4"/>
      <c r="E984" s="4"/>
      <c r="F984" s="4"/>
      <c r="G984" s="4"/>
      <c r="H984" s="4"/>
      <c r="I984" s="4"/>
      <c r="J984" s="4"/>
      <c r="AO984" s="4"/>
      <c r="AP984" s="4"/>
      <c r="AQ984" s="4"/>
      <c r="AR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</row>
    <row r="985" ht="15.75" customHeight="1">
      <c r="A985" s="88"/>
      <c r="C985" s="4"/>
      <c r="D985" s="4"/>
      <c r="E985" s="4"/>
      <c r="F985" s="4"/>
      <c r="G985" s="4"/>
      <c r="H985" s="4"/>
      <c r="I985" s="4"/>
      <c r="J985" s="4"/>
      <c r="AO985" s="4"/>
      <c r="AP985" s="4"/>
      <c r="AQ985" s="4"/>
      <c r="AR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</row>
    <row r="986" ht="15.75" customHeight="1">
      <c r="A986" s="88"/>
      <c r="C986" s="4"/>
      <c r="D986" s="4"/>
      <c r="E986" s="4"/>
      <c r="F986" s="4"/>
      <c r="G986" s="4"/>
      <c r="H986" s="4"/>
      <c r="I986" s="4"/>
      <c r="J986" s="4"/>
      <c r="AO986" s="4"/>
      <c r="AP986" s="4"/>
      <c r="AQ986" s="4"/>
      <c r="AR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</row>
    <row r="987" ht="15.75" customHeight="1">
      <c r="A987" s="88"/>
      <c r="C987" s="4"/>
      <c r="D987" s="4"/>
      <c r="E987" s="4"/>
      <c r="F987" s="4"/>
      <c r="G987" s="4"/>
      <c r="H987" s="4"/>
      <c r="I987" s="4"/>
      <c r="J987" s="4"/>
      <c r="AO987" s="4"/>
      <c r="AP987" s="4"/>
      <c r="AQ987" s="4"/>
      <c r="AR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</row>
    <row r="988" ht="15.75" customHeight="1">
      <c r="A988" s="88"/>
      <c r="C988" s="4"/>
      <c r="D988" s="4"/>
      <c r="E988" s="4"/>
      <c r="F988" s="4"/>
      <c r="G988" s="4"/>
      <c r="H988" s="4"/>
      <c r="I988" s="4"/>
      <c r="J988" s="4"/>
      <c r="AO988" s="4"/>
      <c r="AP988" s="4"/>
      <c r="AQ988" s="4"/>
      <c r="AR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</row>
    <row r="989" ht="15.75" customHeight="1">
      <c r="A989" s="88"/>
      <c r="C989" s="4"/>
      <c r="D989" s="4"/>
      <c r="E989" s="4"/>
      <c r="F989" s="4"/>
      <c r="G989" s="4"/>
      <c r="H989" s="4"/>
      <c r="I989" s="4"/>
      <c r="J989" s="4"/>
      <c r="AO989" s="4"/>
      <c r="AP989" s="4"/>
      <c r="AQ989" s="4"/>
      <c r="AR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</row>
    <row r="990" ht="15.75" customHeight="1">
      <c r="A990" s="88"/>
      <c r="C990" s="4"/>
      <c r="D990" s="4"/>
      <c r="E990" s="4"/>
      <c r="F990" s="4"/>
      <c r="G990" s="4"/>
      <c r="H990" s="4"/>
      <c r="I990" s="4"/>
      <c r="J990" s="4"/>
      <c r="AO990" s="4"/>
      <c r="AP990" s="4"/>
      <c r="AQ990" s="4"/>
      <c r="AR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</row>
    <row r="991" ht="15.75" customHeight="1">
      <c r="A991" s="88"/>
      <c r="C991" s="4"/>
      <c r="D991" s="4"/>
      <c r="E991" s="4"/>
      <c r="F991" s="4"/>
      <c r="G991" s="4"/>
      <c r="H991" s="4"/>
      <c r="I991" s="4"/>
      <c r="J991" s="4"/>
      <c r="AO991" s="4"/>
      <c r="AP991" s="4"/>
      <c r="AQ991" s="4"/>
      <c r="AR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</row>
    <row r="992" ht="15.75" customHeight="1">
      <c r="A992" s="88"/>
      <c r="C992" s="4"/>
      <c r="D992" s="4"/>
      <c r="E992" s="4"/>
      <c r="F992" s="4"/>
      <c r="G992" s="4"/>
      <c r="H992" s="4"/>
      <c r="I992" s="4"/>
      <c r="J992" s="4"/>
      <c r="AO992" s="4"/>
      <c r="AP992" s="4"/>
      <c r="AQ992" s="4"/>
      <c r="AR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</row>
    <row r="993" ht="15.75" customHeight="1">
      <c r="A993" s="88"/>
      <c r="C993" s="4"/>
      <c r="D993" s="4"/>
      <c r="E993" s="4"/>
      <c r="F993" s="4"/>
      <c r="G993" s="4"/>
      <c r="H993" s="4"/>
      <c r="I993" s="4"/>
      <c r="J993" s="4"/>
      <c r="AO993" s="4"/>
      <c r="AP993" s="4"/>
      <c r="AQ993" s="4"/>
      <c r="AR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</row>
    <row r="994" ht="15.75" customHeight="1">
      <c r="A994" s="88"/>
      <c r="C994" s="4"/>
      <c r="D994" s="4"/>
      <c r="E994" s="4"/>
      <c r="F994" s="4"/>
      <c r="G994" s="4"/>
      <c r="H994" s="4"/>
      <c r="I994" s="4"/>
      <c r="J994" s="4"/>
      <c r="AO994" s="4"/>
      <c r="AP994" s="4"/>
      <c r="AQ994" s="4"/>
      <c r="AR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</row>
    <row r="995" ht="15.75" customHeight="1">
      <c r="A995" s="88"/>
      <c r="C995" s="4"/>
      <c r="D995" s="4"/>
      <c r="E995" s="4"/>
      <c r="F995" s="4"/>
      <c r="G995" s="4"/>
      <c r="H995" s="4"/>
      <c r="I995" s="4"/>
      <c r="J995" s="4"/>
      <c r="AO995" s="4"/>
      <c r="AP995" s="4"/>
      <c r="AQ995" s="4"/>
      <c r="AR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</row>
  </sheetData>
  <mergeCells count="1">
    <mergeCell ref="B2:B3"/>
  </mergeCells>
  <conditionalFormatting sqref="D40:BF40 BI40:FU40 FU45 FU48">
    <cfRule type="expression" dxfId="0" priority="1">
      <formula>#REF!&gt;=TODAY()</formula>
    </cfRule>
  </conditionalFormatting>
  <conditionalFormatting sqref="D40:BF40 BI40:FU40">
    <cfRule type="expression" dxfId="0" priority="2">
      <formula>#REF!&gt;=TODAY()</formula>
    </cfRule>
  </conditionalFormatting>
  <conditionalFormatting sqref="D40:BF40 BI40:FU40">
    <cfRule type="expression" dxfId="0" priority="3">
      <formula>#REF!&gt;=TODAY()</formula>
    </cfRule>
  </conditionalFormatting>
  <conditionalFormatting sqref="D40:BF40 BI40:FU40">
    <cfRule type="expression" dxfId="0" priority="4">
      <formula>#REF!&gt;=TODAY()</formula>
    </cfRule>
  </conditionalFormatting>
  <conditionalFormatting sqref="D45:BF45 BI45:FU45">
    <cfRule type="expression" dxfId="0" priority="5">
      <formula>#REF!&gt;=TODAY()</formula>
    </cfRule>
  </conditionalFormatting>
  <conditionalFormatting sqref="D45:BF45 BI45:FU45">
    <cfRule type="expression" dxfId="0" priority="6">
      <formula>#REF!&gt;=TODAY()</formula>
    </cfRule>
  </conditionalFormatting>
  <conditionalFormatting sqref="D45:BF45 BI45:FU45">
    <cfRule type="expression" dxfId="0" priority="7">
      <formula>#REF!&gt;=TODAY()</formula>
    </cfRule>
  </conditionalFormatting>
  <conditionalFormatting sqref="D45:BF45 BI45:FU45">
    <cfRule type="expression" dxfId="0" priority="8">
      <formula>#REF!&gt;=TODAY()</formula>
    </cfRule>
  </conditionalFormatting>
  <conditionalFormatting sqref="D45:BF45 BI45:FU45">
    <cfRule type="expression" dxfId="0" priority="9">
      <formula>#REF!&gt;=TODAY()</formula>
    </cfRule>
  </conditionalFormatting>
  <conditionalFormatting sqref="D45:BF45 BI45:FU45">
    <cfRule type="expression" dxfId="0" priority="10">
      <formula>#REF!&gt;=TODAY()</formula>
    </cfRule>
  </conditionalFormatting>
  <conditionalFormatting sqref="D45:BF45 BI45:FU45">
    <cfRule type="expression" dxfId="0" priority="11">
      <formula>#REF!&gt;=TODAY()</formula>
    </cfRule>
  </conditionalFormatting>
  <conditionalFormatting sqref="D45:BF45 BI45:FU45">
    <cfRule type="expression" dxfId="0" priority="12">
      <formula>#REF!&gt;=TODAY()</formula>
    </cfRule>
  </conditionalFormatting>
  <conditionalFormatting sqref="D45:BF45 BI45:FU45">
    <cfRule type="expression" dxfId="0" priority="13">
      <formula>#REF!&gt;=TODAY()</formula>
    </cfRule>
  </conditionalFormatting>
  <conditionalFormatting sqref="D45:BF45 BI45:FU45">
    <cfRule type="expression" dxfId="0" priority="14">
      <formula>#REF!&gt;=TODAY()</formula>
    </cfRule>
  </conditionalFormatting>
  <conditionalFormatting sqref="D45:BF45 BI45:FU45">
    <cfRule type="expression" dxfId="0" priority="15">
      <formula>#REF!&gt;=TODAY()</formula>
    </cfRule>
  </conditionalFormatting>
  <conditionalFormatting sqref="D45:BF45 BI45:FU45">
    <cfRule type="expression" dxfId="0" priority="16">
      <formula>#REF!&gt;=TODAY()</formula>
    </cfRule>
  </conditionalFormatting>
  <conditionalFormatting sqref="D45:BF45 BI45:FU45">
    <cfRule type="expression" dxfId="0" priority="17">
      <formula>#REF!&gt;=TODAY()</formula>
    </cfRule>
  </conditionalFormatting>
  <conditionalFormatting sqref="D45:BF45 BI45:FU45">
    <cfRule type="expression" dxfId="0" priority="18">
      <formula>#REF!&gt;=TODAY()</formula>
    </cfRule>
  </conditionalFormatting>
  <conditionalFormatting sqref="D45:BF45 BI45:FU45">
    <cfRule type="expression" dxfId="0" priority="19">
      <formula>#REF!&gt;=TODAY()</formula>
    </cfRule>
  </conditionalFormatting>
  <conditionalFormatting sqref="D45:BF45 BI45:FU45">
    <cfRule type="expression" dxfId="0" priority="20">
      <formula>#REF!&gt;=TODAY()</formula>
    </cfRule>
  </conditionalFormatting>
  <conditionalFormatting sqref="D45:BF45 BI45:FU45">
    <cfRule type="expression" dxfId="0" priority="21">
      <formula>#REF!&gt;=TODAY()</formula>
    </cfRule>
  </conditionalFormatting>
  <conditionalFormatting sqref="D45:BF45 BI45:FU45">
    <cfRule type="expression" dxfId="0" priority="22">
      <formula>#REF!&gt;=TODAY()</formula>
    </cfRule>
  </conditionalFormatting>
  <conditionalFormatting sqref="D45:BF45 BI45:FU45">
    <cfRule type="expression" dxfId="0" priority="23">
      <formula>#REF!&gt;=TODAY()</formula>
    </cfRule>
  </conditionalFormatting>
  <conditionalFormatting sqref="D45:BF45 BI45:FU45">
    <cfRule type="expression" dxfId="0" priority="24">
      <formula>#REF!&gt;=TODAY()</formula>
    </cfRule>
  </conditionalFormatting>
  <conditionalFormatting sqref="D45:BF45 BI45:FU45">
    <cfRule type="expression" dxfId="0" priority="25">
      <formula>#REF!&gt;=TODAY()</formula>
    </cfRule>
  </conditionalFormatting>
  <conditionalFormatting sqref="D45:BF45 BI45:FU45">
    <cfRule type="expression" dxfId="0" priority="26">
      <formula>#REF!&gt;=TODAY()</formula>
    </cfRule>
  </conditionalFormatting>
  <conditionalFormatting sqref="D45:BF45 BI45:FU45">
    <cfRule type="expression" dxfId="0" priority="27">
      <formula>#REF!&gt;=TODAY()</formula>
    </cfRule>
  </conditionalFormatting>
  <conditionalFormatting sqref="D45:BF45 BI45:FU45">
    <cfRule type="expression" dxfId="0" priority="28">
      <formula>#REF!&gt;=TODAY()</formula>
    </cfRule>
  </conditionalFormatting>
  <conditionalFormatting sqref="D45:BF45 BI45:FU45">
    <cfRule type="expression" dxfId="0" priority="29">
      <formula>#REF!&gt;=TODAY()</formula>
    </cfRule>
  </conditionalFormatting>
  <conditionalFormatting sqref="D45:BF45 BI45:FU45">
    <cfRule type="expression" dxfId="0" priority="30">
      <formula>#REF!&gt;=TODAY()</formula>
    </cfRule>
  </conditionalFormatting>
  <conditionalFormatting sqref="D45:BF45 BI45:FU45">
    <cfRule type="expression" dxfId="0" priority="31">
      <formula>#REF!&gt;=TODAY()</formula>
    </cfRule>
  </conditionalFormatting>
  <conditionalFormatting sqref="D45:BF45 BI45:FU45">
    <cfRule type="expression" dxfId="0" priority="32">
      <formula>#REF!&gt;=TODAY()</formula>
    </cfRule>
  </conditionalFormatting>
  <conditionalFormatting sqref="D45:BF45 BI45:FU45">
    <cfRule type="expression" dxfId="0" priority="33">
      <formula>#REF!&gt;=TODAY()</formula>
    </cfRule>
  </conditionalFormatting>
  <conditionalFormatting sqref="D45:BF45 BI45:FU45">
    <cfRule type="expression" dxfId="0" priority="34">
      <formula>#REF!&gt;=TODAY()</formula>
    </cfRule>
  </conditionalFormatting>
  <conditionalFormatting sqref="D45:BF45 BI45:FU45">
    <cfRule type="expression" dxfId="0" priority="35">
      <formula>#REF!&gt;=TODAY()</formula>
    </cfRule>
  </conditionalFormatting>
  <conditionalFormatting sqref="D45:BF45 BI45:FU45">
    <cfRule type="expression" dxfId="0" priority="36">
      <formula>#REF!&gt;=TODAY()</formula>
    </cfRule>
  </conditionalFormatting>
  <conditionalFormatting sqref="D45:BF45 BI45:FU45">
    <cfRule type="expression" dxfId="0" priority="37">
      <formula>#REF!&gt;=TODAY()</formula>
    </cfRule>
  </conditionalFormatting>
  <conditionalFormatting sqref="D45:BF45 BI45:FU45">
    <cfRule type="expression" dxfId="0" priority="38">
      <formula>#REF!&gt;=TODAY()</formula>
    </cfRule>
  </conditionalFormatting>
  <conditionalFormatting sqref="D45:BF45 BI45:FU45">
    <cfRule type="expression" dxfId="0" priority="39">
      <formula>#REF!&gt;=TODAY()</formula>
    </cfRule>
  </conditionalFormatting>
  <conditionalFormatting sqref="D45:BF45 BI45:FU45">
    <cfRule type="expression" dxfId="0" priority="40">
      <formula>#REF!&gt;=TODAY()</formula>
    </cfRule>
  </conditionalFormatting>
  <conditionalFormatting sqref="D45:BF45 BI45:FU45">
    <cfRule type="expression" dxfId="0" priority="41">
      <formula>#REF!&gt;=TODAY()</formula>
    </cfRule>
  </conditionalFormatting>
  <conditionalFormatting sqref="D45:BF45 BI45:FU45">
    <cfRule type="expression" dxfId="0" priority="42">
      <formula>#REF!&gt;=TODAY()</formula>
    </cfRule>
  </conditionalFormatting>
  <conditionalFormatting sqref="D45:BF45 BI45:FU45">
    <cfRule type="expression" dxfId="0" priority="43">
      <formula>#REF!&gt;=TODAY()</formula>
    </cfRule>
  </conditionalFormatting>
  <conditionalFormatting sqref="D45:BF45 BI45:FU45">
    <cfRule type="expression" dxfId="0" priority="44">
      <formula>#REF!&gt;=TODAY()</formula>
    </cfRule>
  </conditionalFormatting>
  <conditionalFormatting sqref="D45:BF45 BI45:FU45">
    <cfRule type="expression" dxfId="0" priority="45">
      <formula>#REF!&gt;=TODAY()</formula>
    </cfRule>
  </conditionalFormatting>
  <conditionalFormatting sqref="D45:BF45 BI45:FU45">
    <cfRule type="expression" dxfId="0" priority="46">
      <formula>#REF!&gt;=TODAY()</formula>
    </cfRule>
  </conditionalFormatting>
  <conditionalFormatting sqref="C6">
    <cfRule type="expression" dxfId="0" priority="47">
      <formula>#REF!&gt;=TODAY()</formula>
    </cfRule>
  </conditionalFormatting>
  <conditionalFormatting sqref="C6">
    <cfRule type="expression" dxfId="0" priority="48">
      <formula>#REF!&gt;=TODAY()</formula>
    </cfRule>
  </conditionalFormatting>
  <conditionalFormatting sqref="C36">
    <cfRule type="expression" dxfId="0" priority="49">
      <formula>#REF!&gt;=TODAY()</formula>
    </cfRule>
  </conditionalFormatting>
  <conditionalFormatting sqref="C36">
    <cfRule type="expression" dxfId="0" priority="50">
      <formula>#REF!&gt;=TODAY()</formula>
    </cfRule>
  </conditionalFormatting>
  <conditionalFormatting sqref="C36">
    <cfRule type="expression" dxfId="0" priority="51">
      <formula>#REF!&gt;=TODAY()</formula>
    </cfRule>
  </conditionalFormatting>
  <conditionalFormatting sqref="C36">
    <cfRule type="expression" dxfId="0" priority="52">
      <formula>#REF!&gt;=TODAY()</formula>
    </cfRule>
  </conditionalFormatting>
  <conditionalFormatting sqref="C40">
    <cfRule type="expression" dxfId="0" priority="53">
      <formula>#REF!&gt;=TODAY()</formula>
    </cfRule>
  </conditionalFormatting>
  <conditionalFormatting sqref="C40">
    <cfRule type="expression" dxfId="0" priority="54">
      <formula>#REF!&gt;=TODAY()</formula>
    </cfRule>
  </conditionalFormatting>
  <conditionalFormatting sqref="C40">
    <cfRule type="expression" dxfId="0" priority="55">
      <formula>#REF!&gt;=TODAY()</formula>
    </cfRule>
  </conditionalFormatting>
  <conditionalFormatting sqref="C40">
    <cfRule type="expression" dxfId="0" priority="56">
      <formula>#REF!&gt;=TODAY()</formula>
    </cfRule>
  </conditionalFormatting>
  <conditionalFormatting sqref="C40">
    <cfRule type="expression" dxfId="0" priority="57">
      <formula>#REF!&gt;=TODAY()</formula>
    </cfRule>
  </conditionalFormatting>
  <conditionalFormatting sqref="C40">
    <cfRule type="expression" dxfId="0" priority="58">
      <formula>#REF!&gt;=TODAY()</formula>
    </cfRule>
  </conditionalFormatting>
  <conditionalFormatting sqref="C40">
    <cfRule type="expression" dxfId="0" priority="59">
      <formula>#REF!&gt;=TODAY()</formula>
    </cfRule>
  </conditionalFormatting>
  <conditionalFormatting sqref="C40">
    <cfRule type="expression" dxfId="0" priority="60">
      <formula>#REF!&gt;=TODAY()</formula>
    </cfRule>
  </conditionalFormatting>
  <conditionalFormatting sqref="C40">
    <cfRule type="expression" dxfId="0" priority="61">
      <formula>#REF!&gt;=TODAY()</formula>
    </cfRule>
  </conditionalFormatting>
  <conditionalFormatting sqref="C40">
    <cfRule type="expression" dxfId="0" priority="62">
      <formula>#REF!&gt;=TODAY()</formula>
    </cfRule>
  </conditionalFormatting>
  <conditionalFormatting sqref="C40">
    <cfRule type="expression" dxfId="0" priority="63">
      <formula>#REF!&gt;=TODAY()</formula>
    </cfRule>
  </conditionalFormatting>
  <conditionalFormatting sqref="C40">
    <cfRule type="expression" dxfId="0" priority="64">
      <formula>#REF!&gt;=TODAY()</formula>
    </cfRule>
  </conditionalFormatting>
  <conditionalFormatting sqref="C45">
    <cfRule type="expression" dxfId="0" priority="65">
      <formula>#REF!&gt;=TODAY()</formula>
    </cfRule>
  </conditionalFormatting>
  <conditionalFormatting sqref="C45">
    <cfRule type="expression" dxfId="0" priority="66">
      <formula>#REF!&gt;=TODAY()</formula>
    </cfRule>
  </conditionalFormatting>
  <conditionalFormatting sqref="C45">
    <cfRule type="expression" dxfId="0" priority="67">
      <formula>#REF!&gt;=TODAY()</formula>
    </cfRule>
  </conditionalFormatting>
  <conditionalFormatting sqref="C45">
    <cfRule type="expression" dxfId="0" priority="68">
      <formula>#REF!&gt;=TODAY()</formula>
    </cfRule>
  </conditionalFormatting>
  <conditionalFormatting sqref="C45">
    <cfRule type="expression" dxfId="0" priority="69">
      <formula>#REF!&gt;=TODAY()</formula>
    </cfRule>
  </conditionalFormatting>
  <conditionalFormatting sqref="C45">
    <cfRule type="expression" dxfId="0" priority="70">
      <formula>#REF!&gt;=TODAY()</formula>
    </cfRule>
  </conditionalFormatting>
  <conditionalFormatting sqref="C45">
    <cfRule type="expression" dxfId="0" priority="71">
      <formula>#REF!&gt;=TODAY()</formula>
    </cfRule>
  </conditionalFormatting>
  <conditionalFormatting sqref="C45">
    <cfRule type="expression" dxfId="0" priority="72">
      <formula>#REF!&gt;=TODAY()</formula>
    </cfRule>
  </conditionalFormatting>
  <conditionalFormatting sqref="C45">
    <cfRule type="expression" dxfId="0" priority="73">
      <formula>#REF!&gt;=TODAY()</formula>
    </cfRule>
  </conditionalFormatting>
  <conditionalFormatting sqref="C45">
    <cfRule type="expression" dxfId="0" priority="74">
      <formula>#REF!&gt;=TODAY()</formula>
    </cfRule>
  </conditionalFormatting>
  <conditionalFormatting sqref="C45">
    <cfRule type="expression" dxfId="0" priority="75">
      <formula>#REF!&gt;=TODAY()</formula>
    </cfRule>
  </conditionalFormatting>
  <conditionalFormatting sqref="C45">
    <cfRule type="expression" dxfId="0" priority="76">
      <formula>#REF!&gt;=TODAY()</formula>
    </cfRule>
  </conditionalFormatting>
  <conditionalFormatting sqref="C45">
    <cfRule type="expression" dxfId="0" priority="77">
      <formula>#REF!&gt;=TODAY()</formula>
    </cfRule>
  </conditionalFormatting>
  <conditionalFormatting sqref="C45">
    <cfRule type="expression" dxfId="0" priority="78">
      <formula>#REF!&gt;=TODAY()</formula>
    </cfRule>
  </conditionalFormatting>
  <conditionalFormatting sqref="C45">
    <cfRule type="expression" dxfId="0" priority="79">
      <formula>#REF!&gt;=TODAY()</formula>
    </cfRule>
  </conditionalFormatting>
  <conditionalFormatting sqref="C45">
    <cfRule type="expression" dxfId="0" priority="80">
      <formula>#REF!&gt;=TODAY()</formula>
    </cfRule>
  </conditionalFormatting>
  <conditionalFormatting sqref="C45">
    <cfRule type="expression" dxfId="0" priority="81">
      <formula>#REF!&gt;=TODAY()</formula>
    </cfRule>
  </conditionalFormatting>
  <conditionalFormatting sqref="C45">
    <cfRule type="expression" dxfId="0" priority="82">
      <formula>#REF!&gt;=TODAY()</formula>
    </cfRule>
  </conditionalFormatting>
  <conditionalFormatting sqref="C45">
    <cfRule type="expression" dxfId="0" priority="83">
      <formula>#REF!&gt;=TODAY()</formula>
    </cfRule>
  </conditionalFormatting>
  <conditionalFormatting sqref="C45">
    <cfRule type="expression" dxfId="0" priority="84">
      <formula>#REF!&gt;=TODAY()</formula>
    </cfRule>
  </conditionalFormatting>
  <conditionalFormatting sqref="C45">
    <cfRule type="expression" dxfId="0" priority="85">
      <formula>#REF!&gt;=TODAY()</formula>
    </cfRule>
  </conditionalFormatting>
  <conditionalFormatting sqref="C45">
    <cfRule type="expression" dxfId="0" priority="86">
      <formula>#REF!&gt;=TODAY()</formula>
    </cfRule>
  </conditionalFormatting>
  <conditionalFormatting sqref="C45">
    <cfRule type="expression" dxfId="0" priority="87">
      <formula>#REF!&gt;=TODAY()</formula>
    </cfRule>
  </conditionalFormatting>
  <conditionalFormatting sqref="C45">
    <cfRule type="expression" dxfId="0" priority="88">
      <formula>#REF!&gt;=TODAY()</formula>
    </cfRule>
  </conditionalFormatting>
  <conditionalFormatting sqref="C45">
    <cfRule type="expression" dxfId="0" priority="89">
      <formula>#REF!&gt;=TODAY()</formula>
    </cfRule>
  </conditionalFormatting>
  <conditionalFormatting sqref="C45">
    <cfRule type="expression" dxfId="0" priority="90">
      <formula>#REF!&gt;=TODAY()</formula>
    </cfRule>
  </conditionalFormatting>
  <conditionalFormatting sqref="C45">
    <cfRule type="expression" dxfId="0" priority="91">
      <formula>#REF!&gt;=TODAY()</formula>
    </cfRule>
  </conditionalFormatting>
  <conditionalFormatting sqref="C45">
    <cfRule type="expression" dxfId="0" priority="92">
      <formula>#REF!&gt;=TODAY()</formula>
    </cfRule>
  </conditionalFormatting>
  <conditionalFormatting sqref="C45">
    <cfRule type="expression" dxfId="0" priority="93">
      <formula>#REF!&gt;=TODAY()</formula>
    </cfRule>
  </conditionalFormatting>
  <conditionalFormatting sqref="C45">
    <cfRule type="expression" dxfId="0" priority="94">
      <formula>#REF!&gt;=TODAY()</formula>
    </cfRule>
  </conditionalFormatting>
  <conditionalFormatting sqref="C45">
    <cfRule type="expression" dxfId="0" priority="95">
      <formula>#REF!&gt;=TODAY()</formula>
    </cfRule>
  </conditionalFormatting>
  <conditionalFormatting sqref="C45">
    <cfRule type="expression" dxfId="0" priority="96">
      <formula>#REF!&gt;=TODAY()</formula>
    </cfRule>
  </conditionalFormatting>
  <conditionalFormatting sqref="C45">
    <cfRule type="expression" dxfId="0" priority="97">
      <formula>#REF!&gt;=TODAY()</formula>
    </cfRule>
  </conditionalFormatting>
  <conditionalFormatting sqref="C45">
    <cfRule type="expression" dxfId="0" priority="98">
      <formula>#REF!&gt;=TODAY()</formula>
    </cfRule>
  </conditionalFormatting>
  <conditionalFormatting sqref="C45">
    <cfRule type="expression" dxfId="0" priority="99">
      <formula>#REF!&gt;=TODAY()</formula>
    </cfRule>
  </conditionalFormatting>
  <conditionalFormatting sqref="C45">
    <cfRule type="expression" dxfId="0" priority="100">
      <formula>#REF!&gt;=TODAY()</formula>
    </cfRule>
  </conditionalFormatting>
  <conditionalFormatting sqref="C45">
    <cfRule type="expression" dxfId="0" priority="101">
      <formula>#REF!&gt;=TODAY()</formula>
    </cfRule>
  </conditionalFormatting>
  <conditionalFormatting sqref="C45">
    <cfRule type="expression" dxfId="0" priority="102">
      <formula>#REF!&gt;=TODAY()</formula>
    </cfRule>
  </conditionalFormatting>
  <conditionalFormatting sqref="C45">
    <cfRule type="expression" dxfId="0" priority="103">
      <formula>#REF!&gt;=TODAY()</formula>
    </cfRule>
  </conditionalFormatting>
  <conditionalFormatting sqref="C45">
    <cfRule type="expression" dxfId="0" priority="104">
      <formula>#REF!&gt;=TODAY()</formula>
    </cfRule>
  </conditionalFormatting>
  <conditionalFormatting sqref="C45">
    <cfRule type="expression" dxfId="0" priority="105">
      <formula>#REF!&gt;=TODAY()</formula>
    </cfRule>
  </conditionalFormatting>
  <conditionalFormatting sqref="C45">
    <cfRule type="expression" dxfId="0" priority="106">
      <formula>#REF!&gt;=TODAY()</formula>
    </cfRule>
  </conditionalFormatting>
  <conditionalFormatting sqref="C5">
    <cfRule type="expression" dxfId="0" priority="107">
      <formula>#REF!&gt;=TODAY()</formula>
    </cfRule>
  </conditionalFormatting>
  <conditionalFormatting sqref="C5">
    <cfRule type="expression" dxfId="0" priority="108">
      <formula>#REF!&gt;=TODAY()</formula>
    </cfRule>
  </conditionalFormatting>
  <conditionalFormatting sqref="C5">
    <cfRule type="expression" dxfId="0" priority="109">
      <formula>#REF!&gt;=TODAY()</formula>
    </cfRule>
  </conditionalFormatting>
  <conditionalFormatting sqref="C5">
    <cfRule type="expression" dxfId="0" priority="110">
      <formula>#REF!&gt;=TODAY()</formula>
    </cfRule>
  </conditionalFormatting>
  <conditionalFormatting sqref="C5">
    <cfRule type="expression" dxfId="0" priority="111">
      <formula>#REF!&gt;=TODAY()</formula>
    </cfRule>
  </conditionalFormatting>
  <conditionalFormatting sqref="C5">
    <cfRule type="expression" dxfId="0" priority="112">
      <formula>#REF!&gt;=TODAY()</formula>
    </cfRule>
  </conditionalFormatting>
  <conditionalFormatting sqref="C5">
    <cfRule type="expression" dxfId="0" priority="113">
      <formula>#REF!&gt;=TODAY()</formula>
    </cfRule>
  </conditionalFormatting>
  <conditionalFormatting sqref="C5">
    <cfRule type="expression" dxfId="0" priority="114">
      <formula>#REF!&gt;=TODAY()</formula>
    </cfRule>
  </conditionalFormatting>
  <conditionalFormatting sqref="C5">
    <cfRule type="expression" dxfId="0" priority="115">
      <formula>#REF!&gt;=TODAY()</formula>
    </cfRule>
  </conditionalFormatting>
  <conditionalFormatting sqref="C5">
    <cfRule type="expression" dxfId="0" priority="116">
      <formula>#REF!&gt;=TODAY()</formula>
    </cfRule>
  </conditionalFormatting>
  <conditionalFormatting sqref="C5">
    <cfRule type="expression" dxfId="0" priority="117">
      <formula>#REF!&gt;=TODAY()</formula>
    </cfRule>
  </conditionalFormatting>
  <conditionalFormatting sqref="C5">
    <cfRule type="expression" dxfId="0" priority="118">
      <formula>#REF!&gt;=TODAY()</formula>
    </cfRule>
  </conditionalFormatting>
  <conditionalFormatting sqref="C5">
    <cfRule type="expression" dxfId="0" priority="119">
      <formula>#REF!&gt;=TODAY()</formula>
    </cfRule>
  </conditionalFormatting>
  <conditionalFormatting sqref="C5">
    <cfRule type="expression" dxfId="0" priority="120">
      <formula>#REF!&gt;=TODAY()</formula>
    </cfRule>
  </conditionalFormatting>
  <conditionalFormatting sqref="C5">
    <cfRule type="expression" dxfId="0" priority="121">
      <formula>#REF!&gt;=TODAY()</formula>
    </cfRule>
  </conditionalFormatting>
  <conditionalFormatting sqref="C5">
    <cfRule type="expression" dxfId="0" priority="122">
      <formula>#REF!&gt;=TODAY()</formula>
    </cfRule>
  </conditionalFormatting>
  <conditionalFormatting sqref="C5">
    <cfRule type="expression" dxfId="0" priority="123">
      <formula>#REF!&gt;=TODAY()</formula>
    </cfRule>
  </conditionalFormatting>
  <conditionalFormatting sqref="C5">
    <cfRule type="expression" dxfId="0" priority="124">
      <formula>#REF!&gt;=TODAY()</formula>
    </cfRule>
  </conditionalFormatting>
  <conditionalFormatting sqref="C5">
    <cfRule type="expression" dxfId="0" priority="125">
      <formula>#REF!&gt;=TODAY()</formula>
    </cfRule>
  </conditionalFormatting>
  <conditionalFormatting sqref="C5">
    <cfRule type="expression" dxfId="0" priority="126">
      <formula>#REF!&gt;=TODAY()</formula>
    </cfRule>
  </conditionalFormatting>
  <conditionalFormatting sqref="C5">
    <cfRule type="expression" dxfId="0" priority="127">
      <formula>#REF!&gt;=TODAY()</formula>
    </cfRule>
  </conditionalFormatting>
  <conditionalFormatting sqref="C5">
    <cfRule type="expression" dxfId="0" priority="128">
      <formula>#REF!&gt;=TODAY()</formula>
    </cfRule>
  </conditionalFormatting>
  <conditionalFormatting sqref="C5">
    <cfRule type="expression" dxfId="0" priority="129">
      <formula>#REF!&gt;=TODAY()</formula>
    </cfRule>
  </conditionalFormatting>
  <conditionalFormatting sqref="C5">
    <cfRule type="expression" dxfId="0" priority="130">
      <formula>#REF!&gt;=TODAY()</formula>
    </cfRule>
  </conditionalFormatting>
  <conditionalFormatting sqref="C6">
    <cfRule type="expression" dxfId="0" priority="131">
      <formula>#REF!&gt;=TODAY()</formula>
    </cfRule>
  </conditionalFormatting>
  <conditionalFormatting sqref="C6">
    <cfRule type="expression" dxfId="0" priority="132">
      <formula>#REF!&gt;=TODAY()</formula>
    </cfRule>
  </conditionalFormatting>
  <conditionalFormatting sqref="C6">
    <cfRule type="expression" dxfId="0" priority="133">
      <formula>#REF!&gt;=TODAY()</formula>
    </cfRule>
  </conditionalFormatting>
  <conditionalFormatting sqref="C6">
    <cfRule type="expression" dxfId="0" priority="134">
      <formula>#REF!&gt;=TODAY()</formula>
    </cfRule>
  </conditionalFormatting>
  <conditionalFormatting sqref="C6">
    <cfRule type="expression" dxfId="0" priority="135">
      <formula>#REF!&gt;=TODAY()</formula>
    </cfRule>
  </conditionalFormatting>
  <conditionalFormatting sqref="C6">
    <cfRule type="expression" dxfId="0" priority="136">
      <formula>#REF!&gt;=TODAY()</formula>
    </cfRule>
  </conditionalFormatting>
  <conditionalFormatting sqref="C6">
    <cfRule type="expression" dxfId="0" priority="137">
      <formula>#REF!&gt;=TODAY()</formula>
    </cfRule>
  </conditionalFormatting>
  <conditionalFormatting sqref="C6">
    <cfRule type="expression" dxfId="0" priority="138">
      <formula>#REF!&gt;=TODAY()</formula>
    </cfRule>
  </conditionalFormatting>
  <conditionalFormatting sqref="C6">
    <cfRule type="expression" dxfId="0" priority="139">
      <formula>#REF!&gt;=TODAY()</formula>
    </cfRule>
  </conditionalFormatting>
  <conditionalFormatting sqref="C6">
    <cfRule type="expression" dxfId="0" priority="140">
      <formula>#REF!&gt;=TODAY()</formula>
    </cfRule>
  </conditionalFormatting>
  <conditionalFormatting sqref="C6">
    <cfRule type="expression" dxfId="0" priority="141">
      <formula>#REF!&gt;=TODAY()</formula>
    </cfRule>
  </conditionalFormatting>
  <conditionalFormatting sqref="C6">
    <cfRule type="expression" dxfId="0" priority="142">
      <formula>#REF!&gt;=TODAY()</formula>
    </cfRule>
  </conditionalFormatting>
  <conditionalFormatting sqref="C6">
    <cfRule type="expression" dxfId="0" priority="143">
      <formula>#REF!&gt;=TODAY()</formula>
    </cfRule>
  </conditionalFormatting>
  <conditionalFormatting sqref="C6">
    <cfRule type="expression" dxfId="0" priority="144">
      <formula>#REF!&gt;=TODAY()</formula>
    </cfRule>
  </conditionalFormatting>
  <conditionalFormatting sqref="C6">
    <cfRule type="expression" dxfId="0" priority="145">
      <formula>#REF!&gt;=TODAY()</formula>
    </cfRule>
  </conditionalFormatting>
  <conditionalFormatting sqref="C6">
    <cfRule type="expression" dxfId="0" priority="146">
      <formula>#REF!&gt;=TODAY()</formula>
    </cfRule>
  </conditionalFormatting>
  <conditionalFormatting sqref="C36">
    <cfRule type="expression" dxfId="0" priority="147">
      <formula>#REF!&gt;=TODAY()</formula>
    </cfRule>
  </conditionalFormatting>
  <conditionalFormatting sqref="C36">
    <cfRule type="expression" dxfId="0" priority="148">
      <formula>#REF!&gt;=TODAY()</formula>
    </cfRule>
  </conditionalFormatting>
  <conditionalFormatting sqref="C36">
    <cfRule type="expression" dxfId="0" priority="149">
      <formula>#REF!&gt;=TODAY()</formula>
    </cfRule>
  </conditionalFormatting>
  <conditionalFormatting sqref="C36">
    <cfRule type="expression" dxfId="0" priority="150">
      <formula>#REF!&gt;=TODAY()</formula>
    </cfRule>
  </conditionalFormatting>
  <conditionalFormatting sqref="C36">
    <cfRule type="expression" dxfId="0" priority="151">
      <formula>#REF!&gt;=TODAY()</formula>
    </cfRule>
  </conditionalFormatting>
  <conditionalFormatting sqref="C36">
    <cfRule type="expression" dxfId="0" priority="152">
      <formula>#REF!&gt;=TODAY()</formula>
    </cfRule>
  </conditionalFormatting>
  <conditionalFormatting sqref="C36">
    <cfRule type="expression" dxfId="0" priority="153">
      <formula>#REF!&gt;=TODAY()</formula>
    </cfRule>
  </conditionalFormatting>
  <conditionalFormatting sqref="C36">
    <cfRule type="expression" dxfId="0" priority="154">
      <formula>#REF!&gt;=TODAY()</formula>
    </cfRule>
  </conditionalFormatting>
  <conditionalFormatting sqref="C36">
    <cfRule type="expression" dxfId="0" priority="155">
      <formula>#REF!&gt;=TODAY()</formula>
    </cfRule>
  </conditionalFormatting>
  <conditionalFormatting sqref="C36">
    <cfRule type="expression" dxfId="0" priority="156">
      <formula>#REF!&gt;=TODAY()</formula>
    </cfRule>
  </conditionalFormatting>
  <conditionalFormatting sqref="C36">
    <cfRule type="expression" dxfId="0" priority="157">
      <formula>#REF!&gt;=TODAY()</formula>
    </cfRule>
  </conditionalFormatting>
  <conditionalFormatting sqref="C36">
    <cfRule type="expression" dxfId="0" priority="158">
      <formula>#REF!&gt;=TODAY()</formula>
    </cfRule>
  </conditionalFormatting>
  <conditionalFormatting sqref="C36">
    <cfRule type="expression" dxfId="0" priority="159">
      <formula>#REF!&gt;=TODAY()</formula>
    </cfRule>
  </conditionalFormatting>
  <conditionalFormatting sqref="C36">
    <cfRule type="expression" dxfId="0" priority="160">
      <formula>#REF!&gt;=TODAY()</formula>
    </cfRule>
  </conditionalFormatting>
  <conditionalFormatting sqref="C36">
    <cfRule type="expression" dxfId="0" priority="161">
      <formula>#REF!&gt;=TODAY()</formula>
    </cfRule>
  </conditionalFormatting>
  <conditionalFormatting sqref="C36">
    <cfRule type="expression" dxfId="0" priority="162">
      <formula>#REF!&gt;=TODAY()</formula>
    </cfRule>
  </conditionalFormatting>
  <conditionalFormatting sqref="C36">
    <cfRule type="expression" dxfId="0" priority="163">
      <formula>#REF!&gt;=TODAY()</formula>
    </cfRule>
  </conditionalFormatting>
  <conditionalFormatting sqref="C36">
    <cfRule type="expression" dxfId="0" priority="164">
      <formula>#REF!&gt;=TODAY()</formula>
    </cfRule>
  </conditionalFormatting>
  <conditionalFormatting sqref="C36">
    <cfRule type="expression" dxfId="0" priority="165">
      <formula>#REF!&gt;=TODAY()</formula>
    </cfRule>
  </conditionalFormatting>
  <conditionalFormatting sqref="C36">
    <cfRule type="expression" dxfId="0" priority="166">
      <formula>#REF!&gt;=TODAY()</formula>
    </cfRule>
  </conditionalFormatting>
  <conditionalFormatting sqref="C36">
    <cfRule type="expression" dxfId="0" priority="167">
      <formula>#REF!&gt;=TODAY()</formula>
    </cfRule>
  </conditionalFormatting>
  <conditionalFormatting sqref="C36">
    <cfRule type="expression" dxfId="0" priority="168">
      <formula>#REF!&gt;=TODAY()</formula>
    </cfRule>
  </conditionalFormatting>
  <conditionalFormatting sqref="C36">
    <cfRule type="expression" dxfId="0" priority="169">
      <formula>#REF!&gt;=TODAY()</formula>
    </cfRule>
  </conditionalFormatting>
  <conditionalFormatting sqref="C36">
    <cfRule type="expression" dxfId="0" priority="170">
      <formula>#REF!&gt;=TODAY()</formula>
    </cfRule>
  </conditionalFormatting>
  <conditionalFormatting sqref="C36">
    <cfRule type="expression" dxfId="0" priority="171">
      <formula>#REF!&gt;=TODAY()</formula>
    </cfRule>
  </conditionalFormatting>
  <conditionalFormatting sqref="C36">
    <cfRule type="expression" dxfId="0" priority="172">
      <formula>#REF!&gt;=TODAY()</formula>
    </cfRule>
  </conditionalFormatting>
  <conditionalFormatting sqref="C36">
    <cfRule type="expression" dxfId="0" priority="173">
      <formula>#REF!&gt;=TODAY()</formula>
    </cfRule>
  </conditionalFormatting>
  <conditionalFormatting sqref="C36">
    <cfRule type="expression" dxfId="0" priority="174">
      <formula>#REF!&gt;=TODAY()</formula>
    </cfRule>
  </conditionalFormatting>
  <conditionalFormatting sqref="C36">
    <cfRule type="expression" dxfId="0" priority="175">
      <formula>#REF!&gt;=TODAY()</formula>
    </cfRule>
  </conditionalFormatting>
  <conditionalFormatting sqref="C36">
    <cfRule type="expression" dxfId="0" priority="176">
      <formula>#REF!&gt;=TODAY()</formula>
    </cfRule>
  </conditionalFormatting>
  <conditionalFormatting sqref="C36">
    <cfRule type="expression" dxfId="0" priority="177">
      <formula>#REF!&gt;=TODAY()</formula>
    </cfRule>
  </conditionalFormatting>
  <conditionalFormatting sqref="C36">
    <cfRule type="expression" dxfId="0" priority="178">
      <formula>#REF!&gt;=TODAY()</formula>
    </cfRule>
  </conditionalFormatting>
  <conditionalFormatting sqref="C36">
    <cfRule type="expression" dxfId="0" priority="179">
      <formula>#REF!&gt;=TODAY()</formula>
    </cfRule>
  </conditionalFormatting>
  <conditionalFormatting sqref="C36">
    <cfRule type="expression" dxfId="0" priority="180">
      <formula>#REF!&gt;=TODAY()</formula>
    </cfRule>
  </conditionalFormatting>
  <conditionalFormatting sqref="C36">
    <cfRule type="expression" dxfId="0" priority="181">
      <formula>#REF!&gt;=TODAY()</formula>
    </cfRule>
  </conditionalFormatting>
  <conditionalFormatting sqref="C36">
    <cfRule type="expression" dxfId="0" priority="182">
      <formula>#REF!&gt;=TODAY()</formula>
    </cfRule>
  </conditionalFormatting>
  <conditionalFormatting sqref="C36">
    <cfRule type="expression" dxfId="0" priority="183">
      <formula>#REF!&gt;=TODAY()</formula>
    </cfRule>
  </conditionalFormatting>
  <conditionalFormatting sqref="C36">
    <cfRule type="expression" dxfId="0" priority="184">
      <formula>#REF!&gt;=TODAY()</formula>
    </cfRule>
  </conditionalFormatting>
  <conditionalFormatting sqref="C40">
    <cfRule type="expression" dxfId="0" priority="185">
      <formula>#REF!&gt;=TODAY()</formula>
    </cfRule>
  </conditionalFormatting>
  <conditionalFormatting sqref="C40">
    <cfRule type="expression" dxfId="0" priority="186">
      <formula>#REF!&gt;=TODAY()</formula>
    </cfRule>
  </conditionalFormatting>
  <conditionalFormatting sqref="C40">
    <cfRule type="expression" dxfId="0" priority="187">
      <formula>#REF!&gt;=TODAY()</formula>
    </cfRule>
  </conditionalFormatting>
  <conditionalFormatting sqref="C40">
    <cfRule type="expression" dxfId="0" priority="188">
      <formula>#REF!&gt;=TODAY()</formula>
    </cfRule>
  </conditionalFormatting>
  <conditionalFormatting sqref="C40">
    <cfRule type="expression" dxfId="0" priority="189">
      <formula>#REF!&gt;=TODAY()</formula>
    </cfRule>
  </conditionalFormatting>
  <conditionalFormatting sqref="C40">
    <cfRule type="expression" dxfId="0" priority="190">
      <formula>#REF!&gt;=TODAY()</formula>
    </cfRule>
  </conditionalFormatting>
  <conditionalFormatting sqref="C40">
    <cfRule type="expression" dxfId="0" priority="191">
      <formula>#REF!&gt;=TODAY()</formula>
    </cfRule>
  </conditionalFormatting>
  <conditionalFormatting sqref="C40">
    <cfRule type="expression" dxfId="0" priority="192">
      <formula>#REF!&gt;=TODAY()</formula>
    </cfRule>
  </conditionalFormatting>
  <conditionalFormatting sqref="C40">
    <cfRule type="expression" dxfId="0" priority="193">
      <formula>#REF!&gt;=TODAY()</formula>
    </cfRule>
  </conditionalFormatting>
  <conditionalFormatting sqref="C40">
    <cfRule type="expression" dxfId="0" priority="194">
      <formula>#REF!&gt;=TODAY()</formula>
    </cfRule>
  </conditionalFormatting>
  <conditionalFormatting sqref="C40">
    <cfRule type="expression" dxfId="0" priority="195">
      <formula>#REF!&gt;=TODAY()</formula>
    </cfRule>
  </conditionalFormatting>
  <conditionalFormatting sqref="C40">
    <cfRule type="expression" dxfId="0" priority="196">
      <formula>#REF!&gt;=TODAY()</formula>
    </cfRule>
  </conditionalFormatting>
  <conditionalFormatting sqref="C40">
    <cfRule type="expression" dxfId="0" priority="197">
      <formula>#REF!&gt;=TODAY()</formula>
    </cfRule>
  </conditionalFormatting>
  <conditionalFormatting sqref="C40">
    <cfRule type="expression" dxfId="0" priority="198">
      <formula>#REF!&gt;=TODAY()</formula>
    </cfRule>
  </conditionalFormatting>
  <conditionalFormatting sqref="C40">
    <cfRule type="expression" dxfId="0" priority="199">
      <formula>#REF!&gt;=TODAY()</formula>
    </cfRule>
  </conditionalFormatting>
  <conditionalFormatting sqref="C40">
    <cfRule type="expression" dxfId="0" priority="200">
      <formula>#REF!&gt;=TODAY()</formula>
    </cfRule>
  </conditionalFormatting>
  <conditionalFormatting sqref="C40">
    <cfRule type="expression" dxfId="0" priority="201">
      <formula>#REF!&gt;=TODAY()</formula>
    </cfRule>
  </conditionalFormatting>
  <conditionalFormatting sqref="C40">
    <cfRule type="expression" dxfId="0" priority="202">
      <formula>#REF!&gt;=TODAY()</formula>
    </cfRule>
  </conditionalFormatting>
  <conditionalFormatting sqref="C40">
    <cfRule type="expression" dxfId="0" priority="203">
      <formula>#REF!&gt;=TODAY()</formula>
    </cfRule>
  </conditionalFormatting>
  <conditionalFormatting sqref="C40">
    <cfRule type="expression" dxfId="0" priority="204">
      <formula>#REF!&gt;=TODAY()</formula>
    </cfRule>
  </conditionalFormatting>
  <conditionalFormatting sqref="C40">
    <cfRule type="expression" dxfId="0" priority="205">
      <formula>#REF!&gt;=TODAY()</formula>
    </cfRule>
  </conditionalFormatting>
  <conditionalFormatting sqref="C40">
    <cfRule type="expression" dxfId="0" priority="206">
      <formula>#REF!&gt;=TODAY()</formula>
    </cfRule>
  </conditionalFormatting>
  <conditionalFormatting sqref="C40">
    <cfRule type="expression" dxfId="0" priority="207">
      <formula>#REF!&gt;=TODAY()</formula>
    </cfRule>
  </conditionalFormatting>
  <conditionalFormatting sqref="C40">
    <cfRule type="expression" dxfId="0" priority="208">
      <formula>#REF!&gt;=TODAY()</formula>
    </cfRule>
  </conditionalFormatting>
  <conditionalFormatting sqref="C40">
    <cfRule type="expression" dxfId="0" priority="209">
      <formula>#REF!&gt;=TODAY()</formula>
    </cfRule>
  </conditionalFormatting>
  <conditionalFormatting sqref="C40">
    <cfRule type="expression" dxfId="0" priority="210">
      <formula>#REF!&gt;=TODAY()</formula>
    </cfRule>
  </conditionalFormatting>
  <conditionalFormatting sqref="C40">
    <cfRule type="expression" dxfId="0" priority="211">
      <formula>#REF!&gt;=TODAY()</formula>
    </cfRule>
  </conditionalFormatting>
  <conditionalFormatting sqref="C40">
    <cfRule type="expression" dxfId="0" priority="212">
      <formula>#REF!&gt;=TODAY()</formula>
    </cfRule>
  </conditionalFormatting>
  <conditionalFormatting sqref="C40">
    <cfRule type="expression" dxfId="0" priority="213">
      <formula>#REF!&gt;=TODAY()</formula>
    </cfRule>
  </conditionalFormatting>
  <conditionalFormatting sqref="C40">
    <cfRule type="expression" dxfId="0" priority="214">
      <formula>#REF!&gt;=TODAY()</formula>
    </cfRule>
  </conditionalFormatting>
  <conditionalFormatting sqref="D5:BF5 BH5:BN5 BO5:FU5">
    <cfRule type="expression" dxfId="0" priority="215">
      <formula>#REF!&gt;=TODAY()</formula>
    </cfRule>
  </conditionalFormatting>
  <conditionalFormatting sqref="D5:BF5 BH5:BN5 BO5:FU5">
    <cfRule type="expression" dxfId="0" priority="216">
      <formula>#REF!&gt;=TODAY()</formula>
    </cfRule>
  </conditionalFormatting>
  <conditionalFormatting sqref="D5:BF5 BH5:BN5 BO5:FU5">
    <cfRule type="expression" dxfId="0" priority="217">
      <formula>#REF!&gt;=TODAY()</formula>
    </cfRule>
  </conditionalFormatting>
  <conditionalFormatting sqref="D5:BF5 BH5:BN5 BO5:FU5">
    <cfRule type="expression" dxfId="0" priority="218">
      <formula>#REF!&gt;=TODAY()</formula>
    </cfRule>
  </conditionalFormatting>
  <conditionalFormatting sqref="D5:BF5 BH5:BN5 BO5:FU5">
    <cfRule type="expression" dxfId="0" priority="219">
      <formula>#REF!&gt;=TODAY()</formula>
    </cfRule>
  </conditionalFormatting>
  <conditionalFormatting sqref="D5:BF5 BH5:BN5 BO5:FU5">
    <cfRule type="expression" dxfId="0" priority="220">
      <formula>#REF!&gt;=TODAY()</formula>
    </cfRule>
  </conditionalFormatting>
  <conditionalFormatting sqref="D5:BF5 BH5:BN5 BO5:FU5">
    <cfRule type="expression" dxfId="0" priority="221">
      <formula>#REF!&gt;=TODAY()</formula>
    </cfRule>
  </conditionalFormatting>
  <conditionalFormatting sqref="D5:BF5 BH5:BN5 BO5:FU5">
    <cfRule type="expression" dxfId="0" priority="222">
      <formula>#REF!&gt;=TODAY()</formula>
    </cfRule>
  </conditionalFormatting>
  <conditionalFormatting sqref="D5:BF5 BH5:BN5 BO5:FU5">
    <cfRule type="expression" dxfId="0" priority="223">
      <formula>#REF!&gt;=TODAY()</formula>
    </cfRule>
  </conditionalFormatting>
  <conditionalFormatting sqref="D5:BF5 BH5:BN5 BO5:FU5">
    <cfRule type="expression" dxfId="0" priority="224">
      <formula>#REF!&gt;=TODAY()</formula>
    </cfRule>
  </conditionalFormatting>
  <conditionalFormatting sqref="D5:BF5 BH5:BN5 BO5:FU5">
    <cfRule type="expression" dxfId="0" priority="225">
      <formula>#REF!&gt;=TODAY()</formula>
    </cfRule>
  </conditionalFormatting>
  <conditionalFormatting sqref="D5:BF5 BH5:BN5 BO5:FU5">
    <cfRule type="expression" dxfId="0" priority="226">
      <formula>#REF!&gt;=TODAY()</formula>
    </cfRule>
  </conditionalFormatting>
  <conditionalFormatting sqref="D5:BF5 BH5:BN5 BO5:FU5">
    <cfRule type="expression" dxfId="0" priority="227">
      <formula>#REF!&gt;=TODAY()</formula>
    </cfRule>
  </conditionalFormatting>
  <conditionalFormatting sqref="D5:BF5 BH5:BN5 BO5:FU5">
    <cfRule type="expression" dxfId="0" priority="228">
      <formula>#REF!&gt;=TODAY()</formula>
    </cfRule>
  </conditionalFormatting>
  <conditionalFormatting sqref="D5:BF5 BH5:BN5 BO5:FU5">
    <cfRule type="expression" dxfId="0" priority="229">
      <formula>#REF!&gt;=TODAY()</formula>
    </cfRule>
  </conditionalFormatting>
  <conditionalFormatting sqref="D5:BF5 BH5:BN5 BO5:FU5">
    <cfRule type="expression" dxfId="0" priority="230">
      <formula>#REF!&gt;=TODAY()</formula>
    </cfRule>
  </conditionalFormatting>
  <conditionalFormatting sqref="D5:BF5 BH5:BN5 BO5:FU5">
    <cfRule type="expression" dxfId="0" priority="231">
      <formula>#REF!&gt;=TODAY()</formula>
    </cfRule>
  </conditionalFormatting>
  <conditionalFormatting sqref="D5:BF5 BH5:BN5 BO5:FU5">
    <cfRule type="expression" dxfId="0" priority="232">
      <formula>#REF!&gt;=TODAY()</formula>
    </cfRule>
  </conditionalFormatting>
  <conditionalFormatting sqref="D5:BF5 BH5:BN5 BO5:FU5">
    <cfRule type="expression" dxfId="0" priority="233">
      <formula>#REF!&gt;=TODAY()</formula>
    </cfRule>
  </conditionalFormatting>
  <conditionalFormatting sqref="D5:BF5 BH5:BN5 BO5:FU5">
    <cfRule type="expression" dxfId="0" priority="234">
      <formula>#REF!&gt;=TODAY()</formula>
    </cfRule>
  </conditionalFormatting>
  <conditionalFormatting sqref="D5:BF5 BH5:BN5 BO5:FU5">
    <cfRule type="expression" dxfId="0" priority="235">
      <formula>#REF!&gt;=TODAY()</formula>
    </cfRule>
  </conditionalFormatting>
  <conditionalFormatting sqref="D5:BF5 BH5:BN5 BO5:FU5">
    <cfRule type="expression" dxfId="0" priority="236">
      <formula>#REF!&gt;=TODAY()</formula>
    </cfRule>
  </conditionalFormatting>
  <conditionalFormatting sqref="D5:BF5 BH5:BN5 BO5:FU5">
    <cfRule type="expression" dxfId="0" priority="237">
      <formula>#REF!&gt;=TODAY()</formula>
    </cfRule>
  </conditionalFormatting>
  <conditionalFormatting sqref="D5:BF5 BH5:BN5 BO5:FU5">
    <cfRule type="expression" dxfId="0" priority="238">
      <formula>#REF!&gt;=TODAY()</formula>
    </cfRule>
  </conditionalFormatting>
  <conditionalFormatting sqref="D6:BF6 BI6:BN6 BO6:FU6">
    <cfRule type="expression" dxfId="0" priority="239">
      <formula>#REF!&gt;=TODAY()</formula>
    </cfRule>
  </conditionalFormatting>
  <conditionalFormatting sqref="D6:BF6 BI6:BN6 BO6:FU6">
    <cfRule type="expression" dxfId="0" priority="240">
      <formula>#REF!&gt;=TODAY()</formula>
    </cfRule>
  </conditionalFormatting>
  <conditionalFormatting sqref="D6:BF6 BI6:BN6 BO6:FU6">
    <cfRule type="expression" dxfId="0" priority="241">
      <formula>#REF!&gt;=TODAY()</formula>
    </cfRule>
  </conditionalFormatting>
  <conditionalFormatting sqref="D6:BF6 BI6:BN6 BO6:FU6">
    <cfRule type="expression" dxfId="0" priority="242">
      <formula>#REF!&gt;=TODAY()</formula>
    </cfRule>
  </conditionalFormatting>
  <conditionalFormatting sqref="D6:BF6 BI6:BN6 BO6:FU6">
    <cfRule type="expression" dxfId="0" priority="243">
      <formula>#REF!&gt;=TODAY()</formula>
    </cfRule>
  </conditionalFormatting>
  <conditionalFormatting sqref="D6:BF6 BI6:BN6 BO6:FU6">
    <cfRule type="expression" dxfId="0" priority="244">
      <formula>#REF!&gt;=TODAY()</formula>
    </cfRule>
  </conditionalFormatting>
  <conditionalFormatting sqref="D6:BF6 BI6:BN6 BO6:FU6">
    <cfRule type="expression" dxfId="0" priority="245">
      <formula>#REF!&gt;=TODAY()</formula>
    </cfRule>
  </conditionalFormatting>
  <conditionalFormatting sqref="D6:BF6 BI6:BN6 BO6:FU6">
    <cfRule type="expression" dxfId="0" priority="246">
      <formula>#REF!&gt;=TODAY()</formula>
    </cfRule>
  </conditionalFormatting>
  <conditionalFormatting sqref="D6:BF6 BI6:BN6 BO6:FU6">
    <cfRule type="expression" dxfId="0" priority="247">
      <formula>#REF!&gt;=TODAY()</formula>
    </cfRule>
  </conditionalFormatting>
  <conditionalFormatting sqref="D6:BF6 BI6:BN6 BO6:FU6">
    <cfRule type="expression" dxfId="0" priority="248">
      <formula>#REF!&gt;=TODAY()</formula>
    </cfRule>
  </conditionalFormatting>
  <conditionalFormatting sqref="D6:BF6 BI6:BN6 BO6:FU6">
    <cfRule type="expression" dxfId="0" priority="249">
      <formula>#REF!&gt;=TODAY()</formula>
    </cfRule>
  </conditionalFormatting>
  <conditionalFormatting sqref="D6:BF6 BI6:BN6 BO6:FU6">
    <cfRule type="expression" dxfId="0" priority="250">
      <formula>#REF!&gt;=TODAY()</formula>
    </cfRule>
  </conditionalFormatting>
  <conditionalFormatting sqref="D6:BF6 BI6:BN6 BO6:FU6">
    <cfRule type="expression" dxfId="0" priority="251">
      <formula>#REF!&gt;=TODAY()</formula>
    </cfRule>
  </conditionalFormatting>
  <conditionalFormatting sqref="D6:BF6 BI6:BN6 BO6:FU6">
    <cfRule type="expression" dxfId="0" priority="252">
      <formula>#REF!&gt;=TODAY()</formula>
    </cfRule>
  </conditionalFormatting>
  <conditionalFormatting sqref="D6:BF6 BI6:BN6 BO6:FU6">
    <cfRule type="expression" dxfId="0" priority="253">
      <formula>#REF!&gt;=TODAY()</formula>
    </cfRule>
  </conditionalFormatting>
  <conditionalFormatting sqref="D6:BF6 BI6:BN6 BO6:FU6">
    <cfRule type="expression" dxfId="0" priority="254">
      <formula>#REF!&gt;=TODAY()</formula>
    </cfRule>
  </conditionalFormatting>
  <conditionalFormatting sqref="D6:BF6 BI6:BN6 BO6:FU6">
    <cfRule type="expression" dxfId="0" priority="255">
      <formula>#REF!&gt;=TODAY()</formula>
    </cfRule>
  </conditionalFormatting>
  <conditionalFormatting sqref="D6:BF6 BI6:BN6 BO6:FU6">
    <cfRule type="expression" dxfId="0" priority="256">
      <formula>#REF!&gt;=TODAY()</formula>
    </cfRule>
  </conditionalFormatting>
  <conditionalFormatting sqref="D36:BF36 BI36:BN36 BO36:FU36">
    <cfRule type="expression" dxfId="0" priority="257">
      <formula>#REF!&gt;=TODAY()</formula>
    </cfRule>
  </conditionalFormatting>
  <conditionalFormatting sqref="D36:BF36 BI36:BN36 BO36:FU36">
    <cfRule type="expression" dxfId="0" priority="258">
      <formula>#REF!&gt;=TODAY()</formula>
    </cfRule>
  </conditionalFormatting>
  <conditionalFormatting sqref="D36:BF36 BI36:BN36 BO36:FU36">
    <cfRule type="expression" dxfId="0" priority="259">
      <formula>#REF!&gt;=TODAY()</formula>
    </cfRule>
  </conditionalFormatting>
  <conditionalFormatting sqref="D36:BF36 BI36:BN36 BO36:FU36">
    <cfRule type="expression" dxfId="0" priority="260">
      <formula>#REF!&gt;=TODAY()</formula>
    </cfRule>
  </conditionalFormatting>
  <conditionalFormatting sqref="D36:BF36 BI36:BN36 BO36:FU36">
    <cfRule type="expression" dxfId="0" priority="261">
      <formula>#REF!&gt;=TODAY()</formula>
    </cfRule>
  </conditionalFormatting>
  <conditionalFormatting sqref="D36:BF36 BI36:BN36 BO36:FU36">
    <cfRule type="expression" dxfId="0" priority="262">
      <formula>#REF!&gt;=TODAY()</formula>
    </cfRule>
  </conditionalFormatting>
  <conditionalFormatting sqref="D36:BF36 BI36:BN36 BO36:FU36">
    <cfRule type="expression" dxfId="0" priority="263">
      <formula>#REF!&gt;=TODAY()</formula>
    </cfRule>
  </conditionalFormatting>
  <conditionalFormatting sqref="D36:BF36 BI36:BN36 BO36:FU36">
    <cfRule type="expression" dxfId="0" priority="264">
      <formula>#REF!&gt;=TODAY()</formula>
    </cfRule>
  </conditionalFormatting>
  <conditionalFormatting sqref="D36:BF36 BI36:BN36 BO36:FU36">
    <cfRule type="expression" dxfId="0" priority="265">
      <formula>#REF!&gt;=TODAY()</formula>
    </cfRule>
  </conditionalFormatting>
  <conditionalFormatting sqref="D36:BF36 BI36:BN36 BO36:FU36">
    <cfRule type="expression" dxfId="0" priority="266">
      <formula>#REF!&gt;=TODAY()</formula>
    </cfRule>
  </conditionalFormatting>
  <conditionalFormatting sqref="D36:BF36 BI36:BN36 BO36:FU36">
    <cfRule type="expression" dxfId="0" priority="267">
      <formula>#REF!&gt;=TODAY()</formula>
    </cfRule>
  </conditionalFormatting>
  <conditionalFormatting sqref="D36:BF36 BI36:BN36 BO36:FU36">
    <cfRule type="expression" dxfId="0" priority="268">
      <formula>#REF!&gt;=TODAY()</formula>
    </cfRule>
  </conditionalFormatting>
  <conditionalFormatting sqref="D36:BF36 BI36:BN36 BO36:FU36">
    <cfRule type="expression" dxfId="0" priority="269">
      <formula>#REF!&gt;=TODAY()</formula>
    </cfRule>
  </conditionalFormatting>
  <conditionalFormatting sqref="D36:BF36 BI36:BN36 BO36:FU36">
    <cfRule type="expression" dxfId="0" priority="270">
      <formula>#REF!&gt;=TODAY()</formula>
    </cfRule>
  </conditionalFormatting>
  <conditionalFormatting sqref="D36:BF36 BI36:BN36 BO36:FU36">
    <cfRule type="expression" dxfId="0" priority="271">
      <formula>#REF!&gt;=TODAY()</formula>
    </cfRule>
  </conditionalFormatting>
  <conditionalFormatting sqref="D36:BF36 BI36:BN36 BO36:FU36">
    <cfRule type="expression" dxfId="0" priority="272">
      <formula>#REF!&gt;=TODAY()</formula>
    </cfRule>
  </conditionalFormatting>
  <conditionalFormatting sqref="D36:BF36 BI36:BN36 BO36:FU36">
    <cfRule type="expression" dxfId="0" priority="273">
      <formula>#REF!&gt;=TODAY()</formula>
    </cfRule>
  </conditionalFormatting>
  <conditionalFormatting sqref="D36:BF36 BI36:BN36 BO36:FU36">
    <cfRule type="expression" dxfId="0" priority="274">
      <formula>#REF!&gt;=TODAY()</formula>
    </cfRule>
  </conditionalFormatting>
  <conditionalFormatting sqref="D36:BF36 BI36:BN36 BO36:FU36">
    <cfRule type="expression" dxfId="0" priority="275">
      <formula>#REF!&gt;=TODAY()</formula>
    </cfRule>
  </conditionalFormatting>
  <conditionalFormatting sqref="D36:BF36 BI36:BN36 BO36:FU36">
    <cfRule type="expression" dxfId="0" priority="276">
      <formula>#REF!&gt;=TODAY()</formula>
    </cfRule>
  </conditionalFormatting>
  <conditionalFormatting sqref="D36:BF36 BI36:BN36 BO36:FU36">
    <cfRule type="expression" dxfId="0" priority="277">
      <formula>#REF!&gt;=TODAY()</formula>
    </cfRule>
  </conditionalFormatting>
  <conditionalFormatting sqref="D36:BF36 BI36:BN36 BO36:FU36">
    <cfRule type="expression" dxfId="0" priority="278">
      <formula>#REF!&gt;=TODAY()</formula>
    </cfRule>
  </conditionalFormatting>
  <conditionalFormatting sqref="D36:BF36 BI36:BN36 BO36:FU36">
    <cfRule type="expression" dxfId="0" priority="279">
      <formula>#REF!&gt;=TODAY()</formula>
    </cfRule>
  </conditionalFormatting>
  <conditionalFormatting sqref="D36:BF36 BI36:BN36 BO36:FU36">
    <cfRule type="expression" dxfId="0" priority="280">
      <formula>#REF!&gt;=TODAY()</formula>
    </cfRule>
  </conditionalFormatting>
  <conditionalFormatting sqref="D36:BF36 BI36:BN36 BO36:FU36">
    <cfRule type="expression" dxfId="0" priority="281">
      <formula>#REF!&gt;=TODAY()</formula>
    </cfRule>
  </conditionalFormatting>
  <conditionalFormatting sqref="D36:BF36 BI36:BN36 BO36:FU36">
    <cfRule type="expression" dxfId="0" priority="282">
      <formula>#REF!&gt;=TODAY()</formula>
    </cfRule>
  </conditionalFormatting>
  <conditionalFormatting sqref="D36:BF36 BI36:BN36 BO36:FU36">
    <cfRule type="expression" dxfId="0" priority="283">
      <formula>#REF!&gt;=TODAY()</formula>
    </cfRule>
  </conditionalFormatting>
  <conditionalFormatting sqref="D36:BF36 BI36:BN36 BO36:FU36">
    <cfRule type="expression" dxfId="0" priority="284">
      <formula>#REF!&gt;=TODAY()</formula>
    </cfRule>
  </conditionalFormatting>
  <conditionalFormatting sqref="D36:BF36 BI36:BN36 BO36:FU36">
    <cfRule type="expression" dxfId="0" priority="285">
      <formula>#REF!&gt;=TODAY()</formula>
    </cfRule>
  </conditionalFormatting>
  <conditionalFormatting sqref="D36:BF36 BI36:BN36 BO36:FU36">
    <cfRule type="expression" dxfId="0" priority="286">
      <formula>#REF!&gt;=TODAY()</formula>
    </cfRule>
  </conditionalFormatting>
  <conditionalFormatting sqref="D36:BF36 BI36:BN36 BO36:FU36">
    <cfRule type="expression" dxfId="0" priority="287">
      <formula>#REF!&gt;=TODAY()</formula>
    </cfRule>
  </conditionalFormatting>
  <conditionalFormatting sqref="D36:BF36 BI36:BN36 BO36:FU36">
    <cfRule type="expression" dxfId="0" priority="288">
      <formula>#REF!&gt;=TODAY()</formula>
    </cfRule>
  </conditionalFormatting>
  <conditionalFormatting sqref="D36:BF36 BI36:BN36 BO36:FU36">
    <cfRule type="expression" dxfId="0" priority="289">
      <formula>#REF!&gt;=TODAY()</formula>
    </cfRule>
  </conditionalFormatting>
  <conditionalFormatting sqref="D36:BF36 BI36:BN36 BO36:FU36">
    <cfRule type="expression" dxfId="0" priority="290">
      <formula>#REF!&gt;=TODAY()</formula>
    </cfRule>
  </conditionalFormatting>
  <conditionalFormatting sqref="D36:BF36 BI36:BN36 BO36:FU36">
    <cfRule type="expression" dxfId="0" priority="291">
      <formula>#REF!&gt;=TODAY()</formula>
    </cfRule>
  </conditionalFormatting>
  <conditionalFormatting sqref="D36:BF36 BI36:BN36 BO36:FU36">
    <cfRule type="expression" dxfId="0" priority="292">
      <formula>#REF!&gt;=TODAY()</formula>
    </cfRule>
  </conditionalFormatting>
  <conditionalFormatting sqref="D36:BF36 BI36:BN36 BO36:FU36">
    <cfRule type="expression" dxfId="0" priority="293">
      <formula>#REF!&gt;=TODAY()</formula>
    </cfRule>
  </conditionalFormatting>
  <conditionalFormatting sqref="D36:BF36 BI36:BN36 BO36:FU36">
    <cfRule type="expression" dxfId="0" priority="294">
      <formula>#REF!&gt;=TODAY()</formula>
    </cfRule>
  </conditionalFormatting>
  <conditionalFormatting sqref="D36:BF36 BI36:BN36 BO36:FU36">
    <cfRule type="expression" dxfId="0" priority="295">
      <formula>#REF!&gt;=TODAY()</formula>
    </cfRule>
  </conditionalFormatting>
  <conditionalFormatting sqref="D36:BF36 BI36:BN36 BO36:FU36">
    <cfRule type="expression" dxfId="0" priority="296">
      <formula>#REF!&gt;=TODAY()</formula>
    </cfRule>
  </conditionalFormatting>
  <conditionalFormatting sqref="D36:BF36 BI36:BN36 BO36:FU36">
    <cfRule type="expression" dxfId="0" priority="297">
      <formula>#REF!&gt;=TODAY()</formula>
    </cfRule>
  </conditionalFormatting>
  <conditionalFormatting sqref="D36:BF36 BI36:BN36 BO36:FU36">
    <cfRule type="expression" dxfId="0" priority="298">
      <formula>#REF!&gt;=TODAY()</formula>
    </cfRule>
  </conditionalFormatting>
  <conditionalFormatting sqref="D40:BF40 BI40:FU40">
    <cfRule type="expression" dxfId="0" priority="299">
      <formula>#REF!&gt;=TODAY()</formula>
    </cfRule>
  </conditionalFormatting>
  <conditionalFormatting sqref="D40:BF40 BI40:FU40">
    <cfRule type="expression" dxfId="0" priority="300">
      <formula>#REF!&gt;=TODAY()</formula>
    </cfRule>
  </conditionalFormatting>
  <conditionalFormatting sqref="D40:BF40 BI40:FU40">
    <cfRule type="expression" dxfId="0" priority="301">
      <formula>#REF!&gt;=TODAY()</formula>
    </cfRule>
  </conditionalFormatting>
  <conditionalFormatting sqref="D40:BF40 BI40:FU40">
    <cfRule type="expression" dxfId="0" priority="302">
      <formula>#REF!&gt;=TODAY()</formula>
    </cfRule>
  </conditionalFormatting>
  <conditionalFormatting sqref="D40:BF40 BI40:FU40">
    <cfRule type="expression" dxfId="0" priority="303">
      <formula>#REF!&gt;=TODAY()</formula>
    </cfRule>
  </conditionalFormatting>
  <conditionalFormatting sqref="D40:BF40 BI40:FU40">
    <cfRule type="expression" dxfId="0" priority="304">
      <formula>#REF!&gt;=TODAY()</formula>
    </cfRule>
  </conditionalFormatting>
  <conditionalFormatting sqref="D40:BF40 BI40:FU40">
    <cfRule type="expression" dxfId="0" priority="305">
      <formula>#REF!&gt;=TODAY()</formula>
    </cfRule>
  </conditionalFormatting>
  <conditionalFormatting sqref="D40:BF40 BI40:FU40">
    <cfRule type="expression" dxfId="0" priority="306">
      <formula>#REF!&gt;=TODAY()</formula>
    </cfRule>
  </conditionalFormatting>
  <conditionalFormatting sqref="D40:BF40 BI40:FU40">
    <cfRule type="expression" dxfId="0" priority="307">
      <formula>#REF!&gt;=TODAY()</formula>
    </cfRule>
  </conditionalFormatting>
  <conditionalFormatting sqref="D40:BF40 BI40:FU40">
    <cfRule type="expression" dxfId="0" priority="308">
      <formula>#REF!&gt;=TODAY()</formula>
    </cfRule>
  </conditionalFormatting>
  <conditionalFormatting sqref="D40:BF40 BI40:FU40">
    <cfRule type="expression" dxfId="0" priority="309">
      <formula>#REF!&gt;=TODAY()</formula>
    </cfRule>
  </conditionalFormatting>
  <conditionalFormatting sqref="D40:BF40 BI40:FU40">
    <cfRule type="expression" dxfId="0" priority="310">
      <formula>#REF!&gt;=TODAY()</formula>
    </cfRule>
  </conditionalFormatting>
  <conditionalFormatting sqref="D40:BF40 BI40:FU40">
    <cfRule type="expression" dxfId="0" priority="311">
      <formula>#REF!&gt;=TODAY()</formula>
    </cfRule>
  </conditionalFormatting>
  <conditionalFormatting sqref="D40:BF40 BI40:FU40">
    <cfRule type="expression" dxfId="0" priority="312">
      <formula>#REF!&gt;=TODAY()</formula>
    </cfRule>
  </conditionalFormatting>
  <conditionalFormatting sqref="D40:BF40 BI40:FU40">
    <cfRule type="expression" dxfId="0" priority="313">
      <formula>#REF!&gt;=TODAY()</formula>
    </cfRule>
  </conditionalFormatting>
  <conditionalFormatting sqref="D40:BF40 BI40:FU40">
    <cfRule type="expression" dxfId="0" priority="314">
      <formula>#REF!&gt;=TODAY()</formula>
    </cfRule>
  </conditionalFormatting>
  <conditionalFormatting sqref="D40:BF40 BI40:FU40">
    <cfRule type="expression" dxfId="0" priority="315">
      <formula>#REF!&gt;=TODAY()</formula>
    </cfRule>
  </conditionalFormatting>
  <conditionalFormatting sqref="D40:BF40 BI40:FU40">
    <cfRule type="expression" dxfId="0" priority="316">
      <formula>#REF!&gt;=TODAY()</formula>
    </cfRule>
  </conditionalFormatting>
  <conditionalFormatting sqref="D40:BF40 BI40:FU40">
    <cfRule type="expression" dxfId="0" priority="317">
      <formula>#REF!&gt;=TODAY()</formula>
    </cfRule>
  </conditionalFormatting>
  <conditionalFormatting sqref="D40:BF40 BI40:FU40">
    <cfRule type="expression" dxfId="0" priority="318">
      <formula>#REF!&gt;=TODAY()</formula>
    </cfRule>
  </conditionalFormatting>
  <conditionalFormatting sqref="D40:BF40 BI40:FU40">
    <cfRule type="expression" dxfId="0" priority="319">
      <formula>#REF!&gt;=TODAY()</formula>
    </cfRule>
  </conditionalFormatting>
  <conditionalFormatting sqref="D40:BF40 BI40:FU40">
    <cfRule type="expression" dxfId="0" priority="320">
      <formula>#REF!&gt;=TODAY()</formula>
    </cfRule>
  </conditionalFormatting>
  <conditionalFormatting sqref="D40:BF40 BI40:FU40">
    <cfRule type="expression" dxfId="0" priority="321">
      <formula>#REF!&gt;=TODAY()</formula>
    </cfRule>
  </conditionalFormatting>
  <conditionalFormatting sqref="D40:BF40 BI40:FU40">
    <cfRule type="expression" dxfId="0" priority="322">
      <formula>#REF!&gt;=TODAY()</formula>
    </cfRule>
  </conditionalFormatting>
  <conditionalFormatting sqref="D40:BF40 BI40:FU40">
    <cfRule type="expression" dxfId="0" priority="323">
      <formula>#REF!&gt;=TODAY()</formula>
    </cfRule>
  </conditionalFormatting>
  <conditionalFormatting sqref="D40:BF40 BI40:FU40">
    <cfRule type="expression" dxfId="0" priority="324">
      <formula>#REF!&gt;=TODAY()</formula>
    </cfRule>
  </conditionalFormatting>
  <conditionalFormatting sqref="D40:BF40 BI40:FU40">
    <cfRule type="expression" dxfId="0" priority="325">
      <formula>#REF!&gt;=TODAY()</formula>
    </cfRule>
  </conditionalFormatting>
  <conditionalFormatting sqref="D40:BF40 BI40:FU40">
    <cfRule type="expression" dxfId="0" priority="326">
      <formula>#REF!&gt;=TODAY()</formula>
    </cfRule>
  </conditionalFormatting>
  <conditionalFormatting sqref="D40:BF40 BI40:FU40">
    <cfRule type="expression" dxfId="0" priority="327">
      <formula>#REF!&gt;=TODAY()</formula>
    </cfRule>
  </conditionalFormatting>
  <conditionalFormatting sqref="D40:BF40 BI40:FU40">
    <cfRule type="expression" dxfId="0" priority="328">
      <formula>#REF!&gt;=TODAY()</formula>
    </cfRule>
  </conditionalFormatting>
  <conditionalFormatting sqref="D40:BF40 BI40:FU40">
    <cfRule type="expression" dxfId="0" priority="329">
      <formula>#REF!&gt;=TODAY()</formula>
    </cfRule>
  </conditionalFormatting>
  <conditionalFormatting sqref="D40:BF40 BI40:FU40">
    <cfRule type="expression" dxfId="0" priority="330">
      <formula>#REF!&gt;=TODAY()</formula>
    </cfRule>
  </conditionalFormatting>
  <conditionalFormatting sqref="D40:BF40 BI40:FU40">
    <cfRule type="expression" dxfId="0" priority="331">
      <formula>#REF!&gt;=TODAY()</formula>
    </cfRule>
  </conditionalFormatting>
  <conditionalFormatting sqref="D40:BF40 BI40:FU40">
    <cfRule type="expression" dxfId="0" priority="332">
      <formula>#REF!&gt;=TODAY()</formula>
    </cfRule>
  </conditionalFormatting>
  <conditionalFormatting sqref="D40:BF40 BI40:FU40">
    <cfRule type="expression" dxfId="0" priority="333">
      <formula>#REF!&gt;=TODAY()</formula>
    </cfRule>
  </conditionalFormatting>
  <conditionalFormatting sqref="D40:BF40 BI40:FU40">
    <cfRule type="expression" dxfId="0" priority="334">
      <formula>#REF!&gt;=TODAY()</formula>
    </cfRule>
  </conditionalFormatting>
  <conditionalFormatting sqref="D40:BF40 BI40:FU40">
    <cfRule type="expression" dxfId="0" priority="335">
      <formula>#REF!&gt;=TODAY()</formula>
    </cfRule>
  </conditionalFormatting>
  <conditionalFormatting sqref="D40:BF40 BI40:FU40">
    <cfRule type="expression" dxfId="0" priority="336">
      <formula>#REF!&gt;=TODAY()</formula>
    </cfRule>
  </conditionalFormatting>
  <conditionalFormatting sqref="BG40:BN40">
    <cfRule type="expression" dxfId="0" priority="337">
      <formula>#REF!&gt;=TODAY()</formula>
    </cfRule>
  </conditionalFormatting>
  <conditionalFormatting sqref="BG40:BN40">
    <cfRule type="expression" dxfId="0" priority="338">
      <formula>#REF!&gt;=TODAY()</formula>
    </cfRule>
  </conditionalFormatting>
  <conditionalFormatting sqref="BG40:BN40">
    <cfRule type="expression" dxfId="0" priority="339">
      <formula>#REF!&gt;=TODAY()</formula>
    </cfRule>
  </conditionalFormatting>
  <conditionalFormatting sqref="BG40:BN40">
    <cfRule type="expression" dxfId="0" priority="340">
      <formula>#REF!&gt;=TODAY()</formula>
    </cfRule>
  </conditionalFormatting>
  <conditionalFormatting sqref="BG45:BN45">
    <cfRule type="expression" dxfId="0" priority="341">
      <formula>#REF!&gt;=TODAY()</formula>
    </cfRule>
  </conditionalFormatting>
  <conditionalFormatting sqref="BG45:BN45">
    <cfRule type="expression" dxfId="0" priority="342">
      <formula>#REF!&gt;=TODAY()</formula>
    </cfRule>
  </conditionalFormatting>
  <conditionalFormatting sqref="BG45:BN45">
    <cfRule type="expression" dxfId="0" priority="343">
      <formula>#REF!&gt;=TODAY()</formula>
    </cfRule>
  </conditionalFormatting>
  <conditionalFormatting sqref="BG45:BN45">
    <cfRule type="expression" dxfId="0" priority="344">
      <formula>#REF!&gt;=TODAY()</formula>
    </cfRule>
  </conditionalFormatting>
  <conditionalFormatting sqref="BG45:BN45">
    <cfRule type="expression" dxfId="0" priority="345">
      <formula>#REF!&gt;=TODAY()</formula>
    </cfRule>
  </conditionalFormatting>
  <conditionalFormatting sqref="BG45:BN45">
    <cfRule type="expression" dxfId="0" priority="346">
      <formula>#REF!&gt;=TODAY()</formula>
    </cfRule>
  </conditionalFormatting>
  <conditionalFormatting sqref="BG45:BN45">
    <cfRule type="expression" dxfId="0" priority="347">
      <formula>#REF!&gt;=TODAY()</formula>
    </cfRule>
  </conditionalFormatting>
  <conditionalFormatting sqref="BG45:BN45">
    <cfRule type="expression" dxfId="0" priority="348">
      <formula>#REF!&gt;=TODAY()</formula>
    </cfRule>
  </conditionalFormatting>
  <conditionalFormatting sqref="BG45:BN45">
    <cfRule type="expression" dxfId="0" priority="349">
      <formula>#REF!&gt;=TODAY()</formula>
    </cfRule>
  </conditionalFormatting>
  <conditionalFormatting sqref="BG45:BN45">
    <cfRule type="expression" dxfId="0" priority="350">
      <formula>#REF!&gt;=TODAY()</formula>
    </cfRule>
  </conditionalFormatting>
  <conditionalFormatting sqref="BG45:BN45">
    <cfRule type="expression" dxfId="0" priority="351">
      <formula>#REF!&gt;=TODAY()</formula>
    </cfRule>
  </conditionalFormatting>
  <conditionalFormatting sqref="BG45:BN45">
    <cfRule type="expression" dxfId="0" priority="352">
      <formula>#REF!&gt;=TODAY()</formula>
    </cfRule>
  </conditionalFormatting>
  <conditionalFormatting sqref="BG45:BN45">
    <cfRule type="expression" dxfId="0" priority="353">
      <formula>#REF!&gt;=TODAY()</formula>
    </cfRule>
  </conditionalFormatting>
  <conditionalFormatting sqref="BG45:BN45">
    <cfRule type="expression" dxfId="0" priority="354">
      <formula>#REF!&gt;=TODAY()</formula>
    </cfRule>
  </conditionalFormatting>
  <conditionalFormatting sqref="BG45:BN45">
    <cfRule type="expression" dxfId="0" priority="355">
      <formula>#REF!&gt;=TODAY()</formula>
    </cfRule>
  </conditionalFormatting>
  <conditionalFormatting sqref="BG45:BN45">
    <cfRule type="expression" dxfId="0" priority="356">
      <formula>#REF!&gt;=TODAY()</formula>
    </cfRule>
  </conditionalFormatting>
  <conditionalFormatting sqref="BG45:BN45">
    <cfRule type="expression" dxfId="0" priority="357">
      <formula>#REF!&gt;=TODAY()</formula>
    </cfRule>
  </conditionalFormatting>
  <conditionalFormatting sqref="BG45:BN45">
    <cfRule type="expression" dxfId="0" priority="358">
      <formula>#REF!&gt;=TODAY()</formula>
    </cfRule>
  </conditionalFormatting>
  <conditionalFormatting sqref="BG45:BN45">
    <cfRule type="expression" dxfId="0" priority="359">
      <formula>#REF!&gt;=TODAY()</formula>
    </cfRule>
  </conditionalFormatting>
  <conditionalFormatting sqref="BG45:BN45">
    <cfRule type="expression" dxfId="0" priority="360">
      <formula>#REF!&gt;=TODAY()</formula>
    </cfRule>
  </conditionalFormatting>
  <conditionalFormatting sqref="BG45:BN45">
    <cfRule type="expression" dxfId="0" priority="361">
      <formula>#REF!&gt;=TODAY()</formula>
    </cfRule>
  </conditionalFormatting>
  <conditionalFormatting sqref="BG45:BN45">
    <cfRule type="expression" dxfId="0" priority="362">
      <formula>#REF!&gt;=TODAY()</formula>
    </cfRule>
  </conditionalFormatting>
  <conditionalFormatting sqref="BG45:BN45">
    <cfRule type="expression" dxfId="0" priority="363">
      <formula>#REF!&gt;=TODAY()</formula>
    </cfRule>
  </conditionalFormatting>
  <conditionalFormatting sqref="BG45:BN45">
    <cfRule type="expression" dxfId="0" priority="364">
      <formula>#REF!&gt;=TODAY()</formula>
    </cfRule>
  </conditionalFormatting>
  <conditionalFormatting sqref="BG45:BN45">
    <cfRule type="expression" dxfId="0" priority="365">
      <formula>#REF!&gt;=TODAY()</formula>
    </cfRule>
  </conditionalFormatting>
  <conditionalFormatting sqref="BG45:BN45">
    <cfRule type="expression" dxfId="0" priority="366">
      <formula>#REF!&gt;=TODAY()</formula>
    </cfRule>
  </conditionalFormatting>
  <conditionalFormatting sqref="BG45:BN45">
    <cfRule type="expression" dxfId="0" priority="367">
      <formula>#REF!&gt;=TODAY()</formula>
    </cfRule>
  </conditionalFormatting>
  <conditionalFormatting sqref="BG45:BN45">
    <cfRule type="expression" dxfId="0" priority="368">
      <formula>#REF!&gt;=TODAY()</formula>
    </cfRule>
  </conditionalFormatting>
  <conditionalFormatting sqref="BG45:BN45">
    <cfRule type="expression" dxfId="0" priority="369">
      <formula>#REF!&gt;=TODAY()</formula>
    </cfRule>
  </conditionalFormatting>
  <conditionalFormatting sqref="BG45:BN45">
    <cfRule type="expression" dxfId="0" priority="370">
      <formula>#REF!&gt;=TODAY()</formula>
    </cfRule>
  </conditionalFormatting>
  <conditionalFormatting sqref="BG45:BN45">
    <cfRule type="expression" dxfId="0" priority="371">
      <formula>#REF!&gt;=TODAY()</formula>
    </cfRule>
  </conditionalFormatting>
  <conditionalFormatting sqref="BG45:BN45">
    <cfRule type="expression" dxfId="0" priority="372">
      <formula>#REF!&gt;=TODAY()</formula>
    </cfRule>
  </conditionalFormatting>
  <conditionalFormatting sqref="BG45:BN45">
    <cfRule type="expression" dxfId="0" priority="373">
      <formula>#REF!&gt;=TODAY()</formula>
    </cfRule>
  </conditionalFormatting>
  <conditionalFormatting sqref="BG45:BN45">
    <cfRule type="expression" dxfId="0" priority="374">
      <formula>#REF!&gt;=TODAY()</formula>
    </cfRule>
  </conditionalFormatting>
  <conditionalFormatting sqref="BG45:BN45">
    <cfRule type="expression" dxfId="0" priority="375">
      <formula>#REF!&gt;=TODAY()</formula>
    </cfRule>
  </conditionalFormatting>
  <conditionalFormatting sqref="BG45:BN45">
    <cfRule type="expression" dxfId="0" priority="376">
      <formula>#REF!&gt;=TODAY()</formula>
    </cfRule>
  </conditionalFormatting>
  <conditionalFormatting sqref="BG45:BN45">
    <cfRule type="expression" dxfId="0" priority="377">
      <formula>#REF!&gt;=TODAY()</formula>
    </cfRule>
  </conditionalFormatting>
  <conditionalFormatting sqref="BG45:BN45">
    <cfRule type="expression" dxfId="0" priority="378">
      <formula>#REF!&gt;=TODAY()</formula>
    </cfRule>
  </conditionalFormatting>
  <conditionalFormatting sqref="BG45:BN45">
    <cfRule type="expression" dxfId="0" priority="379">
      <formula>#REF!&gt;=TODAY()</formula>
    </cfRule>
  </conditionalFormatting>
  <conditionalFormatting sqref="BG45:BN45">
    <cfRule type="expression" dxfId="0" priority="380">
      <formula>#REF!&gt;=TODAY()</formula>
    </cfRule>
  </conditionalFormatting>
  <conditionalFormatting sqref="BG45:BN45">
    <cfRule type="expression" dxfId="0" priority="381">
      <formula>#REF!&gt;=TODAY()</formula>
    </cfRule>
  </conditionalFormatting>
  <conditionalFormatting sqref="BG45:BN45">
    <cfRule type="expression" dxfId="0" priority="382">
      <formula>#REF!&gt;=TODAY()</formula>
    </cfRule>
  </conditionalFormatting>
  <conditionalFormatting sqref="BG5">
    <cfRule type="expression" dxfId="0" priority="383">
      <formula>#REF!&gt;=TODAY()</formula>
    </cfRule>
  </conditionalFormatting>
  <conditionalFormatting sqref="BG5">
    <cfRule type="expression" dxfId="0" priority="384">
      <formula>#REF!&gt;=TODAY()</formula>
    </cfRule>
  </conditionalFormatting>
  <conditionalFormatting sqref="BG5">
    <cfRule type="expression" dxfId="0" priority="385">
      <formula>#REF!&gt;=TODAY()</formula>
    </cfRule>
  </conditionalFormatting>
  <conditionalFormatting sqref="BG5">
    <cfRule type="expression" dxfId="0" priority="386">
      <formula>#REF!&gt;=TODAY()</formula>
    </cfRule>
  </conditionalFormatting>
  <conditionalFormatting sqref="BG5">
    <cfRule type="expression" dxfId="0" priority="387">
      <formula>#REF!&gt;=TODAY()</formula>
    </cfRule>
  </conditionalFormatting>
  <conditionalFormatting sqref="BG5">
    <cfRule type="expression" dxfId="0" priority="388">
      <formula>#REF!&gt;=TODAY()</formula>
    </cfRule>
  </conditionalFormatting>
  <conditionalFormatting sqref="BG5">
    <cfRule type="expression" dxfId="0" priority="389">
      <formula>#REF!&gt;=TODAY()</formula>
    </cfRule>
  </conditionalFormatting>
  <conditionalFormatting sqref="BG5">
    <cfRule type="expression" dxfId="0" priority="390">
      <formula>#REF!&gt;=TODAY()</formula>
    </cfRule>
  </conditionalFormatting>
  <conditionalFormatting sqref="BG5">
    <cfRule type="expression" dxfId="0" priority="391">
      <formula>#REF!&gt;=TODAY()</formula>
    </cfRule>
  </conditionalFormatting>
  <conditionalFormatting sqref="BG5">
    <cfRule type="expression" dxfId="0" priority="392">
      <formula>#REF!&gt;=TODAY()</formula>
    </cfRule>
  </conditionalFormatting>
  <conditionalFormatting sqref="BG5">
    <cfRule type="expression" dxfId="0" priority="393">
      <formula>#REF!&gt;=TODAY()</formula>
    </cfRule>
  </conditionalFormatting>
  <conditionalFormatting sqref="BG5">
    <cfRule type="expression" dxfId="0" priority="394">
      <formula>#REF!&gt;=TODAY()</formula>
    </cfRule>
  </conditionalFormatting>
  <conditionalFormatting sqref="BG5">
    <cfRule type="expression" dxfId="0" priority="395">
      <formula>#REF!&gt;=TODAY()</formula>
    </cfRule>
  </conditionalFormatting>
  <conditionalFormatting sqref="BG5">
    <cfRule type="expression" dxfId="0" priority="396">
      <formula>#REF!&gt;=TODAY()</formula>
    </cfRule>
  </conditionalFormatting>
  <conditionalFormatting sqref="BG5">
    <cfRule type="expression" dxfId="0" priority="397">
      <formula>#REF!&gt;=TODAY()</formula>
    </cfRule>
  </conditionalFormatting>
  <conditionalFormatting sqref="BG5">
    <cfRule type="expression" dxfId="0" priority="398">
      <formula>#REF!&gt;=TODAY()</formula>
    </cfRule>
  </conditionalFormatting>
  <conditionalFormatting sqref="BG5">
    <cfRule type="expression" dxfId="0" priority="399">
      <formula>#REF!&gt;=TODAY()</formula>
    </cfRule>
  </conditionalFormatting>
  <conditionalFormatting sqref="BG5">
    <cfRule type="expression" dxfId="0" priority="400">
      <formula>#REF!&gt;=TODAY()</formula>
    </cfRule>
  </conditionalFormatting>
  <conditionalFormatting sqref="BG5">
    <cfRule type="expression" dxfId="0" priority="401">
      <formula>#REF!&gt;=TODAY()</formula>
    </cfRule>
  </conditionalFormatting>
  <conditionalFormatting sqref="BG5">
    <cfRule type="expression" dxfId="0" priority="402">
      <formula>#REF!&gt;=TODAY()</formula>
    </cfRule>
  </conditionalFormatting>
  <conditionalFormatting sqref="BG5">
    <cfRule type="expression" dxfId="0" priority="403">
      <formula>#REF!&gt;=TODAY()</formula>
    </cfRule>
  </conditionalFormatting>
  <conditionalFormatting sqref="BG5">
    <cfRule type="expression" dxfId="0" priority="404">
      <formula>#REF!&gt;=TODAY()</formula>
    </cfRule>
  </conditionalFormatting>
  <conditionalFormatting sqref="BG5">
    <cfRule type="expression" dxfId="0" priority="405">
      <formula>#REF!&gt;=TODAY()</formula>
    </cfRule>
  </conditionalFormatting>
  <conditionalFormatting sqref="BG5">
    <cfRule type="expression" dxfId="0" priority="406">
      <formula>#REF!&gt;=TODAY()</formula>
    </cfRule>
  </conditionalFormatting>
  <conditionalFormatting sqref="BG6:BN6">
    <cfRule type="expression" dxfId="0" priority="407">
      <formula>#REF!&gt;=TODAY()</formula>
    </cfRule>
  </conditionalFormatting>
  <conditionalFormatting sqref="BG6:BN6">
    <cfRule type="expression" dxfId="0" priority="408">
      <formula>#REF!&gt;=TODAY()</formula>
    </cfRule>
  </conditionalFormatting>
  <conditionalFormatting sqref="BG6:BN6">
    <cfRule type="expression" dxfId="0" priority="409">
      <formula>#REF!&gt;=TODAY()</formula>
    </cfRule>
  </conditionalFormatting>
  <conditionalFormatting sqref="BG6:BN6">
    <cfRule type="expression" dxfId="0" priority="410">
      <formula>#REF!&gt;=TODAY()</formula>
    </cfRule>
  </conditionalFormatting>
  <conditionalFormatting sqref="BG6:BN6">
    <cfRule type="expression" dxfId="0" priority="411">
      <formula>#REF!&gt;=TODAY()</formula>
    </cfRule>
  </conditionalFormatting>
  <conditionalFormatting sqref="BG6:BN6">
    <cfRule type="expression" dxfId="0" priority="412">
      <formula>#REF!&gt;=TODAY()</formula>
    </cfRule>
  </conditionalFormatting>
  <conditionalFormatting sqref="BG6:BN6">
    <cfRule type="expression" dxfId="0" priority="413">
      <formula>#REF!&gt;=TODAY()</formula>
    </cfRule>
  </conditionalFormatting>
  <conditionalFormatting sqref="BG6:BN6">
    <cfRule type="expression" dxfId="0" priority="414">
      <formula>#REF!&gt;=TODAY()</formula>
    </cfRule>
  </conditionalFormatting>
  <conditionalFormatting sqref="BG6:BN6">
    <cfRule type="expression" dxfId="0" priority="415">
      <formula>#REF!&gt;=TODAY()</formula>
    </cfRule>
  </conditionalFormatting>
  <conditionalFormatting sqref="BG6:BN6">
    <cfRule type="expression" dxfId="0" priority="416">
      <formula>#REF!&gt;=TODAY()</formula>
    </cfRule>
  </conditionalFormatting>
  <conditionalFormatting sqref="BG6:BN6">
    <cfRule type="expression" dxfId="0" priority="417">
      <formula>#REF!&gt;=TODAY()</formula>
    </cfRule>
  </conditionalFormatting>
  <conditionalFormatting sqref="BG6:BN6">
    <cfRule type="expression" dxfId="0" priority="418">
      <formula>#REF!&gt;=TODAY()</formula>
    </cfRule>
  </conditionalFormatting>
  <conditionalFormatting sqref="BG6:BN6">
    <cfRule type="expression" dxfId="0" priority="419">
      <formula>#REF!&gt;=TODAY()</formula>
    </cfRule>
  </conditionalFormatting>
  <conditionalFormatting sqref="BG6:BN6">
    <cfRule type="expression" dxfId="0" priority="420">
      <formula>#REF!&gt;=TODAY()</formula>
    </cfRule>
  </conditionalFormatting>
  <conditionalFormatting sqref="BG6:BN6">
    <cfRule type="expression" dxfId="0" priority="421">
      <formula>#REF!&gt;=TODAY()</formula>
    </cfRule>
  </conditionalFormatting>
  <conditionalFormatting sqref="BG6:BN6">
    <cfRule type="expression" dxfId="0" priority="422">
      <formula>#REF!&gt;=TODAY()</formula>
    </cfRule>
  </conditionalFormatting>
  <conditionalFormatting sqref="BG6:BN6">
    <cfRule type="expression" dxfId="0" priority="423">
      <formula>#REF!&gt;=TODAY()</formula>
    </cfRule>
  </conditionalFormatting>
  <conditionalFormatting sqref="BG6:BN6">
    <cfRule type="expression" dxfId="0" priority="424">
      <formula>#REF!&gt;=TODAY()</formula>
    </cfRule>
  </conditionalFormatting>
  <conditionalFormatting sqref="BG36:BN36">
    <cfRule type="expression" dxfId="0" priority="425">
      <formula>#REF!&gt;=TODAY()</formula>
    </cfRule>
  </conditionalFormatting>
  <conditionalFormatting sqref="BG36:BN36">
    <cfRule type="expression" dxfId="0" priority="426">
      <formula>#REF!&gt;=TODAY()</formula>
    </cfRule>
  </conditionalFormatting>
  <conditionalFormatting sqref="BG36:BN36">
    <cfRule type="expression" dxfId="0" priority="427">
      <formula>#REF!&gt;=TODAY()</formula>
    </cfRule>
  </conditionalFormatting>
  <conditionalFormatting sqref="BG36:BN36">
    <cfRule type="expression" dxfId="0" priority="428">
      <formula>#REF!&gt;=TODAY()</formula>
    </cfRule>
  </conditionalFormatting>
  <conditionalFormatting sqref="BG36:BN36">
    <cfRule type="expression" dxfId="0" priority="429">
      <formula>#REF!&gt;=TODAY()</formula>
    </cfRule>
  </conditionalFormatting>
  <conditionalFormatting sqref="BG36:BN36">
    <cfRule type="expression" dxfId="0" priority="430">
      <formula>#REF!&gt;=TODAY()</formula>
    </cfRule>
  </conditionalFormatting>
  <conditionalFormatting sqref="BG36:BN36">
    <cfRule type="expression" dxfId="0" priority="431">
      <formula>#REF!&gt;=TODAY()</formula>
    </cfRule>
  </conditionalFormatting>
  <conditionalFormatting sqref="BG36:BN36">
    <cfRule type="expression" dxfId="0" priority="432">
      <formula>#REF!&gt;=TODAY()</formula>
    </cfRule>
  </conditionalFormatting>
  <conditionalFormatting sqref="BG36:BN36">
    <cfRule type="expression" dxfId="0" priority="433">
      <formula>#REF!&gt;=TODAY()</formula>
    </cfRule>
  </conditionalFormatting>
  <conditionalFormatting sqref="BG36:BN36">
    <cfRule type="expression" dxfId="0" priority="434">
      <formula>#REF!&gt;=TODAY()</formula>
    </cfRule>
  </conditionalFormatting>
  <conditionalFormatting sqref="BG36:BN36">
    <cfRule type="expression" dxfId="0" priority="435">
      <formula>#REF!&gt;=TODAY()</formula>
    </cfRule>
  </conditionalFormatting>
  <conditionalFormatting sqref="BG36:BN36">
    <cfRule type="expression" dxfId="0" priority="436">
      <formula>#REF!&gt;=TODAY()</formula>
    </cfRule>
  </conditionalFormatting>
  <conditionalFormatting sqref="BG36:BN36">
    <cfRule type="expression" dxfId="0" priority="437">
      <formula>#REF!&gt;=TODAY()</formula>
    </cfRule>
  </conditionalFormatting>
  <conditionalFormatting sqref="BG36:BN36">
    <cfRule type="expression" dxfId="0" priority="438">
      <formula>#REF!&gt;=TODAY()</formula>
    </cfRule>
  </conditionalFormatting>
  <conditionalFormatting sqref="BG36:BN36">
    <cfRule type="expression" dxfId="0" priority="439">
      <formula>#REF!&gt;=TODAY()</formula>
    </cfRule>
  </conditionalFormatting>
  <conditionalFormatting sqref="BG36:BN36">
    <cfRule type="expression" dxfId="0" priority="440">
      <formula>#REF!&gt;=TODAY()</formula>
    </cfRule>
  </conditionalFormatting>
  <conditionalFormatting sqref="BG36:BN36">
    <cfRule type="expression" dxfId="0" priority="441">
      <formula>#REF!&gt;=TODAY()</formula>
    </cfRule>
  </conditionalFormatting>
  <conditionalFormatting sqref="BG36:BN36">
    <cfRule type="expression" dxfId="0" priority="442">
      <formula>#REF!&gt;=TODAY()</formula>
    </cfRule>
  </conditionalFormatting>
  <conditionalFormatting sqref="BG36:BN36">
    <cfRule type="expression" dxfId="0" priority="443">
      <formula>#REF!&gt;=TODAY()</formula>
    </cfRule>
  </conditionalFormatting>
  <conditionalFormatting sqref="BG36:BN36">
    <cfRule type="expression" dxfId="0" priority="444">
      <formula>#REF!&gt;=TODAY()</formula>
    </cfRule>
  </conditionalFormatting>
  <conditionalFormatting sqref="BG36:BN36">
    <cfRule type="expression" dxfId="0" priority="445">
      <formula>#REF!&gt;=TODAY()</formula>
    </cfRule>
  </conditionalFormatting>
  <conditionalFormatting sqref="BG36:BN36">
    <cfRule type="expression" dxfId="0" priority="446">
      <formula>#REF!&gt;=TODAY()</formula>
    </cfRule>
  </conditionalFormatting>
  <conditionalFormatting sqref="BG36:BN36">
    <cfRule type="expression" dxfId="0" priority="447">
      <formula>#REF!&gt;=TODAY()</formula>
    </cfRule>
  </conditionalFormatting>
  <conditionalFormatting sqref="BG36:BN36">
    <cfRule type="expression" dxfId="0" priority="448">
      <formula>#REF!&gt;=TODAY()</formula>
    </cfRule>
  </conditionalFormatting>
  <conditionalFormatting sqref="BG36:BN36">
    <cfRule type="expression" dxfId="0" priority="449">
      <formula>#REF!&gt;=TODAY()</formula>
    </cfRule>
  </conditionalFormatting>
  <conditionalFormatting sqref="BG36:BN36">
    <cfRule type="expression" dxfId="0" priority="450">
      <formula>#REF!&gt;=TODAY()</formula>
    </cfRule>
  </conditionalFormatting>
  <conditionalFormatting sqref="BG36:BN36">
    <cfRule type="expression" dxfId="0" priority="451">
      <formula>#REF!&gt;=TODAY()</formula>
    </cfRule>
  </conditionalFormatting>
  <conditionalFormatting sqref="BG36:BN36">
    <cfRule type="expression" dxfId="0" priority="452">
      <formula>#REF!&gt;=TODAY()</formula>
    </cfRule>
  </conditionalFormatting>
  <conditionalFormatting sqref="BG36:BN36">
    <cfRule type="expression" dxfId="0" priority="453">
      <formula>#REF!&gt;=TODAY()</formula>
    </cfRule>
  </conditionalFormatting>
  <conditionalFormatting sqref="BG36:BN36">
    <cfRule type="expression" dxfId="0" priority="454">
      <formula>#REF!&gt;=TODAY()</formula>
    </cfRule>
  </conditionalFormatting>
  <conditionalFormatting sqref="BG36:BN36">
    <cfRule type="expression" dxfId="0" priority="455">
      <formula>#REF!&gt;=TODAY()</formula>
    </cfRule>
  </conditionalFormatting>
  <conditionalFormatting sqref="BG36:BN36">
    <cfRule type="expression" dxfId="0" priority="456">
      <formula>#REF!&gt;=TODAY()</formula>
    </cfRule>
  </conditionalFormatting>
  <conditionalFormatting sqref="BG36:BN36">
    <cfRule type="expression" dxfId="0" priority="457">
      <formula>#REF!&gt;=TODAY()</formula>
    </cfRule>
  </conditionalFormatting>
  <conditionalFormatting sqref="BG36:BN36">
    <cfRule type="expression" dxfId="0" priority="458">
      <formula>#REF!&gt;=TODAY()</formula>
    </cfRule>
  </conditionalFormatting>
  <conditionalFormatting sqref="BG36:BN36">
    <cfRule type="expression" dxfId="0" priority="459">
      <formula>#REF!&gt;=TODAY()</formula>
    </cfRule>
  </conditionalFormatting>
  <conditionalFormatting sqref="BG36:BN36">
    <cfRule type="expression" dxfId="0" priority="460">
      <formula>#REF!&gt;=TODAY()</formula>
    </cfRule>
  </conditionalFormatting>
  <conditionalFormatting sqref="BG36:BN36">
    <cfRule type="expression" dxfId="0" priority="461">
      <formula>#REF!&gt;=TODAY()</formula>
    </cfRule>
  </conditionalFormatting>
  <conditionalFormatting sqref="BG36:BN36">
    <cfRule type="expression" dxfId="0" priority="462">
      <formula>#REF!&gt;=TODAY()</formula>
    </cfRule>
  </conditionalFormatting>
  <conditionalFormatting sqref="BG36:BN36">
    <cfRule type="expression" dxfId="0" priority="463">
      <formula>#REF!&gt;=TODAY()</formula>
    </cfRule>
  </conditionalFormatting>
  <conditionalFormatting sqref="BG36:BN36">
    <cfRule type="expression" dxfId="0" priority="464">
      <formula>#REF!&gt;=TODAY()</formula>
    </cfRule>
  </conditionalFormatting>
  <conditionalFormatting sqref="BG36:BN36">
    <cfRule type="expression" dxfId="0" priority="465">
      <formula>#REF!&gt;=TODAY()</formula>
    </cfRule>
  </conditionalFormatting>
  <conditionalFormatting sqref="BG36:BN36">
    <cfRule type="expression" dxfId="0" priority="466">
      <formula>#REF!&gt;=TODAY()</formula>
    </cfRule>
  </conditionalFormatting>
  <conditionalFormatting sqref="BG40:BN40">
    <cfRule type="expression" dxfId="0" priority="467">
      <formula>#REF!&gt;=TODAY()</formula>
    </cfRule>
  </conditionalFormatting>
  <conditionalFormatting sqref="BG40:BN40">
    <cfRule type="expression" dxfId="0" priority="468">
      <formula>#REF!&gt;=TODAY()</formula>
    </cfRule>
  </conditionalFormatting>
  <conditionalFormatting sqref="BG40:BN40">
    <cfRule type="expression" dxfId="0" priority="469">
      <formula>#REF!&gt;=TODAY()</formula>
    </cfRule>
  </conditionalFormatting>
  <conditionalFormatting sqref="BG40:BN40">
    <cfRule type="expression" dxfId="0" priority="470">
      <formula>#REF!&gt;=TODAY()</formula>
    </cfRule>
  </conditionalFormatting>
  <conditionalFormatting sqref="BG40:BN40">
    <cfRule type="expression" dxfId="0" priority="471">
      <formula>#REF!&gt;=TODAY()</formula>
    </cfRule>
  </conditionalFormatting>
  <conditionalFormatting sqref="BG40:BN40">
    <cfRule type="expression" dxfId="0" priority="472">
      <formula>#REF!&gt;=TODAY()</formula>
    </cfRule>
  </conditionalFormatting>
  <conditionalFormatting sqref="BG40:BN40">
    <cfRule type="expression" dxfId="0" priority="473">
      <formula>#REF!&gt;=TODAY()</formula>
    </cfRule>
  </conditionalFormatting>
  <conditionalFormatting sqref="BG40:BN40">
    <cfRule type="expression" dxfId="0" priority="474">
      <formula>#REF!&gt;=TODAY()</formula>
    </cfRule>
  </conditionalFormatting>
  <conditionalFormatting sqref="BG40:BN40">
    <cfRule type="expression" dxfId="0" priority="475">
      <formula>#REF!&gt;=TODAY()</formula>
    </cfRule>
  </conditionalFormatting>
  <conditionalFormatting sqref="BG40:BN40">
    <cfRule type="expression" dxfId="0" priority="476">
      <formula>#REF!&gt;=TODAY()</formula>
    </cfRule>
  </conditionalFormatting>
  <conditionalFormatting sqref="BG40:BN40">
    <cfRule type="expression" dxfId="0" priority="477">
      <formula>#REF!&gt;=TODAY()</formula>
    </cfRule>
  </conditionalFormatting>
  <conditionalFormatting sqref="BG40:BN40">
    <cfRule type="expression" dxfId="0" priority="478">
      <formula>#REF!&gt;=TODAY()</formula>
    </cfRule>
  </conditionalFormatting>
  <conditionalFormatting sqref="BG40:BN40">
    <cfRule type="expression" dxfId="0" priority="479">
      <formula>#REF!&gt;=TODAY()</formula>
    </cfRule>
  </conditionalFormatting>
  <conditionalFormatting sqref="BG40:BN40">
    <cfRule type="expression" dxfId="0" priority="480">
      <formula>#REF!&gt;=TODAY()</formula>
    </cfRule>
  </conditionalFormatting>
  <conditionalFormatting sqref="BG40:BN40">
    <cfRule type="expression" dxfId="0" priority="481">
      <formula>#REF!&gt;=TODAY()</formula>
    </cfRule>
  </conditionalFormatting>
  <conditionalFormatting sqref="BG40:BN40">
    <cfRule type="expression" dxfId="0" priority="482">
      <formula>#REF!&gt;=TODAY()</formula>
    </cfRule>
  </conditionalFormatting>
  <conditionalFormatting sqref="BG40:BN40">
    <cfRule type="expression" dxfId="0" priority="483">
      <formula>#REF!&gt;=TODAY()</formula>
    </cfRule>
  </conditionalFormatting>
  <conditionalFormatting sqref="BG40:BN40">
    <cfRule type="expression" dxfId="0" priority="484">
      <formula>#REF!&gt;=TODAY()</formula>
    </cfRule>
  </conditionalFormatting>
  <conditionalFormatting sqref="BG40:BN40">
    <cfRule type="expression" dxfId="0" priority="485">
      <formula>#REF!&gt;=TODAY()</formula>
    </cfRule>
  </conditionalFormatting>
  <conditionalFormatting sqref="BG40:BN40">
    <cfRule type="expression" dxfId="0" priority="486">
      <formula>#REF!&gt;=TODAY()</formula>
    </cfRule>
  </conditionalFormatting>
  <conditionalFormatting sqref="BG40:BN40">
    <cfRule type="expression" dxfId="0" priority="487">
      <formula>#REF!&gt;=TODAY()</formula>
    </cfRule>
  </conditionalFormatting>
  <conditionalFormatting sqref="BG40:BN40">
    <cfRule type="expression" dxfId="0" priority="488">
      <formula>#REF!&gt;=TODAY()</formula>
    </cfRule>
  </conditionalFormatting>
  <conditionalFormatting sqref="BG40:BN40">
    <cfRule type="expression" dxfId="0" priority="489">
      <formula>#REF!&gt;=TODAY()</formula>
    </cfRule>
  </conditionalFormatting>
  <conditionalFormatting sqref="BG40:BN40">
    <cfRule type="expression" dxfId="0" priority="490">
      <formula>#REF!&gt;=TODAY()</formula>
    </cfRule>
  </conditionalFormatting>
  <conditionalFormatting sqref="BG40:BN40">
    <cfRule type="expression" dxfId="0" priority="491">
      <formula>#REF!&gt;=TODAY()</formula>
    </cfRule>
  </conditionalFormatting>
  <conditionalFormatting sqref="BG40:BN40">
    <cfRule type="expression" dxfId="0" priority="492">
      <formula>#REF!&gt;=TODAY()</formula>
    </cfRule>
  </conditionalFormatting>
  <conditionalFormatting sqref="BG40:BN40">
    <cfRule type="expression" dxfId="0" priority="493">
      <formula>#REF!&gt;=TODAY()</formula>
    </cfRule>
  </conditionalFormatting>
  <conditionalFormatting sqref="BG40:BN40">
    <cfRule type="expression" dxfId="0" priority="494">
      <formula>#REF!&gt;=TODAY()</formula>
    </cfRule>
  </conditionalFormatting>
  <conditionalFormatting sqref="BG40:BN40">
    <cfRule type="expression" dxfId="0" priority="495">
      <formula>#REF!&gt;=TODAY()</formula>
    </cfRule>
  </conditionalFormatting>
  <conditionalFormatting sqref="BG40:BN40">
    <cfRule type="expression" dxfId="0" priority="496">
      <formula>#REF!&gt;=TODAY()</formula>
    </cfRule>
  </conditionalFormatting>
  <conditionalFormatting sqref="BG40:BN40">
    <cfRule type="expression" dxfId="0" priority="497">
      <formula>#REF!&gt;=TODAY()</formula>
    </cfRule>
  </conditionalFormatting>
  <conditionalFormatting sqref="BG40:BN40">
    <cfRule type="expression" dxfId="0" priority="498">
      <formula>#REF!&gt;=TODAY()</formula>
    </cfRule>
  </conditionalFormatting>
  <conditionalFormatting sqref="BG40:BN40">
    <cfRule type="expression" dxfId="0" priority="499">
      <formula>#REF!&gt;=TODAY()</formula>
    </cfRule>
  </conditionalFormatting>
  <conditionalFormatting sqref="BG40:BN40">
    <cfRule type="expression" dxfId="0" priority="500">
      <formula>#REF!&gt;=TODAY()</formula>
    </cfRule>
  </conditionalFormatting>
  <conditionalFormatting sqref="BG40:BN40">
    <cfRule type="expression" dxfId="0" priority="501">
      <formula>#REF!&gt;=TODAY()</formula>
    </cfRule>
  </conditionalFormatting>
  <conditionalFormatting sqref="BG40:BN40">
    <cfRule type="expression" dxfId="0" priority="502">
      <formula>#REF!&gt;=TODAY()</formula>
    </cfRule>
  </conditionalFormatting>
  <conditionalFormatting sqref="BG40:BN40">
    <cfRule type="expression" dxfId="0" priority="503">
      <formula>#REF!&gt;=TODAY()</formula>
    </cfRule>
  </conditionalFormatting>
  <conditionalFormatting sqref="BG40:BN40">
    <cfRule type="expression" dxfId="0" priority="504">
      <formula>#REF!&gt;=TODAY()</formula>
    </cfRule>
  </conditionalFormatting>
  <printOptions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71"/>
    <col customWidth="1" min="2" max="2" width="42.57"/>
    <col customWidth="1" min="3" max="184" width="7.29"/>
    <col customWidth="1" min="185" max="193" width="8.57"/>
  </cols>
  <sheetData>
    <row r="1" ht="11.25" customHeight="1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135"/>
      <c r="AB1" s="135"/>
      <c r="AC1" s="135"/>
      <c r="AD1" s="135"/>
      <c r="AE1" s="135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2"/>
      <c r="FH1" s="92"/>
      <c r="FI1" s="92"/>
      <c r="FJ1" s="92"/>
      <c r="FK1" s="92"/>
      <c r="FL1" s="92"/>
      <c r="FM1" s="92"/>
      <c r="FN1" s="92"/>
      <c r="FO1" s="92"/>
      <c r="FP1" s="92"/>
      <c r="FQ1" s="92"/>
      <c r="FR1" s="92"/>
      <c r="FS1" s="92"/>
      <c r="FT1" s="92"/>
      <c r="FU1" s="92"/>
      <c r="FV1" s="92"/>
      <c r="FW1" s="92"/>
      <c r="FX1" s="92"/>
      <c r="FY1" s="92"/>
      <c r="FZ1" s="92"/>
      <c r="GA1" s="92"/>
      <c r="GB1" s="92"/>
      <c r="GC1" s="22"/>
      <c r="GD1" s="22"/>
      <c r="GE1" s="22"/>
      <c r="GF1" s="22"/>
      <c r="GG1" s="22"/>
      <c r="GH1" s="22"/>
      <c r="GI1" s="22"/>
      <c r="GJ1" s="22"/>
      <c r="GK1" s="22"/>
    </row>
    <row r="2" ht="11.25" customHeight="1">
      <c r="A2" s="88"/>
      <c r="B2" s="93" t="s">
        <v>0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135"/>
      <c r="AB2" s="135"/>
      <c r="AC2" s="135"/>
      <c r="AD2" s="135"/>
      <c r="AE2" s="135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22"/>
      <c r="GD2" s="22"/>
      <c r="GE2" s="22"/>
      <c r="GF2" s="22"/>
      <c r="GG2" s="22"/>
      <c r="GH2" s="22"/>
      <c r="GI2" s="22"/>
      <c r="GJ2" s="22"/>
      <c r="GK2" s="22"/>
    </row>
    <row r="3" ht="11.25" customHeight="1">
      <c r="A3" s="88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135"/>
      <c r="AB3" s="135"/>
      <c r="AC3" s="135"/>
      <c r="AD3" s="135"/>
      <c r="AE3" s="135"/>
      <c r="AF3" s="92"/>
      <c r="AG3" s="92"/>
      <c r="AH3" s="92"/>
      <c r="AI3" s="92"/>
      <c r="AJ3" s="92"/>
      <c r="AK3" s="92"/>
      <c r="AL3" s="92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2"/>
      <c r="AX3" s="92"/>
      <c r="AY3" s="92"/>
      <c r="AZ3" s="92"/>
      <c r="BA3" s="92"/>
      <c r="BB3" s="92"/>
      <c r="BC3" s="92"/>
      <c r="BD3" s="92"/>
      <c r="BE3" s="92"/>
      <c r="BF3" s="92"/>
      <c r="BG3" s="92"/>
      <c r="BH3" s="92"/>
      <c r="BI3" s="92"/>
      <c r="BJ3" s="92"/>
      <c r="BK3" s="92"/>
      <c r="BL3" s="92"/>
      <c r="BM3" s="92"/>
      <c r="BN3" s="92"/>
      <c r="BO3" s="92"/>
      <c r="BP3" s="92"/>
      <c r="BQ3" s="92"/>
      <c r="BR3" s="92"/>
      <c r="BS3" s="92"/>
      <c r="BT3" s="92"/>
      <c r="BU3" s="92"/>
      <c r="BV3" s="92"/>
      <c r="BW3" s="92"/>
      <c r="BX3" s="92"/>
      <c r="BY3" s="92"/>
      <c r="BZ3" s="92"/>
      <c r="CA3" s="92"/>
      <c r="CB3" s="92"/>
      <c r="CC3" s="92"/>
      <c r="CD3" s="92"/>
      <c r="CE3" s="92"/>
      <c r="CF3" s="92"/>
      <c r="CG3" s="92"/>
      <c r="CH3" s="92"/>
      <c r="CI3" s="92"/>
      <c r="CJ3" s="92"/>
      <c r="CK3" s="92"/>
      <c r="CL3" s="92"/>
      <c r="CM3" s="92"/>
      <c r="CN3" s="92"/>
      <c r="CO3" s="92"/>
      <c r="CP3" s="92"/>
      <c r="CQ3" s="92"/>
      <c r="CR3" s="92"/>
      <c r="CS3" s="92"/>
      <c r="CT3" s="92"/>
      <c r="CU3" s="92"/>
      <c r="CV3" s="92"/>
      <c r="CW3" s="92"/>
      <c r="CX3" s="92"/>
      <c r="CY3" s="92"/>
      <c r="CZ3" s="92"/>
      <c r="DA3" s="92"/>
      <c r="DB3" s="92"/>
      <c r="DC3" s="92"/>
      <c r="DD3" s="92"/>
      <c r="DE3" s="92"/>
      <c r="DF3" s="92"/>
      <c r="DG3" s="92"/>
      <c r="DH3" s="92"/>
      <c r="DI3" s="92"/>
      <c r="DJ3" s="92"/>
      <c r="DK3" s="92"/>
      <c r="DL3" s="92"/>
      <c r="DM3" s="92"/>
      <c r="DN3" s="92"/>
      <c r="DO3" s="92"/>
      <c r="DP3" s="92"/>
      <c r="DQ3" s="92"/>
      <c r="DR3" s="92"/>
      <c r="DS3" s="92"/>
      <c r="DT3" s="92"/>
      <c r="DU3" s="92"/>
      <c r="DV3" s="92"/>
      <c r="DW3" s="92"/>
      <c r="DX3" s="92"/>
      <c r="DY3" s="92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2"/>
      <c r="ER3" s="92"/>
      <c r="ES3" s="92"/>
      <c r="ET3" s="92"/>
      <c r="EU3" s="92"/>
      <c r="EV3" s="92"/>
      <c r="EW3" s="92"/>
      <c r="EX3" s="92"/>
      <c r="EY3" s="92"/>
      <c r="EZ3" s="92"/>
      <c r="FA3" s="92"/>
      <c r="FB3" s="92"/>
      <c r="FC3" s="92"/>
      <c r="FD3" s="92"/>
      <c r="FE3" s="92"/>
      <c r="FF3" s="92"/>
      <c r="FG3" s="92"/>
      <c r="FH3" s="92"/>
      <c r="FI3" s="92"/>
      <c r="FJ3" s="92"/>
      <c r="FK3" s="92"/>
      <c r="FL3" s="92"/>
      <c r="FM3" s="92"/>
      <c r="FN3" s="92"/>
      <c r="FO3" s="92"/>
      <c r="FP3" s="92"/>
      <c r="FQ3" s="92"/>
      <c r="FR3" s="92"/>
      <c r="FS3" s="92"/>
      <c r="FT3" s="92"/>
      <c r="FU3" s="92"/>
      <c r="FV3" s="92"/>
      <c r="FW3" s="92"/>
      <c r="FX3" s="92"/>
      <c r="FY3" s="92"/>
      <c r="FZ3" s="92"/>
      <c r="GA3" s="92"/>
      <c r="GB3" s="92"/>
      <c r="GC3" s="22"/>
      <c r="GD3" s="22"/>
      <c r="GE3" s="22"/>
      <c r="GF3" s="22"/>
      <c r="GG3" s="22"/>
      <c r="GH3" s="22"/>
      <c r="GI3" s="22"/>
      <c r="GJ3" s="22"/>
      <c r="GK3" s="22"/>
    </row>
    <row r="4" ht="11.25" customHeight="1">
      <c r="A4" s="8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135"/>
      <c r="AB4" s="135"/>
      <c r="AC4" s="135"/>
      <c r="AD4" s="135"/>
      <c r="AE4" s="135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22"/>
      <c r="GD4" s="22"/>
      <c r="GE4" s="22"/>
      <c r="GF4" s="22"/>
      <c r="GG4" s="22"/>
      <c r="GH4" s="22"/>
      <c r="GI4" s="22"/>
      <c r="GJ4" s="22"/>
      <c r="GK4" s="22"/>
    </row>
    <row r="5" ht="12.75" customHeight="1">
      <c r="A5" s="88">
        <v>1.0</v>
      </c>
      <c r="B5" s="94" t="s">
        <v>8</v>
      </c>
      <c r="C5" s="95" t="str">
        <f>CONCATENATE(MONTH(Month!C$5),"M",RIGHT(YEAR(Month!C$5),2))</f>
        <v>1M06</v>
      </c>
      <c r="D5" s="95" t="str">
        <f>CONCATENATE(MONTH(Month!D$5),"M",RIGHT(YEAR(Month!D$5),2))</f>
        <v>2M06</v>
      </c>
      <c r="E5" s="95" t="str">
        <f>CONCATENATE(MONTH(Month!E$5),"M",RIGHT(YEAR(Month!E$5),2))</f>
        <v>3M06</v>
      </c>
      <c r="F5" s="95" t="str">
        <f>CONCATENATE(MONTH(Month!F$5),"M",RIGHT(YEAR(Month!F$5),2))</f>
        <v>4M06</v>
      </c>
      <c r="G5" s="95" t="str">
        <f>CONCATENATE(MONTH(Month!G$5),"M",RIGHT(YEAR(Month!G$5),2))</f>
        <v>5M06</v>
      </c>
      <c r="H5" s="95" t="str">
        <f>CONCATENATE(MONTH(Month!H$5),"M",RIGHT(YEAR(Month!H$5),2))</f>
        <v>6M06</v>
      </c>
      <c r="I5" s="95" t="str">
        <f>CONCATENATE(MONTH(Month!I$5),"M",RIGHT(YEAR(Month!I$5),2))</f>
        <v>7M06</v>
      </c>
      <c r="J5" s="95" t="str">
        <f>CONCATENATE(MONTH(Month!J$5),"M",RIGHT(YEAR(Month!J$5),2))</f>
        <v>8M06</v>
      </c>
      <c r="K5" s="95" t="str">
        <f>CONCATENATE(MONTH(Month!K$5),"M",RIGHT(YEAR(Month!K$5),2))</f>
        <v>9M06</v>
      </c>
      <c r="L5" s="95" t="str">
        <f>CONCATENATE(MONTH(Month!L$5),"M",RIGHT(YEAR(Month!L$5),2))</f>
        <v>10M06</v>
      </c>
      <c r="M5" s="95" t="str">
        <f>CONCATENATE(MONTH(Month!M$5),"M",RIGHT(YEAR(Month!M$5),2))</f>
        <v>11M06</v>
      </c>
      <c r="N5" s="95" t="str">
        <f>CONCATENATE(MONTH(Month!N$5),"M",RIGHT(YEAR(Month!N$5),2))</f>
        <v>12M06</v>
      </c>
      <c r="O5" s="95" t="str">
        <f>CONCATENATE(MONTH(Month!O$5),"M",RIGHT(YEAR(Month!O$5),2))</f>
        <v>1M07</v>
      </c>
      <c r="P5" s="95" t="str">
        <f>CONCATENATE(MONTH(Month!P$5),"M",RIGHT(YEAR(Month!P$5),2))</f>
        <v>2M07</v>
      </c>
      <c r="Q5" s="95" t="str">
        <f>CONCATENATE(MONTH(Month!Q$5),"M",RIGHT(YEAR(Month!Q$5),2))</f>
        <v>3M07</v>
      </c>
      <c r="R5" s="95" t="str">
        <f>CONCATENATE(MONTH(Month!R$5),"M",RIGHT(YEAR(Month!R$5),2))</f>
        <v>4M07</v>
      </c>
      <c r="S5" s="95" t="str">
        <f>CONCATENATE(MONTH(Month!S$5),"M",RIGHT(YEAR(Month!S$5),2))</f>
        <v>5M07</v>
      </c>
      <c r="T5" s="95" t="str">
        <f>CONCATENATE(MONTH(Month!T$5),"M",RIGHT(YEAR(Month!T$5),2))</f>
        <v>6M07</v>
      </c>
      <c r="U5" s="95" t="str">
        <f>CONCATENATE(MONTH(Month!U$5),"M",RIGHT(YEAR(Month!U$5),2))</f>
        <v>7M07</v>
      </c>
      <c r="V5" s="95" t="str">
        <f>CONCATENATE(MONTH(Month!V$5),"M",RIGHT(YEAR(Month!V$5),2))</f>
        <v>8M07</v>
      </c>
      <c r="W5" s="95" t="str">
        <f>CONCATENATE(MONTH(Month!W$5),"M",RIGHT(YEAR(Month!W$5),2))</f>
        <v>9M07</v>
      </c>
      <c r="X5" s="95" t="str">
        <f>CONCATENATE(MONTH(Month!X$5),"M",RIGHT(YEAR(Month!X$5),2))</f>
        <v>10M07</v>
      </c>
      <c r="Y5" s="95" t="str">
        <f>CONCATENATE(MONTH(Month!Y$5),"M",RIGHT(YEAR(Month!Y$5),2))</f>
        <v>11M07</v>
      </c>
      <c r="Z5" s="95" t="str">
        <f>CONCATENATE(MONTH(Month!Z$5),"M",RIGHT(YEAR(Month!Z$5),2))</f>
        <v>12M07</v>
      </c>
      <c r="AA5" s="95" t="str">
        <f>CONCATENATE(MONTH(Month!AA$5),"M",RIGHT(YEAR(Month!AA$5),2))</f>
        <v>1M08</v>
      </c>
      <c r="AB5" s="95" t="str">
        <f>CONCATENATE(MONTH(Month!AB$5),"M",RIGHT(YEAR(Month!AB$5),2))</f>
        <v>2M08</v>
      </c>
      <c r="AC5" s="95" t="str">
        <f>CONCATENATE(MONTH(Month!AC$5),"M",RIGHT(YEAR(Month!AC$5),2))</f>
        <v>3M08</v>
      </c>
      <c r="AD5" s="95" t="str">
        <f>CONCATENATE(MONTH(Month!AD$5),"M",RIGHT(YEAR(Month!AD$5),2))</f>
        <v>4M08</v>
      </c>
      <c r="AE5" s="95" t="str">
        <f>CONCATENATE(MONTH(Month!AE$5),"M",RIGHT(YEAR(Month!AE$5),2))</f>
        <v>5M08</v>
      </c>
      <c r="AF5" s="95" t="str">
        <f>CONCATENATE(MONTH(Month!AF$5),"M",RIGHT(YEAR(Month!AF$5),2))</f>
        <v>6M08</v>
      </c>
      <c r="AG5" s="95" t="str">
        <f>CONCATENATE(MONTH(Month!AG$5),"M",RIGHT(YEAR(Month!AG$5),2))</f>
        <v>7M08</v>
      </c>
      <c r="AH5" s="95" t="str">
        <f>CONCATENATE(MONTH(Month!AH$5),"M",RIGHT(YEAR(Month!AH$5),2))</f>
        <v>8M08</v>
      </c>
      <c r="AI5" s="95" t="str">
        <f>CONCATENATE(MONTH(Month!AI$5),"M",RIGHT(YEAR(Month!AI$5),2))</f>
        <v>9M08</v>
      </c>
      <c r="AJ5" s="95" t="str">
        <f>CONCATENATE(MONTH(Month!AJ$5),"M",RIGHT(YEAR(Month!AJ$5),2))</f>
        <v>10M08</v>
      </c>
      <c r="AK5" s="95" t="str">
        <f>CONCATENATE(MONTH(Month!AK$5),"M",RIGHT(YEAR(Month!AK$5),2))</f>
        <v>11M08</v>
      </c>
      <c r="AL5" s="95" t="str">
        <f>CONCATENATE(MONTH(Month!AL$5),"M",RIGHT(YEAR(Month!AL$5),2))</f>
        <v>12M08</v>
      </c>
      <c r="AM5" s="95" t="str">
        <f>CONCATENATE(MONTH(Month!AM$5),"M",RIGHT(YEAR(Month!AM$5),2))</f>
        <v>1M09</v>
      </c>
      <c r="AN5" s="95" t="str">
        <f>CONCATENATE(MONTH(Month!AN$5),"M",RIGHT(YEAR(Month!AN$5),2))</f>
        <v>2M09</v>
      </c>
      <c r="AO5" s="95" t="str">
        <f>CONCATENATE(MONTH(Month!AO$5),"M",RIGHT(YEAR(Month!AO$5),2))</f>
        <v>3M09</v>
      </c>
      <c r="AP5" s="95" t="str">
        <f>CONCATENATE(MONTH(Month!AP$5),"M",RIGHT(YEAR(Month!AP$5),2))</f>
        <v>4M09</v>
      </c>
      <c r="AQ5" s="95" t="str">
        <f>CONCATENATE(MONTH(Month!AQ$5),"M",RIGHT(YEAR(Month!AQ$5),2))</f>
        <v>5M09</v>
      </c>
      <c r="AR5" s="95" t="str">
        <f>CONCATENATE(MONTH(Month!AR$5),"M",RIGHT(YEAR(Month!AR$5),2))</f>
        <v>6M09</v>
      </c>
      <c r="AS5" s="95" t="str">
        <f>CONCATENATE(MONTH(Month!AS$5),"M",RIGHT(YEAR(Month!AS$5),2))</f>
        <v>7M09</v>
      </c>
      <c r="AT5" s="95" t="str">
        <f>CONCATENATE(MONTH(Month!AT$5),"M",RIGHT(YEAR(Month!AT$5),2))</f>
        <v>8M09</v>
      </c>
      <c r="AU5" s="95" t="str">
        <f>CONCATENATE(MONTH(Month!AU$5),"M",RIGHT(YEAR(Month!AU$5),2))</f>
        <v>9M09</v>
      </c>
      <c r="AV5" s="95" t="str">
        <f>CONCATENATE(MONTH(Month!AV$5),"M",RIGHT(YEAR(Month!AV$5),2))</f>
        <v>10M09</v>
      </c>
      <c r="AW5" s="95" t="str">
        <f>CONCATENATE(MONTH(Month!AW$5),"M",RIGHT(YEAR(Month!AW$5),2))</f>
        <v>11M09</v>
      </c>
      <c r="AX5" s="95" t="str">
        <f>CONCATENATE(MONTH(Month!AX$5),"M",RIGHT(YEAR(Month!AX$5),2))</f>
        <v>12M09</v>
      </c>
      <c r="AY5" s="95" t="str">
        <f>CONCATENATE(MONTH(Month!AY$5),"M",RIGHT(YEAR(Month!AY$5),2))</f>
        <v>1M10</v>
      </c>
      <c r="AZ5" s="95" t="str">
        <f>CONCATENATE(MONTH(Month!AZ$5),"M",RIGHT(YEAR(Month!AZ$5),2))</f>
        <v>2M10</v>
      </c>
      <c r="BA5" s="95" t="str">
        <f>CONCATENATE(MONTH(Month!BA$5),"M",RIGHT(YEAR(Month!BA$5),2))</f>
        <v>3M10</v>
      </c>
      <c r="BB5" s="95" t="str">
        <f>CONCATENATE(MONTH(Month!BB$5),"M",RIGHT(YEAR(Month!BB$5),2))</f>
        <v>4M10</v>
      </c>
      <c r="BC5" s="95" t="str">
        <f>CONCATENATE(MONTH(Month!BC$5),"M",RIGHT(YEAR(Month!BC$5),2))</f>
        <v>5M10</v>
      </c>
      <c r="BD5" s="95" t="str">
        <f>CONCATENATE(MONTH(Month!BD$5),"M",RIGHT(YEAR(Month!BD$5),2))</f>
        <v>6M10</v>
      </c>
      <c r="BE5" s="95" t="str">
        <f>CONCATENATE(MONTH(Month!BE$5),"M",RIGHT(YEAR(Month!BE$5),2))</f>
        <v>7M10</v>
      </c>
      <c r="BF5" s="95" t="str">
        <f>CONCATENATE(MONTH(Month!BF$5),"M",RIGHT(YEAR(Month!BF$5),2))</f>
        <v>8M10</v>
      </c>
      <c r="BG5" s="95" t="str">
        <f>CONCATENATE(MONTH(Month!BG$5),"M",RIGHT(YEAR(Month!BG$5),2))</f>
        <v>9M10</v>
      </c>
      <c r="BH5" s="95" t="str">
        <f>CONCATENATE(MONTH(Month!BH$5),"M",RIGHT(YEAR(Month!BH$5),2))</f>
        <v>10M10</v>
      </c>
      <c r="BI5" s="95" t="str">
        <f>CONCATENATE(MONTH(Month!BI$5),"M",RIGHT(YEAR(Month!BI$5),2))</f>
        <v>11M10</v>
      </c>
      <c r="BJ5" s="95" t="str">
        <f>CONCATENATE(MONTH(Month!BJ$5),"M",RIGHT(YEAR(Month!BJ$5),2))</f>
        <v>12M10</v>
      </c>
      <c r="BK5" s="95" t="str">
        <f>CONCATENATE(MONTH(Month!BK$5),"M",RIGHT(YEAR(Month!BK$5),2))</f>
        <v>1M11</v>
      </c>
      <c r="BL5" s="95" t="str">
        <f>CONCATENATE(MONTH(Month!BL$5),"M",RIGHT(YEAR(Month!BL$5),2))</f>
        <v>2M11</v>
      </c>
      <c r="BM5" s="95" t="str">
        <f>CONCATENATE(MONTH(Month!BM$5),"M",RIGHT(YEAR(Month!BM$5),2))</f>
        <v>3M11</v>
      </c>
      <c r="BN5" s="95" t="str">
        <f>CONCATENATE(MONTH(Month!BN$5),"M",RIGHT(YEAR(Month!BN$5),2))</f>
        <v>4M11</v>
      </c>
      <c r="BO5" s="95" t="str">
        <f>CONCATENATE(MONTH(Month!BO$5),"M",RIGHT(YEAR(Month!BO$5),2))</f>
        <v>5M11</v>
      </c>
      <c r="BP5" s="95" t="str">
        <f>CONCATENATE(MONTH(Month!BP$5),"M",RIGHT(YEAR(Month!BP$5),2))</f>
        <v>6M11</v>
      </c>
      <c r="BQ5" s="95" t="str">
        <f>CONCATENATE(MONTH(Month!BQ$5),"M",RIGHT(YEAR(Month!BQ$5),2))</f>
        <v>7M11</v>
      </c>
      <c r="BR5" s="95" t="str">
        <f>CONCATENATE(MONTH(Month!BR$5),"M",RIGHT(YEAR(Month!BR$5),2))</f>
        <v>8M11</v>
      </c>
      <c r="BS5" s="95" t="str">
        <f>CONCATENATE(MONTH(Month!BS$5),"M",RIGHT(YEAR(Month!BS$5),2))</f>
        <v>9M11</v>
      </c>
      <c r="BT5" s="95" t="str">
        <f>CONCATENATE(MONTH(Month!BT$5),"M",RIGHT(YEAR(Month!BT$5),2))</f>
        <v>10M11</v>
      </c>
      <c r="BU5" s="95" t="str">
        <f>CONCATENATE(MONTH(Month!BU$5),"M",RIGHT(YEAR(Month!BU$5),2))</f>
        <v>11M11</v>
      </c>
      <c r="BV5" s="95" t="str">
        <f>CONCATENATE(MONTH(Month!BV$5),"M",RIGHT(YEAR(Month!BV$5),2))</f>
        <v>12M11</v>
      </c>
      <c r="BW5" s="95" t="str">
        <f>CONCATENATE(MONTH(Month!BW$5),"M",RIGHT(YEAR(Month!BW$5),2))</f>
        <v>1M12</v>
      </c>
      <c r="BX5" s="95" t="str">
        <f>CONCATENATE(MONTH(Month!BX$5),"M",RIGHT(YEAR(Month!BX$5),2))</f>
        <v>2M12</v>
      </c>
      <c r="BY5" s="95" t="str">
        <f>CONCATENATE(MONTH(Month!BY$5),"M",RIGHT(YEAR(Month!BY$5),2))</f>
        <v>3M12</v>
      </c>
      <c r="BZ5" s="95" t="str">
        <f>CONCATENATE(MONTH(Month!BZ$5),"M",RIGHT(YEAR(Month!BZ$5),2))</f>
        <v>4M12</v>
      </c>
      <c r="CA5" s="95" t="str">
        <f>CONCATENATE(MONTH(Month!CA$5),"M",RIGHT(YEAR(Month!CA$5),2))</f>
        <v>5M12</v>
      </c>
      <c r="CB5" s="95" t="str">
        <f>CONCATENATE(MONTH(Month!CB$5),"M",RIGHT(YEAR(Month!CB$5),2))</f>
        <v>6M12</v>
      </c>
      <c r="CC5" s="95" t="str">
        <f>CONCATENATE(MONTH(Month!CC$5),"M",RIGHT(YEAR(Month!CC$5),2))</f>
        <v>7M12</v>
      </c>
      <c r="CD5" s="95" t="str">
        <f>CONCATENATE(MONTH(Month!CD$5),"M",RIGHT(YEAR(Month!CD$5),2))</f>
        <v>8M12</v>
      </c>
      <c r="CE5" s="95" t="str">
        <f>CONCATENATE(MONTH(Month!CE$5),"M",RIGHT(YEAR(Month!CE$5),2))</f>
        <v>9M12</v>
      </c>
      <c r="CF5" s="95" t="str">
        <f>CONCATENATE(MONTH(Month!CF$5),"M",RIGHT(YEAR(Month!CF$5),2))</f>
        <v>10M12</v>
      </c>
      <c r="CG5" s="95" t="str">
        <f>CONCATENATE(MONTH(Month!CG$5),"M",RIGHT(YEAR(Month!CG$5),2))</f>
        <v>11M12</v>
      </c>
      <c r="CH5" s="95" t="str">
        <f>CONCATENATE(MONTH(Month!CH$5),"M",RIGHT(YEAR(Month!CH$5),2))</f>
        <v>12M12</v>
      </c>
      <c r="CI5" s="95" t="str">
        <f>CONCATENATE(MONTH(Month!CI$5),"M",RIGHT(YEAR(Month!CI$5),2))</f>
        <v>1M13</v>
      </c>
      <c r="CJ5" s="95" t="str">
        <f>CONCATENATE(MONTH(Month!CJ$5),"M",RIGHT(YEAR(Month!CJ$5),2))</f>
        <v>2M13</v>
      </c>
      <c r="CK5" s="95" t="str">
        <f>CONCATENATE(MONTH(Month!CK$5),"M",RIGHT(YEAR(Month!CK$5),2))</f>
        <v>3M13</v>
      </c>
      <c r="CL5" s="95" t="str">
        <f>CONCATENATE(MONTH(Month!CL$5),"M",RIGHT(YEAR(Month!CL$5),2))</f>
        <v>4M13</v>
      </c>
      <c r="CM5" s="95" t="str">
        <f>CONCATENATE(MONTH(Month!CM$5),"M",RIGHT(YEAR(Month!CM$5),2))</f>
        <v>5M13</v>
      </c>
      <c r="CN5" s="95" t="str">
        <f>CONCATENATE(MONTH(Month!CN$5),"M",RIGHT(YEAR(Month!CN$5),2))</f>
        <v>6M13</v>
      </c>
      <c r="CO5" s="95" t="str">
        <f>CONCATENATE(MONTH(Month!CO$5),"M",RIGHT(YEAR(Month!CO$5),2))</f>
        <v>7M13</v>
      </c>
      <c r="CP5" s="95" t="str">
        <f>CONCATENATE(MONTH(Month!CP$5),"M",RIGHT(YEAR(Month!CP$5),2))</f>
        <v>8M13</v>
      </c>
      <c r="CQ5" s="95" t="str">
        <f>CONCATENATE(MONTH(Month!CQ$5),"M",RIGHT(YEAR(Month!CQ$5),2))</f>
        <v>9M13</v>
      </c>
      <c r="CR5" s="95" t="str">
        <f>CONCATENATE(MONTH(Month!CR$5),"M",RIGHT(YEAR(Month!CR$5),2))</f>
        <v>10M13</v>
      </c>
      <c r="CS5" s="95" t="str">
        <f>CONCATENATE(MONTH(Month!CS$5),"M",RIGHT(YEAR(Month!CS$5),2))</f>
        <v>11M13</v>
      </c>
      <c r="CT5" s="95" t="str">
        <f>CONCATENATE(MONTH(Month!CT$5),"M",RIGHT(YEAR(Month!CT$5),2))</f>
        <v>12M13</v>
      </c>
      <c r="CU5" s="95" t="str">
        <f>CONCATENATE(MONTH(Month!CU$5),"M",RIGHT(YEAR(Month!CU$5),2))</f>
        <v>1M14</v>
      </c>
      <c r="CV5" s="95" t="str">
        <f>CONCATENATE(MONTH(Month!CV$5),"M",RIGHT(YEAR(Month!CV$5),2))</f>
        <v>2M14</v>
      </c>
      <c r="CW5" s="95" t="str">
        <f>CONCATENATE(MONTH(Month!CW$5),"M",RIGHT(YEAR(Month!CW$5),2))</f>
        <v>3M14</v>
      </c>
      <c r="CX5" s="95" t="str">
        <f>CONCATENATE(MONTH(Month!CX$5),"M",RIGHT(YEAR(Month!CX$5),2))</f>
        <v>4M14</v>
      </c>
      <c r="CY5" s="95" t="str">
        <f>CONCATENATE(MONTH(Month!CY$5),"M",RIGHT(YEAR(Month!CY$5),2))</f>
        <v>5M14</v>
      </c>
      <c r="CZ5" s="95" t="str">
        <f>CONCATENATE(MONTH(Month!CZ$5),"M",RIGHT(YEAR(Month!CZ$5),2))</f>
        <v>6M14</v>
      </c>
      <c r="DA5" s="95" t="str">
        <f>CONCATENATE(MONTH(Month!DA$5),"M",RIGHT(YEAR(Month!DA$5),2))</f>
        <v>7M14</v>
      </c>
      <c r="DB5" s="95" t="str">
        <f>CONCATENATE(MONTH(Month!DB$5),"M",RIGHT(YEAR(Month!DB$5),2))</f>
        <v>8M14</v>
      </c>
      <c r="DC5" s="95" t="str">
        <f>CONCATENATE(MONTH(Month!DC$5),"M",RIGHT(YEAR(Month!DC$5),2))</f>
        <v>9M14</v>
      </c>
      <c r="DD5" s="95" t="str">
        <f>CONCATENATE(MONTH(Month!DD$5),"M",RIGHT(YEAR(Month!DD$5),2))</f>
        <v>10M14</v>
      </c>
      <c r="DE5" s="95" t="str">
        <f>CONCATENATE(MONTH(Month!DE$5),"M",RIGHT(YEAR(Month!DE$5),2))</f>
        <v>11M14</v>
      </c>
      <c r="DF5" s="95" t="str">
        <f>CONCATENATE(MONTH(Month!DF$5),"M",RIGHT(YEAR(Month!DF$5),2))</f>
        <v>12M14</v>
      </c>
      <c r="DG5" s="95" t="str">
        <f>CONCATENATE(MONTH(Month!DG$5),"M",RIGHT(YEAR(Month!DG$5),2))</f>
        <v>1M15</v>
      </c>
      <c r="DH5" s="95" t="str">
        <f>CONCATENATE(MONTH(Month!DH$5),"M",RIGHT(YEAR(Month!DH$5),2))</f>
        <v>2M15</v>
      </c>
      <c r="DI5" s="95" t="str">
        <f>CONCATENATE(MONTH(Month!DI$5),"M",RIGHT(YEAR(Month!DI$5),2))</f>
        <v>3M15</v>
      </c>
      <c r="DJ5" s="95" t="str">
        <f>CONCATENATE(MONTH(Month!DJ$5),"M",RIGHT(YEAR(Month!DJ$5),2))</f>
        <v>4M15</v>
      </c>
      <c r="DK5" s="95" t="str">
        <f>CONCATENATE(MONTH(Month!DK$5),"M",RIGHT(YEAR(Month!DK$5),2))</f>
        <v>5M15</v>
      </c>
      <c r="DL5" s="95" t="str">
        <f>CONCATENATE(MONTH(Month!DL$5),"M",RIGHT(YEAR(Month!DL$5),2))</f>
        <v>6M15</v>
      </c>
      <c r="DM5" s="95" t="str">
        <f>CONCATENATE(MONTH(Month!DM$5),"M",RIGHT(YEAR(Month!DM$5),2))</f>
        <v>7M15</v>
      </c>
      <c r="DN5" s="95" t="str">
        <f>CONCATENATE(MONTH(Month!DN$5),"M",RIGHT(YEAR(Month!DN$5),2))</f>
        <v>8M15</v>
      </c>
      <c r="DO5" s="95" t="str">
        <f>CONCATENATE(MONTH(Month!DO$5),"M",RIGHT(YEAR(Month!DO$5),2))</f>
        <v>9M15</v>
      </c>
      <c r="DP5" s="95" t="str">
        <f>CONCATENATE(MONTH(Month!DP$5),"M",RIGHT(YEAR(Month!DP$5),2))</f>
        <v>10M15</v>
      </c>
      <c r="DQ5" s="95" t="str">
        <f>CONCATENATE(MONTH(Month!DQ$5),"M",RIGHT(YEAR(Month!DQ$5),2))</f>
        <v>11M15</v>
      </c>
      <c r="DR5" s="95" t="str">
        <f>CONCATENATE(MONTH(Month!DR$5),"M",RIGHT(YEAR(Month!DR$5),2))</f>
        <v>12M15</v>
      </c>
      <c r="DS5" s="95" t="str">
        <f>CONCATENATE(MONTH(Month!DS$5),"M",RIGHT(YEAR(Month!DS$5),2))</f>
        <v>1M16</v>
      </c>
      <c r="DT5" s="95" t="str">
        <f>CONCATENATE(MONTH(Month!DT$5),"M",RIGHT(YEAR(Month!DT$5),2))</f>
        <v>2M16</v>
      </c>
      <c r="DU5" s="95" t="str">
        <f>CONCATENATE(MONTH(Month!DU$5),"M",RIGHT(YEAR(Month!DU$5),2))</f>
        <v>3M16</v>
      </c>
      <c r="DV5" s="95" t="str">
        <f>CONCATENATE(MONTH(Month!DV$5),"M",RIGHT(YEAR(Month!DV$5),2))</f>
        <v>4M16</v>
      </c>
      <c r="DW5" s="95" t="str">
        <f>CONCATENATE(MONTH(Month!DW$5),"M",RIGHT(YEAR(Month!DW$5),2))</f>
        <v>5M16</v>
      </c>
      <c r="DX5" s="95" t="str">
        <f>CONCATENATE(MONTH(Month!DX$5),"M",RIGHT(YEAR(Month!DX$5),2))</f>
        <v>6M16</v>
      </c>
      <c r="DY5" s="95" t="str">
        <f>CONCATENATE(MONTH(Month!DY$5),"M",RIGHT(YEAR(Month!DY$5),2))</f>
        <v>7M16</v>
      </c>
      <c r="DZ5" s="95" t="str">
        <f>CONCATENATE(MONTH(Month!DZ$5),"M",RIGHT(YEAR(Month!DZ$5),2))</f>
        <v>8M16</v>
      </c>
      <c r="EA5" s="95" t="str">
        <f>CONCATENATE(MONTH(Month!EA$5),"M",RIGHT(YEAR(Month!EA$5),2))</f>
        <v>9M16</v>
      </c>
      <c r="EB5" s="95" t="str">
        <f>CONCATENATE(MONTH(Month!EB$5),"M",RIGHT(YEAR(Month!EB$5),2))</f>
        <v>10M16</v>
      </c>
      <c r="EC5" s="95" t="str">
        <f>CONCATENATE(MONTH(Month!EC$5),"M",RIGHT(YEAR(Month!EC$5),2))</f>
        <v>11M16</v>
      </c>
      <c r="ED5" s="95" t="str">
        <f>CONCATENATE(MONTH(Month!ED$5),"M",RIGHT(YEAR(Month!ED$5),2))</f>
        <v>12M16</v>
      </c>
      <c r="EE5" s="95" t="str">
        <f>CONCATENATE(MONTH(Month!EE$5),"M",RIGHT(YEAR(Month!EE$5),2))</f>
        <v>1M17</v>
      </c>
      <c r="EF5" s="95" t="str">
        <f>CONCATENATE(MONTH(Month!EF$5),"M",RIGHT(YEAR(Month!EF$5),2))</f>
        <v>2M17</v>
      </c>
      <c r="EG5" s="95" t="str">
        <f>CONCATENATE(MONTH(Month!EG$5),"M",RIGHT(YEAR(Month!EG$5),2))</f>
        <v>3M17</v>
      </c>
      <c r="EH5" s="95" t="str">
        <f>CONCATENATE(MONTH(Month!EH$5),"M",RIGHT(YEAR(Month!EH$5),2))</f>
        <v>4M17</v>
      </c>
      <c r="EI5" s="95" t="str">
        <f>CONCATENATE(MONTH(Month!EI$5),"M",RIGHT(YEAR(Month!EI$5),2))</f>
        <v>5M17</v>
      </c>
      <c r="EJ5" s="95" t="str">
        <f>CONCATENATE(MONTH(Month!EJ$5),"M",RIGHT(YEAR(Month!EJ$5),2))</f>
        <v>6M17</v>
      </c>
      <c r="EK5" s="95" t="str">
        <f>CONCATENATE(MONTH(Month!EK$5),"M",RIGHT(YEAR(Month!EK$5),2))</f>
        <v>7M17</v>
      </c>
      <c r="EL5" s="95" t="str">
        <f>CONCATENATE(MONTH(Month!EL$5),"M",RIGHT(YEAR(Month!EL$5),2))</f>
        <v>8M17</v>
      </c>
      <c r="EM5" s="95" t="str">
        <f>CONCATENATE(MONTH(Month!EM$5),"M",RIGHT(YEAR(Month!EM$5),2))</f>
        <v>9M17</v>
      </c>
      <c r="EN5" s="95" t="str">
        <f>CONCATENATE(MONTH(Month!EN$5),"M",RIGHT(YEAR(Month!EN$5),2))</f>
        <v>10M17</v>
      </c>
      <c r="EO5" s="95" t="str">
        <f>CONCATENATE(MONTH(Month!EO$5),"M",RIGHT(YEAR(Month!EO$5),2))</f>
        <v>11M17</v>
      </c>
      <c r="EP5" s="95" t="str">
        <f>CONCATENATE(MONTH(Month!EP$5),"M",RIGHT(YEAR(Month!EP$5),2))</f>
        <v>12M17</v>
      </c>
      <c r="EQ5" s="95" t="str">
        <f>CONCATENATE(MONTH(Month!EQ$5),"M",RIGHT(YEAR(Month!EQ$5),2))</f>
        <v>1M18</v>
      </c>
      <c r="ER5" s="95" t="str">
        <f>CONCATENATE(MONTH(Month!ER$5),"M",RIGHT(YEAR(Month!ER$5),2))</f>
        <v>2M18</v>
      </c>
      <c r="ES5" s="95" t="str">
        <f>CONCATENATE(MONTH(Month!ES$5),"M",RIGHT(YEAR(Month!ES$5),2))</f>
        <v>3M18</v>
      </c>
      <c r="ET5" s="95" t="str">
        <f>CONCATENATE(MONTH(Month!ET$5),"M",RIGHT(YEAR(Month!ET$5),2))</f>
        <v>4M18</v>
      </c>
      <c r="EU5" s="95" t="str">
        <f>CONCATENATE(MONTH(Month!EU$5),"M",RIGHT(YEAR(Month!EU$5),2))</f>
        <v>5M18</v>
      </c>
      <c r="EV5" s="95" t="str">
        <f>CONCATENATE(MONTH(Month!EV$5),"M",RIGHT(YEAR(Month!EV$5),2))</f>
        <v>6M18</v>
      </c>
      <c r="EW5" s="95" t="str">
        <f>CONCATENATE(MONTH(Month!EW$5),"M",RIGHT(YEAR(Month!EW$5),2))</f>
        <v>7M18</v>
      </c>
      <c r="EX5" s="95" t="str">
        <f>CONCATENATE(MONTH(Month!EX$5),"M",RIGHT(YEAR(Month!EX$5),2))</f>
        <v>8M18</v>
      </c>
      <c r="EY5" s="95" t="str">
        <f>CONCATENATE(MONTH(Month!EY$5),"M",RIGHT(YEAR(Month!EY$5),2))</f>
        <v>9M18</v>
      </c>
      <c r="EZ5" s="95" t="str">
        <f>CONCATENATE(MONTH(Month!EZ$5),"M",RIGHT(YEAR(Month!EZ$5),2))</f>
        <v>10M18</v>
      </c>
      <c r="FA5" s="95" t="str">
        <f>CONCATENATE(MONTH(Month!FA$5),"M",RIGHT(YEAR(Month!FA$5),2))</f>
        <v>11M18</v>
      </c>
      <c r="FB5" s="95" t="str">
        <f>CONCATENATE(MONTH(Month!FB$5),"M",RIGHT(YEAR(Month!FB$5),2))</f>
        <v>12M18</v>
      </c>
      <c r="FC5" s="95" t="str">
        <f>CONCATENATE(MONTH(Month!FC$5),"M",RIGHT(YEAR(Month!FC$5),2))</f>
        <v>1M19</v>
      </c>
      <c r="FD5" s="95" t="str">
        <f>CONCATENATE(MONTH(Month!FD$5),"M",RIGHT(YEAR(Month!FD$5),2))</f>
        <v>2M19</v>
      </c>
      <c r="FE5" s="95" t="str">
        <f>CONCATENATE(MONTH(Month!FE$5),"M",RIGHT(YEAR(Month!FE$5),2))</f>
        <v>3M19</v>
      </c>
      <c r="FF5" s="95" t="str">
        <f>CONCATENATE(MONTH(Month!FF$5),"M",RIGHT(YEAR(Month!FF$5),2))</f>
        <v>4M19</v>
      </c>
      <c r="FG5" s="95" t="str">
        <f>CONCATENATE(MONTH(Month!FG$5),"M",RIGHT(YEAR(Month!FG$5),2))</f>
        <v>5M19</v>
      </c>
      <c r="FH5" s="95" t="str">
        <f>CONCATENATE(MONTH(Month!FH$5),"M",RIGHT(YEAR(Month!FH$5),2))</f>
        <v>6M19</v>
      </c>
      <c r="FI5" s="95" t="str">
        <f>CONCATENATE(MONTH(Month!FI$5),"M",RIGHT(YEAR(Month!FI$5),2))</f>
        <v>7M19</v>
      </c>
      <c r="FJ5" s="95" t="str">
        <f>CONCATENATE(MONTH(Month!FJ$5),"M",RIGHT(YEAR(Month!FJ$5),2))</f>
        <v>8M19</v>
      </c>
      <c r="FK5" s="95" t="str">
        <f>CONCATENATE(MONTH(Month!FK$5),"M",RIGHT(YEAR(Month!FK$5),2))</f>
        <v>9M19</v>
      </c>
      <c r="FL5" s="95" t="str">
        <f>CONCATENATE(MONTH(Month!FL$5),"M",RIGHT(YEAR(Month!FL$5),2))</f>
        <v>10M19</v>
      </c>
      <c r="FM5" s="95" t="str">
        <f>CONCATENATE(MONTH(Month!FM$5),"M",RIGHT(YEAR(Month!FM$5),2))</f>
        <v>11M19</v>
      </c>
      <c r="FN5" s="95" t="str">
        <f>CONCATENATE(MONTH(Month!FN$5),"M",RIGHT(YEAR(Month!FN$5),2))</f>
        <v>12M19</v>
      </c>
      <c r="FO5" s="95" t="str">
        <f>CONCATENATE(MONTH(Month!FO$5),"M",RIGHT(YEAR(Month!FO$5),2))</f>
        <v>1M20</v>
      </c>
      <c r="FP5" s="95" t="str">
        <f>CONCATENATE(MONTH(Month!FP$5),"M",RIGHT(YEAR(Month!FP$5),2))</f>
        <v>2M20</v>
      </c>
      <c r="FQ5" s="95" t="str">
        <f>CONCATENATE(MONTH(Month!FQ$5),"M",RIGHT(YEAR(Month!FQ$5),2))</f>
        <v>3M20</v>
      </c>
      <c r="FR5" s="95" t="str">
        <f>CONCATENATE(MONTH(Month!FR$5),"M",RIGHT(YEAR(Month!FR$5),2))</f>
        <v>4M20</v>
      </c>
      <c r="FS5" s="95" t="str">
        <f>CONCATENATE(MONTH(Month!FS$5),"M",RIGHT(YEAR(Month!FS$5),2))</f>
        <v>5M20</v>
      </c>
      <c r="FT5" s="95" t="str">
        <f>CONCATENATE(MONTH(Month!FT$5),"M",RIGHT(YEAR(Month!FT$5),2))</f>
        <v>6M20</v>
      </c>
      <c r="FU5" s="95" t="str">
        <f>CONCATENATE(MONTH(Month!FU$5),"M",RIGHT(YEAR(Month!FU$5),2))</f>
        <v>7M20</v>
      </c>
      <c r="FV5" s="95" t="str">
        <f>CONCATENATE(MONTH(Month!FV$5),"M",RIGHT(YEAR(Month!FV$5),2))</f>
        <v>8M20</v>
      </c>
      <c r="FW5" s="95" t="str">
        <f>CONCATENATE(MONTH(Month!FW$5),"M",RIGHT(YEAR(Month!FW$5),2))</f>
        <v>9M20</v>
      </c>
      <c r="FX5" s="95" t="str">
        <f>CONCATENATE(MONTH(Month!FX$5),"M",RIGHT(YEAR(Month!FX$5),2))</f>
        <v>10M20</v>
      </c>
      <c r="FY5" s="95" t="str">
        <f>CONCATENATE(MONTH(Month!FY$5),"M",RIGHT(YEAR(Month!FY$5),2))</f>
        <v>11M20</v>
      </c>
      <c r="FZ5" s="95" t="str">
        <f>CONCATENATE(MONTH(Month!FZ$5),"M",RIGHT(YEAR(Month!FZ$5),2))</f>
        <v>12M20</v>
      </c>
      <c r="GA5" s="95" t="str">
        <f>CONCATENATE(MONTH(Month!GA$5),"M",RIGHT(YEAR(Month!GA$5),2))</f>
        <v>1M21</v>
      </c>
      <c r="GB5" s="95" t="str">
        <f>CONCATENATE(MONTH(Month!GB$5),"M",RIGHT(YEAR(Month!GB$5),2))</f>
        <v>2M21</v>
      </c>
      <c r="GC5" s="95" t="str">
        <f>CONCATENATE(MONTH(Month!GC$5),"M",RIGHT(YEAR(Month!GC$5),2))</f>
        <v>3M21</v>
      </c>
      <c r="GD5" s="95" t="str">
        <f>CONCATENATE(MONTH(Month!GD$5),"M",RIGHT(YEAR(Month!GD$5),2))</f>
        <v>4M21</v>
      </c>
      <c r="GE5" s="95" t="str">
        <f>CONCATENATE(MONTH(Month!GE$5),"M",RIGHT(YEAR(Month!GE$5),2))</f>
        <v>5M21</v>
      </c>
      <c r="GF5" s="95" t="str">
        <f>CONCATENATE(MONTH(Month!GF$5),"M",RIGHT(YEAR(Month!GF$5),2))</f>
        <v>6M21</v>
      </c>
      <c r="GG5" s="95" t="str">
        <f>CONCATENATE(MONTH(Month!GG$5),"M",RIGHT(YEAR(Month!GG$5),2))</f>
        <v>7M21</v>
      </c>
      <c r="GH5" s="95" t="str">
        <f>CONCATENATE(MONTH(Month!GH$5),"M",RIGHT(YEAR(Month!GH$5),2))</f>
        <v>8M21</v>
      </c>
      <c r="GI5" s="95" t="str">
        <f>CONCATENATE(MONTH(Month!GI$5),"M",RIGHT(YEAR(Month!GI$5),2))</f>
        <v>9M21</v>
      </c>
      <c r="GJ5" s="95" t="str">
        <f>CONCATENATE(MONTH(Month!GJ$5),"M",RIGHT(YEAR(Month!GJ$5),2))</f>
        <v>10M21</v>
      </c>
      <c r="GK5" s="136"/>
    </row>
    <row r="6" ht="13.5" customHeight="1">
      <c r="A6" s="88">
        <f t="shared" ref="A6:A50" si="1">A5+1</f>
        <v>2</v>
      </c>
      <c r="B6" s="98" t="s">
        <v>9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99"/>
      <c r="EZ6" s="99"/>
      <c r="FA6" s="99"/>
      <c r="FB6" s="99"/>
      <c r="FC6" s="99"/>
      <c r="FD6" s="99"/>
      <c r="FE6" s="99"/>
      <c r="FF6" s="99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137"/>
    </row>
    <row r="7" ht="13.5" customHeight="1">
      <c r="A7" s="88">
        <f t="shared" si="1"/>
        <v>3</v>
      </c>
      <c r="B7" s="101" t="s">
        <v>10</v>
      </c>
      <c r="C7" s="102">
        <f>SUM(Month!$C7:C7)</f>
        <v>17.899</v>
      </c>
      <c r="D7" s="102">
        <f>SUM(Month!$C7:D7)</f>
        <v>36.247</v>
      </c>
      <c r="E7" s="102">
        <f>SUM(Month!$C7:E7)</f>
        <v>57.64</v>
      </c>
      <c r="F7" s="102">
        <f>SUM(Month!$C7:F7)</f>
        <v>77.683</v>
      </c>
      <c r="G7" s="102">
        <f>SUM(Month!$C7:G7)</f>
        <v>100.807</v>
      </c>
      <c r="H7" s="102">
        <f>SUM(Month!$C7:H7)</f>
        <v>122.495</v>
      </c>
      <c r="I7" s="102">
        <f>SUM(Month!$C7:I7)</f>
        <v>145.44</v>
      </c>
      <c r="J7" s="102">
        <f>SUM(Month!$C7:J7)</f>
        <v>173.571</v>
      </c>
      <c r="K7" s="102">
        <f>SUM(Month!$C7:K7)</f>
        <v>197.209</v>
      </c>
      <c r="L7" s="102">
        <f>SUM(Month!$C7:L7)</f>
        <v>220.37</v>
      </c>
      <c r="M7" s="102">
        <f>SUM(Month!$C7:M7)</f>
        <v>242.206</v>
      </c>
      <c r="N7" s="102">
        <f>SUM(Month!$C7:N7)</f>
        <v>266.19</v>
      </c>
      <c r="O7" s="102">
        <f>SUM(Month!$O7:O7)</f>
        <v>22.043</v>
      </c>
      <c r="P7" s="102">
        <f>SUM(Month!$O7:P7)</f>
        <v>41.378</v>
      </c>
      <c r="Q7" s="102">
        <f>SUM(Month!$O7:Q7)</f>
        <v>65.028</v>
      </c>
      <c r="R7" s="102">
        <f>SUM(Month!$O7:R7)</f>
        <v>88.304</v>
      </c>
      <c r="S7" s="102">
        <f>SUM(Month!$O7:S7)</f>
        <v>114.971</v>
      </c>
      <c r="T7" s="102">
        <f>SUM(Month!$O7:T7)</f>
        <v>139.109</v>
      </c>
      <c r="U7" s="102">
        <f>SUM(Month!$O7:U7)</f>
        <v>168.203</v>
      </c>
      <c r="V7" s="102">
        <f>SUM(Month!$O7:V7)</f>
        <v>194.267</v>
      </c>
      <c r="W7" s="102">
        <f>SUM(Month!$O7:W7)</f>
        <v>217.016</v>
      </c>
      <c r="X7" s="102">
        <f>SUM(Month!$O7:X7)</f>
        <v>245.576</v>
      </c>
      <c r="Y7" s="102">
        <f>SUM(Month!$O7:Y7)</f>
        <v>271.252</v>
      </c>
      <c r="Z7" s="102">
        <f>SUM(Month!$O7:Z7)</f>
        <v>296.966</v>
      </c>
      <c r="AA7" s="102">
        <f>SUM(Month!$AA7:AA7)</f>
        <v>21.907</v>
      </c>
      <c r="AB7" s="102">
        <f>SUM(Month!$AA7:AB7)</f>
        <v>45.372</v>
      </c>
      <c r="AC7" s="102">
        <f>SUM(Month!$AA7:AC7)</f>
        <v>70.093</v>
      </c>
      <c r="AD7" s="102">
        <f>SUM(Month!$AA7:AD7)</f>
        <v>92.716</v>
      </c>
      <c r="AE7" s="102">
        <f>SUM(Month!$AA7:AE7)</f>
        <v>116.849</v>
      </c>
      <c r="AF7" s="102">
        <f>SUM(Month!$AA7:AF7)</f>
        <v>144.549</v>
      </c>
      <c r="AG7" s="102">
        <f>SUM(Month!$AA7:AG7)</f>
        <v>169.859</v>
      </c>
      <c r="AH7" s="102">
        <f>SUM(Month!$AA7:AH7)</f>
        <v>198.033</v>
      </c>
      <c r="AI7" s="102">
        <f>SUM(Month!$AA7:AI7)</f>
        <v>227.301</v>
      </c>
      <c r="AJ7" s="102">
        <f>SUM(Month!$AA7:AJ7)</f>
        <v>258.74</v>
      </c>
      <c r="AK7" s="102">
        <f>SUM(Month!$AA7:AK7)</f>
        <v>285.085</v>
      </c>
      <c r="AL7" s="102">
        <f>SUM(Month!$AA7:AL7)</f>
        <v>311.355</v>
      </c>
      <c r="AM7" s="102">
        <f>SUM(Month!$AM7:AM7)</f>
        <v>21.022</v>
      </c>
      <c r="AN7" s="102">
        <f>SUM(Month!$AM7:AN7)</f>
        <v>41.45</v>
      </c>
      <c r="AO7" s="102">
        <f>SUM(Month!$AM7:AO7)</f>
        <v>65.595</v>
      </c>
      <c r="AP7" s="102">
        <f>SUM(Month!$AM7:AP7)</f>
        <v>89.408</v>
      </c>
      <c r="AQ7" s="102">
        <f>SUM(Month!$AM7:AQ7)</f>
        <v>114.924</v>
      </c>
      <c r="AR7" s="102">
        <f>SUM(Month!$AM7:AR7)</f>
        <v>143.71</v>
      </c>
      <c r="AS7" s="102">
        <f>SUM(Month!$AM7:AS7)</f>
        <v>171.779</v>
      </c>
      <c r="AT7" s="102">
        <f>SUM(Month!$AM7:AT7)</f>
        <v>199.614</v>
      </c>
      <c r="AU7" s="102">
        <f>SUM(Month!$AM7:AU7)</f>
        <v>225.741</v>
      </c>
      <c r="AV7" s="102">
        <f>SUM(Month!$AM7:AV7)</f>
        <v>255.204</v>
      </c>
      <c r="AW7" s="102">
        <f>SUM(Month!$AM7:AW7)</f>
        <v>277.991</v>
      </c>
      <c r="AX7" s="102">
        <f>SUM(Month!$AM7:AX7)</f>
        <v>303.086</v>
      </c>
      <c r="AY7" s="102">
        <f>SUM(Month!$AY7:AY7)</f>
        <v>21.542</v>
      </c>
      <c r="AZ7" s="102">
        <f>SUM(Month!$AY7:AZ7)</f>
        <v>41.243</v>
      </c>
      <c r="BA7" s="102">
        <f>SUM(Month!$AY7:BA7)</f>
        <v>66.316</v>
      </c>
      <c r="BB7" s="102">
        <f>SUM(Month!$AY7:BB7)</f>
        <v>87.919</v>
      </c>
      <c r="BC7" s="102">
        <f>SUM(Month!$AY7:BC7)</f>
        <v>112.218</v>
      </c>
      <c r="BD7" s="102">
        <f>SUM(Month!$AY7:BD7)</f>
        <v>139.614</v>
      </c>
      <c r="BE7" s="102">
        <f>SUM(Month!$AY7:BE7)</f>
        <v>166.023</v>
      </c>
      <c r="BF7" s="102">
        <f>SUM(Month!$AY7:BF7)</f>
        <v>195.087</v>
      </c>
      <c r="BG7" s="102">
        <f>SUM(Month!$AY7:BG7)</f>
        <v>222.511</v>
      </c>
      <c r="BH7" s="102">
        <f>SUM(Month!$AY7:BH7)</f>
        <v>248.864</v>
      </c>
      <c r="BI7" s="102">
        <f>SUM(Month!$AY7:BI7)</f>
        <v>276.781</v>
      </c>
      <c r="BJ7" s="102">
        <f>SUM(Month!$AY7:BJ7)</f>
        <v>302.137</v>
      </c>
      <c r="BK7" s="102">
        <f>SUM(Month!$BK7:BK7)</f>
        <v>21.777</v>
      </c>
      <c r="BL7" s="102">
        <f>SUM(Month!$BK7:BL7)</f>
        <v>44.892</v>
      </c>
      <c r="BM7" s="102">
        <f>SUM(Month!$BK7:BM7)</f>
        <v>70.042</v>
      </c>
      <c r="BN7" s="102">
        <f>SUM(Month!$BK7:BN7)</f>
        <v>96.549</v>
      </c>
      <c r="BO7" s="102">
        <f>SUM(Month!$BK7:BO7)</f>
        <v>123.875</v>
      </c>
      <c r="BP7" s="102">
        <f>SUM(Month!$BK7:BP7)</f>
        <v>151.765</v>
      </c>
      <c r="BQ7" s="102">
        <f>SUM(Month!$BK7:BQ7)</f>
        <v>184.429</v>
      </c>
      <c r="BR7" s="102">
        <f>SUM(Month!$BK7:BR7)</f>
        <v>211.544</v>
      </c>
      <c r="BS7" s="102">
        <f>SUM(Month!$BK7:BS7)</f>
        <v>243.278</v>
      </c>
      <c r="BT7" s="102">
        <f>SUM(Month!$BK7:BT7)</f>
        <v>273.6</v>
      </c>
      <c r="BU7" s="102">
        <f>SUM(Month!$BK7:BU7)</f>
        <v>298.264</v>
      </c>
      <c r="BV7" s="102">
        <f>SUM(Month!$BK7:BV7)</f>
        <v>326.55</v>
      </c>
      <c r="BW7" s="102">
        <f>SUM(Month!$BW7:BW7)</f>
        <v>25.223</v>
      </c>
      <c r="BX7" s="102">
        <f>SUM(Month!$BW7:BX7)</f>
        <v>51.028</v>
      </c>
      <c r="BY7" s="102">
        <f>SUM(Month!$BW7:BY7)</f>
        <v>77.062</v>
      </c>
      <c r="BZ7" s="102">
        <f>SUM(Month!$BW7:BZ7)</f>
        <v>102.119</v>
      </c>
      <c r="CA7" s="102">
        <f>SUM(Month!$BW7:CA7)</f>
        <v>127.751</v>
      </c>
      <c r="CB7" s="102">
        <f>SUM(Month!$BW7:CB7)</f>
        <v>155.1</v>
      </c>
      <c r="CC7" s="102">
        <f>SUM(Month!$BW7:CC7)</f>
        <v>184.732</v>
      </c>
      <c r="CD7" s="102">
        <f>SUM(Month!$BW7:CD7)</f>
        <v>216.095</v>
      </c>
      <c r="CE7" s="102">
        <f>SUM(Month!$BW7:CE7)</f>
        <v>243.862</v>
      </c>
      <c r="CF7" s="102">
        <f>SUM(Month!$BW7:CF7)</f>
        <v>277.883</v>
      </c>
      <c r="CG7" s="102">
        <f>SUM(Month!$BW7:CG7)</f>
        <v>303.705</v>
      </c>
      <c r="CH7" s="102">
        <f>SUM(Month!$BW7:CH7)</f>
        <v>329.602</v>
      </c>
      <c r="CI7" s="102">
        <f>SUM(Month!$CI7:CI7)</f>
        <v>22.74</v>
      </c>
      <c r="CJ7" s="102">
        <f>SUM(Month!$CI7:CJ7)</f>
        <v>46.792</v>
      </c>
      <c r="CK7" s="102">
        <f>SUM(Month!$CI7:CK7)</f>
        <v>73.266</v>
      </c>
      <c r="CL7" s="102">
        <f>SUM(Month!$CI7:CL7)</f>
        <v>99.796</v>
      </c>
      <c r="CM7" s="102">
        <f>SUM(Month!$CI7:CM7)</f>
        <v>130.315</v>
      </c>
      <c r="CN7" s="102">
        <f>SUM(Month!$CI7:CN7)</f>
        <v>160.003</v>
      </c>
      <c r="CO7" s="102">
        <f>SUM(Month!$CI7:CO7)</f>
        <v>188.069</v>
      </c>
      <c r="CP7" s="102">
        <f>SUM(Month!$CI7:CP7)</f>
        <v>219.067</v>
      </c>
      <c r="CQ7" s="102">
        <f>SUM(Month!$CI7:CQ7)</f>
        <v>249.861</v>
      </c>
      <c r="CR7" s="102">
        <f>SUM(Month!$CI7:CR7)</f>
        <v>283.968</v>
      </c>
      <c r="CS7" s="102">
        <f>SUM(Month!$CI7:CS7)</f>
        <v>312.224</v>
      </c>
      <c r="CT7" s="102">
        <f>SUM(Month!$CI7:CT7)</f>
        <v>343.858</v>
      </c>
      <c r="CU7" s="102">
        <f>SUM(Month!$CU7:CU7)</f>
        <v>24.642</v>
      </c>
      <c r="CV7" s="102">
        <f>SUM(Month!$CU7:CV7)</f>
        <v>48.512</v>
      </c>
      <c r="CW7" s="102">
        <f>SUM(Month!$CU7:CW7)</f>
        <v>74.46</v>
      </c>
      <c r="CX7" s="102">
        <f>SUM(Month!$CU7:CX7)</f>
        <v>102.192</v>
      </c>
      <c r="CY7" s="102">
        <f>SUM(Month!$CU7:CY7)</f>
        <v>127.498</v>
      </c>
      <c r="CZ7" s="102">
        <f>SUM(Month!$CU7:CZ7)</f>
        <v>151.81</v>
      </c>
      <c r="DA7" s="102">
        <f>SUM(Month!$CU7:DA7)</f>
        <v>181.159</v>
      </c>
      <c r="DB7" s="102">
        <f>SUM(Month!$CU7:DB7)</f>
        <v>208.187</v>
      </c>
      <c r="DC7" s="102">
        <f>SUM(Month!$CU7:DC7)</f>
        <v>242.88</v>
      </c>
      <c r="DD7" s="102">
        <f>SUM(Month!$CU7:DD7)</f>
        <v>275.113</v>
      </c>
      <c r="DE7" s="102">
        <f>SUM(Month!$CU7:DE7)</f>
        <v>300.852</v>
      </c>
      <c r="DF7" s="102">
        <f>SUM(Month!$CU7:DF7)</f>
        <v>329.041</v>
      </c>
      <c r="DG7" s="102">
        <f>SUM(Month!$DG7:DG7)</f>
        <v>22.616</v>
      </c>
      <c r="DH7" s="102">
        <f>SUM(Month!$DG7:DH7)</f>
        <v>45.124</v>
      </c>
      <c r="DI7" s="102">
        <f>SUM(Month!$DG7:DI7)</f>
        <v>73.71</v>
      </c>
      <c r="DJ7" s="102">
        <f>SUM(Month!$DG7:DJ7)</f>
        <v>99.676</v>
      </c>
      <c r="DK7" s="102">
        <f>SUM(Month!$DG7:DK7)</f>
        <v>127.142</v>
      </c>
      <c r="DL7" s="102">
        <f>SUM(Month!$DG7:DL7)</f>
        <v>156.904</v>
      </c>
      <c r="DM7" s="102">
        <f>SUM(Month!$DG7:DM7)</f>
        <v>183.879</v>
      </c>
      <c r="DN7" s="102">
        <f>SUM(Month!$DG7:DN7)</f>
        <v>218.56</v>
      </c>
      <c r="DO7" s="102">
        <f>SUM(Month!$DG7:DO7)</f>
        <v>248.539</v>
      </c>
      <c r="DP7" s="102">
        <f>SUM(Month!$DG7:DP7)</f>
        <v>280.775</v>
      </c>
      <c r="DQ7" s="102">
        <f>SUM(Month!$DG7:DQ7)</f>
        <v>308.369</v>
      </c>
      <c r="DR7" s="102">
        <f>SUM(Month!$DG7:DR7)</f>
        <v>338.051</v>
      </c>
      <c r="DS7" s="102">
        <f>SUM(Month!$DS7:DS7)</f>
        <v>26.534</v>
      </c>
      <c r="DT7" s="102">
        <f>SUM(Month!$DS7:DT7)</f>
        <v>51.302</v>
      </c>
      <c r="DU7" s="102">
        <f>SUM(Month!$DS7:DU7)</f>
        <v>80.485</v>
      </c>
      <c r="DV7" s="102">
        <f>SUM(Month!$DS7:DV7)</f>
        <v>109.98</v>
      </c>
      <c r="DW7" s="102">
        <f>SUM(Month!$DS7:DW7)</f>
        <v>138.83</v>
      </c>
      <c r="DX7" s="102">
        <f>SUM(Month!$DS7:DX7)</f>
        <v>168.644</v>
      </c>
      <c r="DY7" s="102">
        <f>SUM(Month!$DS7:DY7)</f>
        <v>198.257</v>
      </c>
      <c r="DZ7" s="102">
        <f>SUM(Month!$DS7:DZ7)</f>
        <v>232.361</v>
      </c>
      <c r="EA7" s="102">
        <f>SUM(Month!$DS7:EA7)</f>
        <v>261.33</v>
      </c>
      <c r="EB7" s="102">
        <f>SUM(Month!$DS7:EB7)</f>
        <v>289.304</v>
      </c>
      <c r="EC7" s="102">
        <f>SUM(Month!$DS7:EC7)</f>
        <v>315.968</v>
      </c>
      <c r="ED7" s="102">
        <f>SUM(Month!$DS7:ED7)</f>
        <v>346.741</v>
      </c>
      <c r="EE7" s="102">
        <f>SUM(Month!$EE7:EE7)</f>
        <v>26.895</v>
      </c>
      <c r="EF7" s="102">
        <f>SUM(Month!$EE7:EF7)</f>
        <v>51.872</v>
      </c>
      <c r="EG7" s="102">
        <f>SUM(Month!$EE7:EG7)</f>
        <v>81.592</v>
      </c>
      <c r="EH7" s="102">
        <f>SUM(Month!$EE7:EH7)</f>
        <v>108.611</v>
      </c>
      <c r="EI7" s="102">
        <f>SUM(Month!$EE7:EI7)</f>
        <v>139.241</v>
      </c>
      <c r="EJ7" s="102">
        <f>SUM(Month!$EE7:EJ7)</f>
        <v>169.011</v>
      </c>
      <c r="EK7" s="102">
        <f>SUM(Month!$EE7:EK7)</f>
        <v>201.657</v>
      </c>
      <c r="EL7" s="102">
        <f>SUM(Month!$EE7:EL7)</f>
        <v>234.263</v>
      </c>
      <c r="EM7" s="102">
        <f>SUM(Month!$EE7:EM7)</f>
        <v>265.454</v>
      </c>
      <c r="EN7" s="102">
        <f>SUM(Month!$EE7:EN7)</f>
        <v>297.716</v>
      </c>
      <c r="EO7" s="102">
        <f>SUM(Month!$EE7:EO7)</f>
        <v>328.444</v>
      </c>
      <c r="EP7" s="102">
        <f>SUM(Month!$EE7:EP7)</f>
        <v>357.247</v>
      </c>
      <c r="EQ7" s="102">
        <f>SUM(Month!$EQ7:EQ7)</f>
        <v>30.93</v>
      </c>
      <c r="ER7" s="102">
        <f>SUM(Month!$EQ7:ER7)</f>
        <v>57.256</v>
      </c>
      <c r="ES7" s="102">
        <f>SUM(Month!$EQ7:ES7)</f>
        <v>87.431</v>
      </c>
      <c r="ET7" s="102">
        <f>SUM(Month!$EQ7:ET7)</f>
        <v>113.871</v>
      </c>
      <c r="EU7" s="102">
        <f>SUM(Month!$EQ7:EU7)</f>
        <v>139.026</v>
      </c>
      <c r="EV7" s="102">
        <f>SUM(Month!$EQ7:EV7)</f>
        <v>165.272</v>
      </c>
      <c r="EW7" s="102">
        <f>SUM(Month!$EQ7:EW7)</f>
        <v>199.616</v>
      </c>
      <c r="EX7" s="102">
        <f>SUM(Month!$EQ7:EX7)</f>
        <v>234.039</v>
      </c>
      <c r="EY7" s="102">
        <f>SUM(Month!$EQ7:EY7)</f>
        <v>262.333</v>
      </c>
      <c r="EZ7" s="102">
        <f>SUM(Month!$EQ7:EZ7)</f>
        <v>296.583</v>
      </c>
      <c r="FA7" s="102">
        <f>SUM(Month!$EQ7:FA7)</f>
        <v>326.869</v>
      </c>
      <c r="FB7" s="102">
        <f>SUM(Month!$EQ7:FB7)</f>
        <v>358.683</v>
      </c>
      <c r="FC7" s="102">
        <f>SUM(Month!$FC7:FC7)</f>
        <v>28.809</v>
      </c>
      <c r="FD7" s="102">
        <f>SUM(Month!$FC7:FD7)</f>
        <v>57.809</v>
      </c>
      <c r="FE7" s="102">
        <f>SUM(Month!$FC7:FE7)</f>
        <v>88.648</v>
      </c>
      <c r="FF7" s="102">
        <f>SUM(Month!$FC7:FF7)</f>
        <v>117.956</v>
      </c>
      <c r="FG7" s="102">
        <f>SUM(Month!$FC7:FG7)</f>
        <v>146.871</v>
      </c>
      <c r="FH7" s="102">
        <f>SUM(Month!$FC7:FH7)</f>
        <v>176.847</v>
      </c>
      <c r="FI7" s="102">
        <f>SUM(Month!$FC7:FI7)</f>
        <v>207.87</v>
      </c>
      <c r="FJ7" s="102">
        <f>SUM(Month!$FC7:FJ7)</f>
        <v>241.624</v>
      </c>
      <c r="FK7" s="102">
        <f>SUM(Month!$FC7:FK7)</f>
        <v>273.599</v>
      </c>
      <c r="FL7" s="102">
        <f>SUM(Month!$FC7:FL7)</f>
        <v>306.415</v>
      </c>
      <c r="FM7" s="102">
        <f>SUM(Month!$FC7:FM7)</f>
        <v>335.504</v>
      </c>
      <c r="FN7" s="102">
        <f>SUM(Month!$FC7:FN7)</f>
        <v>364.853</v>
      </c>
      <c r="FO7" s="102">
        <f>SUM(Month!$FO7:FO7)</f>
        <v>27.542</v>
      </c>
      <c r="FP7" s="102">
        <f>SUM(Month!$FO7:FP7)</f>
        <v>55.209</v>
      </c>
      <c r="FQ7" s="102">
        <f>SUM(Month!$FO7:FQ7)</f>
        <v>84.421</v>
      </c>
      <c r="FR7" s="102">
        <f>SUM(Month!$FO7:FR7)</f>
        <v>109.505</v>
      </c>
      <c r="FS7" s="102">
        <f>SUM(Month!$FO7:FS7)</f>
        <v>137.852</v>
      </c>
      <c r="FT7" s="102">
        <f>SUM(Month!$FO7:FT7)</f>
        <v>165.215</v>
      </c>
      <c r="FU7" s="102">
        <f>SUM(Month!$FO7:FU7)</f>
        <v>197.297</v>
      </c>
      <c r="FV7" s="102">
        <f>SUM(Month!$FO7:FV7)</f>
        <v>227.01</v>
      </c>
      <c r="FW7" s="102">
        <f>SUM(Month!$FO7:FW7)</f>
        <v>257.788</v>
      </c>
      <c r="FX7" s="102">
        <f>SUM(Month!$FO7:FX7)</f>
        <v>285.775</v>
      </c>
      <c r="FY7" s="102">
        <f>SUM(Month!$FO7:FY7)</f>
        <v>316.448</v>
      </c>
      <c r="FZ7" s="102">
        <f>SUM(Month!$FO7:FZ7)</f>
        <v>345.879</v>
      </c>
      <c r="GA7" s="102">
        <f>SUM(Month!$GA7:GA7)</f>
        <v>30.828</v>
      </c>
      <c r="GB7" s="102">
        <f>SUM(Month!$GA7:GB7)</f>
        <v>56.193</v>
      </c>
      <c r="GC7" s="102">
        <f>SUM(Month!$GA7:GC7)</f>
        <v>88.261</v>
      </c>
      <c r="GD7" s="102">
        <f>SUM(Month!$GA7:GD7)</f>
        <v>118.495</v>
      </c>
      <c r="GE7" s="102">
        <f>SUM(Month!$GA7:GE7)</f>
        <v>148.407</v>
      </c>
      <c r="GF7" s="102">
        <f>SUM(Month!$GA7:GF7)</f>
        <v>175.168</v>
      </c>
      <c r="GG7" s="102">
        <f>SUM(Month!$GA7:GG7)</f>
        <v>201.915</v>
      </c>
      <c r="GH7" s="102">
        <f>SUM(Month!$GA7:GH7)</f>
        <v>230.281</v>
      </c>
      <c r="GI7" s="102">
        <f>SUM(Month!$GA7:GI7)</f>
        <v>254.365</v>
      </c>
      <c r="GJ7" s="102">
        <f>SUM(Month!$GA7:GJ7)</f>
        <v>281.835</v>
      </c>
      <c r="GK7" s="138"/>
    </row>
    <row r="8" ht="12.75" customHeight="1">
      <c r="A8" s="88">
        <f t="shared" si="1"/>
        <v>4</v>
      </c>
      <c r="B8" s="104" t="s">
        <v>11</v>
      </c>
      <c r="C8" s="105">
        <f>SUM(Month!$C8:C8)</f>
        <v>12.991</v>
      </c>
      <c r="D8" s="105">
        <f>SUM(Month!$C8:D8)</f>
        <v>26.922</v>
      </c>
      <c r="E8" s="105">
        <f>SUM(Month!$C8:E8)</f>
        <v>43.564</v>
      </c>
      <c r="F8" s="105">
        <f>SUM(Month!$C8:F8)</f>
        <v>58.532</v>
      </c>
      <c r="G8" s="105">
        <f>SUM(Month!$C8:G8)</f>
        <v>76.744</v>
      </c>
      <c r="H8" s="105">
        <f>SUM(Month!$C8:H8)</f>
        <v>93.834</v>
      </c>
      <c r="I8" s="105">
        <f>SUM(Month!$C8:I8)</f>
        <v>112.45</v>
      </c>
      <c r="J8" s="105">
        <f>SUM(Month!$C8:J8)</f>
        <v>134.213</v>
      </c>
      <c r="K8" s="105">
        <f>SUM(Month!$C8:K8)</f>
        <v>152.763</v>
      </c>
      <c r="L8" s="105">
        <f>SUM(Month!$C8:L8)</f>
        <v>170.697</v>
      </c>
      <c r="M8" s="105">
        <f>SUM(Month!$C8:M8)</f>
        <v>187.528</v>
      </c>
      <c r="N8" s="105">
        <f>SUM(Month!$C8:N8)</f>
        <v>206.844</v>
      </c>
      <c r="O8" s="105">
        <f>SUM(Month!$C8:O8)</f>
        <v>223.485</v>
      </c>
      <c r="P8" s="105">
        <f>SUM(Month!$O8:FL8)</f>
        <v>2827.233</v>
      </c>
      <c r="Q8" s="105">
        <f>SUM(Month!$O8:Q8)</f>
        <v>49.734</v>
      </c>
      <c r="R8" s="105">
        <f>SUM(Month!$O8:R8)</f>
        <v>67.54</v>
      </c>
      <c r="S8" s="105">
        <f>SUM(Month!$O8:S8)</f>
        <v>88.645</v>
      </c>
      <c r="T8" s="105">
        <f>SUM(Month!$O8:T8)</f>
        <v>107.047</v>
      </c>
      <c r="U8" s="105">
        <f>SUM(Month!$O8:U8)</f>
        <v>130.325</v>
      </c>
      <c r="V8" s="105">
        <f>SUM(Month!$O8:V8)</f>
        <v>149.831</v>
      </c>
      <c r="W8" s="105">
        <f>SUM(Month!$O8:W8)</f>
        <v>165.915</v>
      </c>
      <c r="X8" s="105">
        <f>SUM(Month!$O8:X8)</f>
        <v>186.821</v>
      </c>
      <c r="Y8" s="105">
        <f>SUM(Month!$O8:Y8)</f>
        <v>204.144</v>
      </c>
      <c r="Z8" s="105">
        <f>SUM(Month!$O8:Z8)</f>
        <v>222.418</v>
      </c>
      <c r="AA8" s="105">
        <f>SUM(Month!$AA8:AA8)</f>
        <v>15.438</v>
      </c>
      <c r="AB8" s="105">
        <f>SUM(Month!$AA8:AB8)</f>
        <v>30.791</v>
      </c>
      <c r="AC8" s="105">
        <f>SUM(Month!$AA8:AC8)</f>
        <v>47.887</v>
      </c>
      <c r="AD8" s="105">
        <f>SUM(Month!$AA8:AD8)</f>
        <v>62.931</v>
      </c>
      <c r="AE8" s="105">
        <f>SUM(Month!$AA8:AE8)</f>
        <v>80.394</v>
      </c>
      <c r="AF8" s="105">
        <f>SUM(Month!$AA8:AF8)</f>
        <v>100.383</v>
      </c>
      <c r="AG8" s="105">
        <f>SUM(Month!$AA8:AG8)</f>
        <v>118.003</v>
      </c>
      <c r="AH8" s="105">
        <f>SUM(Month!$AA8:AH8)</f>
        <v>138.331</v>
      </c>
      <c r="AI8" s="105">
        <f>SUM(Month!$AA8:AI8)</f>
        <v>158.419</v>
      </c>
      <c r="AJ8" s="105">
        <f>SUM(Month!$AA8:AJ8)</f>
        <v>178.934</v>
      </c>
      <c r="AK8" s="105">
        <f>SUM(Month!$AA8:AK8)</f>
        <v>197.232</v>
      </c>
      <c r="AL8" s="105">
        <f>SUM(Month!$AA8:AL8)</f>
        <v>215.594</v>
      </c>
      <c r="AM8" s="105">
        <f>SUM(Month!$AM8:AM8)</f>
        <v>14.385</v>
      </c>
      <c r="AN8" s="105">
        <f>SUM(Month!$AM8:AN8)</f>
        <v>28.745</v>
      </c>
      <c r="AO8" s="105">
        <f>SUM(Month!$AM8:AO8)</f>
        <v>47.29</v>
      </c>
      <c r="AP8" s="105">
        <f>SUM(Month!$AM8:AP8)</f>
        <v>65.491</v>
      </c>
      <c r="AQ8" s="105">
        <f>SUM(Month!$AM8:AQ8)</f>
        <v>85.956</v>
      </c>
      <c r="AR8" s="105">
        <f>SUM(Month!$AM8:AR8)</f>
        <v>109.077</v>
      </c>
      <c r="AS8" s="105">
        <f>SUM(Month!$AM8:AS8)</f>
        <v>131.033</v>
      </c>
      <c r="AT8" s="105">
        <f>SUM(Month!$AM8:AT8)</f>
        <v>152.586</v>
      </c>
      <c r="AU8" s="105">
        <f>SUM(Month!$AM8:AU8)</f>
        <v>172.272</v>
      </c>
      <c r="AV8" s="105">
        <f>SUM(Month!$AM8:AV8)</f>
        <v>195.152</v>
      </c>
      <c r="AW8" s="105">
        <f>SUM(Month!$AM8:AW8)</f>
        <v>210.829</v>
      </c>
      <c r="AX8" s="105">
        <f>SUM(Month!$AM8:AX8)</f>
        <v>229.031</v>
      </c>
      <c r="AY8" s="105">
        <f>SUM(Month!$AY8:AY8)</f>
        <v>14.651</v>
      </c>
      <c r="AZ8" s="105">
        <f>SUM(Month!$AY8:AZ8)</f>
        <v>27.919</v>
      </c>
      <c r="BA8" s="105">
        <f>SUM(Month!$AY8:BA8)</f>
        <v>44.761</v>
      </c>
      <c r="BB8" s="105">
        <f>SUM(Month!$AY8:BB8)</f>
        <v>59.478</v>
      </c>
      <c r="BC8" s="105">
        <f>SUM(Month!$AY8:BC8)</f>
        <v>75.871</v>
      </c>
      <c r="BD8" s="105">
        <f>SUM(Month!$AY8:BD8)</f>
        <v>95.01</v>
      </c>
      <c r="BE8" s="105">
        <f>SUM(Month!$AY8:BE8)</f>
        <v>113.141</v>
      </c>
      <c r="BF8" s="105">
        <f>SUM(Month!$AY8:BF8)</f>
        <v>133.446</v>
      </c>
      <c r="BG8" s="105">
        <f>SUM(Month!$AY8:BG8)</f>
        <v>150.594</v>
      </c>
      <c r="BH8" s="105">
        <f>SUM(Month!$AY8:BH8)</f>
        <v>167.556</v>
      </c>
      <c r="BI8" s="105">
        <f>SUM(Month!$AY8:BI8)</f>
        <v>185.227</v>
      </c>
      <c r="BJ8" s="105">
        <f>SUM(Month!$AY8:BJ8)</f>
        <v>202.178</v>
      </c>
      <c r="BK8" s="105">
        <f>SUM(Month!$BK8:BK8)</f>
        <v>13.763</v>
      </c>
      <c r="BL8" s="105">
        <f>SUM(Month!$BK8:BL8)</f>
        <v>28.636</v>
      </c>
      <c r="BM8" s="105">
        <f>SUM(Month!$BK8:BM8)</f>
        <v>44.731</v>
      </c>
      <c r="BN8" s="105">
        <f>SUM(Month!$BK8:BN8)</f>
        <v>62.104</v>
      </c>
      <c r="BO8" s="105">
        <f>SUM(Month!$BK8:BO8)</f>
        <v>79.715</v>
      </c>
      <c r="BP8" s="105">
        <f>SUM(Month!$BK8:BP8)</f>
        <v>97.792</v>
      </c>
      <c r="BQ8" s="105">
        <f>SUM(Month!$BK8:BQ8)</f>
        <v>119.722</v>
      </c>
      <c r="BR8" s="105">
        <f>SUM(Month!$BK8:BR8)</f>
        <v>137.913</v>
      </c>
      <c r="BS8" s="105">
        <f>SUM(Month!$BK8:BS8)</f>
        <v>159.029</v>
      </c>
      <c r="BT8" s="105">
        <f>SUM(Month!$BK8:BT8)</f>
        <v>180.08</v>
      </c>
      <c r="BU8" s="105">
        <f>SUM(Month!$BK8:BU8)</f>
        <v>196.727</v>
      </c>
      <c r="BV8" s="105">
        <f>SUM(Month!$BK8:BV8)</f>
        <v>214.52</v>
      </c>
      <c r="BW8" s="105">
        <f>SUM(Month!$BW8:BW8)</f>
        <v>15.794</v>
      </c>
      <c r="BX8" s="105">
        <f>SUM(Month!$BW8:BX8)</f>
        <v>32.879</v>
      </c>
      <c r="BY8" s="105">
        <f>SUM(Month!$BW8:BY8)</f>
        <v>50.498</v>
      </c>
      <c r="BZ8" s="105">
        <f>SUM(Month!$BW8:BZ8)</f>
        <v>66.944</v>
      </c>
      <c r="CA8" s="105">
        <f>SUM(Month!$BW8:CA8)</f>
        <v>83.844</v>
      </c>
      <c r="CB8" s="105">
        <f>SUM(Month!$BW8:CB8)</f>
        <v>101.419</v>
      </c>
      <c r="CC8" s="105">
        <f>SUM(Month!$BW8:CC8)</f>
        <v>121.186</v>
      </c>
      <c r="CD8" s="105">
        <f>SUM(Month!$BW8:CD8)</f>
        <v>141.665</v>
      </c>
      <c r="CE8" s="105">
        <f>SUM(Month!$BW8:CE8)</f>
        <v>160.008</v>
      </c>
      <c r="CF8" s="105">
        <f>SUM(Month!$BW8:CF8)</f>
        <v>182.437</v>
      </c>
      <c r="CG8" s="105">
        <f>SUM(Month!$BW8:CG8)</f>
        <v>198.768</v>
      </c>
      <c r="CH8" s="105">
        <f>SUM(Month!$BW8:CH8)</f>
        <v>215.197</v>
      </c>
      <c r="CI8" s="105">
        <f>SUM(Month!$CI8:CI8)</f>
        <v>12.97</v>
      </c>
      <c r="CJ8" s="105">
        <f>SUM(Month!$CI8:CJ8)</f>
        <v>28.17</v>
      </c>
      <c r="CK8" s="105">
        <f>SUM(Month!$CI8:CK8)</f>
        <v>44.49</v>
      </c>
      <c r="CL8" s="105">
        <f>SUM(Month!$CI8:CL8)</f>
        <v>60.224</v>
      </c>
      <c r="CM8" s="105">
        <f>SUM(Month!$CI8:CM8)</f>
        <v>79.444</v>
      </c>
      <c r="CN8" s="105">
        <f>SUM(Month!$CI8:CN8)</f>
        <v>98.135</v>
      </c>
      <c r="CO8" s="105">
        <f>SUM(Month!$CI8:CO8)</f>
        <v>115.477</v>
      </c>
      <c r="CP8" s="105">
        <f>SUM(Month!$CI8:CP8)</f>
        <v>135.219</v>
      </c>
      <c r="CQ8" s="105">
        <f>SUM(Month!$CI8:CQ8)</f>
        <v>155.312</v>
      </c>
      <c r="CR8" s="105">
        <f>SUM(Month!$CI8:CR8)</f>
        <v>177.333</v>
      </c>
      <c r="CS8" s="105">
        <f>SUM(Month!$CI8:CS8)</f>
        <v>194.801</v>
      </c>
      <c r="CT8" s="105">
        <f>SUM(Month!$CI8:CT8)</f>
        <v>215.03</v>
      </c>
      <c r="CU8" s="105">
        <f>SUM(Month!$CU8:CU8)</f>
        <v>13.752</v>
      </c>
      <c r="CV8" s="105">
        <f>SUM(Month!$CU8:CV8)</f>
        <v>28.771</v>
      </c>
      <c r="CW8" s="105">
        <f>SUM(Month!$CU8:CW8)</f>
        <v>43.455</v>
      </c>
      <c r="CX8" s="105">
        <f>SUM(Month!$CU8:CX8)</f>
        <v>59.507</v>
      </c>
      <c r="CY8" s="105">
        <f>SUM(Month!$CU8:CY8)</f>
        <v>73.883</v>
      </c>
      <c r="CZ8" s="105">
        <f>SUM(Month!$CU8:CZ8)</f>
        <v>88.319</v>
      </c>
      <c r="DA8" s="105">
        <f>SUM(Month!$CU8:DA8)</f>
        <v>106.676</v>
      </c>
      <c r="DB8" s="105">
        <f>SUM(Month!$CU8:DB8)</f>
        <v>123.878</v>
      </c>
      <c r="DC8" s="105">
        <f>SUM(Month!$CU8:DC8)</f>
        <v>145.955</v>
      </c>
      <c r="DD8" s="105">
        <f>SUM(Month!$CU8:DD8)</f>
        <v>166.547</v>
      </c>
      <c r="DE8" s="105">
        <f>SUM(Month!$CU8:DE8)</f>
        <v>182.303</v>
      </c>
      <c r="DF8" s="105">
        <f>SUM(Month!$CU8:DF8)</f>
        <v>199.216</v>
      </c>
      <c r="DG8" s="105">
        <f>SUM(Month!$DG8:DG8)</f>
        <v>11.883</v>
      </c>
      <c r="DH8" s="105">
        <f>SUM(Month!$DG8:DH8)</f>
        <v>24.783</v>
      </c>
      <c r="DI8" s="105">
        <f>SUM(Month!$DG8:DI8)</f>
        <v>42.061</v>
      </c>
      <c r="DJ8" s="105">
        <f>SUM(Month!$DG8:DJ8)</f>
        <v>57.742</v>
      </c>
      <c r="DK8" s="105">
        <f>SUM(Month!$DG8:DK8)</f>
        <v>75.935</v>
      </c>
      <c r="DL8" s="105">
        <f>SUM(Month!$DG8:DL8)</f>
        <v>95.626</v>
      </c>
      <c r="DM8" s="105">
        <f>SUM(Month!$DG8:DM8)</f>
        <v>112.814</v>
      </c>
      <c r="DN8" s="105">
        <f>SUM(Month!$DG8:DN8)</f>
        <v>136.557</v>
      </c>
      <c r="DO8" s="105">
        <f>SUM(Month!$DG8:DO8)</f>
        <v>157.131</v>
      </c>
      <c r="DP8" s="105">
        <f>SUM(Month!$DG8:DP8)</f>
        <v>179.603</v>
      </c>
      <c r="DQ8" s="105">
        <f>SUM(Month!$DG8:DQ8)</f>
        <v>198.907</v>
      </c>
      <c r="DR8" s="105">
        <f>SUM(Month!$DG8:DR8)</f>
        <v>219.842</v>
      </c>
      <c r="DS8" s="105">
        <f>SUM(Month!$DS8:DS8)</f>
        <v>17.56</v>
      </c>
      <c r="DT8" s="105">
        <f>SUM(Month!$DS8:DT8)</f>
        <v>34.227</v>
      </c>
      <c r="DU8" s="105">
        <f>SUM(Month!$DS8:DU8)</f>
        <v>54.552</v>
      </c>
      <c r="DV8" s="105">
        <f>SUM(Month!$DS8:DV8)</f>
        <v>74.89</v>
      </c>
      <c r="DW8" s="105">
        <f>SUM(Month!$DS8:DW8)</f>
        <v>94.96</v>
      </c>
      <c r="DX8" s="105">
        <f>SUM(Month!$DS8:DX8)</f>
        <v>115.739</v>
      </c>
      <c r="DY8" s="105">
        <f>SUM(Month!$DS8:DY8)</f>
        <v>136.047</v>
      </c>
      <c r="DZ8" s="105">
        <f>SUM(Month!$DS8:DZ8)</f>
        <v>158.463</v>
      </c>
      <c r="EA8" s="105">
        <f>SUM(Month!$DS8:EA8)</f>
        <v>177.779</v>
      </c>
      <c r="EB8" s="105">
        <f>SUM(Month!$DS8:EB8)</f>
        <v>196.224</v>
      </c>
      <c r="EC8" s="105">
        <f>SUM(Month!$DS8:EC8)</f>
        <v>213.376</v>
      </c>
      <c r="ED8" s="105">
        <f>SUM(Month!$DS8:ED8)</f>
        <v>234.538</v>
      </c>
      <c r="EE8" s="105">
        <f>SUM(Month!$EE8:EE8)</f>
        <v>16.793</v>
      </c>
      <c r="EF8" s="105">
        <f>SUM(Month!$EE8:EF8)</f>
        <v>33.315</v>
      </c>
      <c r="EG8" s="105">
        <f>SUM(Month!$EE8:EG8)</f>
        <v>52.676</v>
      </c>
      <c r="EH8" s="105">
        <f>SUM(Month!$EE8:EH8)</f>
        <v>69.682</v>
      </c>
      <c r="EI8" s="105">
        <f>SUM(Month!$EE8:EI8)</f>
        <v>89.449</v>
      </c>
      <c r="EJ8" s="105">
        <f>SUM(Month!$EE8:EJ8)</f>
        <v>109.138</v>
      </c>
      <c r="EK8" s="105">
        <f>SUM(Month!$EE8:EK8)</f>
        <v>131.031</v>
      </c>
      <c r="EL8" s="105">
        <f>SUM(Month!$EE8:EL8)</f>
        <v>151.7</v>
      </c>
      <c r="EM8" s="105">
        <f>SUM(Month!$EE8:EM8)</f>
        <v>171.747</v>
      </c>
      <c r="EN8" s="105">
        <f>SUM(Month!$EE8:EN8)</f>
        <v>191.993</v>
      </c>
      <c r="EO8" s="105">
        <f>SUM(Month!$EE8:EO8)</f>
        <v>212.473</v>
      </c>
      <c r="EP8" s="105">
        <f>SUM(Month!$EE8:EP8)</f>
        <v>231.9</v>
      </c>
      <c r="EQ8" s="105">
        <f>SUM(Month!$EQ8:EQ8)</f>
        <v>19.594</v>
      </c>
      <c r="ER8" s="105">
        <f>SUM(Month!$EQ8:ER8)</f>
        <v>37.022</v>
      </c>
      <c r="ES8" s="105">
        <f>SUM(Month!$EQ8:ES8)</f>
        <v>54.824</v>
      </c>
      <c r="ET8" s="105">
        <f>SUM(Month!$EQ8:ET8)</f>
        <v>71.368</v>
      </c>
      <c r="EU8" s="105">
        <f>SUM(Month!$EQ8:EU8)</f>
        <v>87.111</v>
      </c>
      <c r="EV8" s="105">
        <f>SUM(Month!$EQ8:EV8)</f>
        <v>103.399</v>
      </c>
      <c r="EW8" s="105">
        <f>SUM(Month!$EQ8:EW8)</f>
        <v>125.342</v>
      </c>
      <c r="EX8" s="105">
        <f>SUM(Month!$EQ8:EX8)</f>
        <v>146.725</v>
      </c>
      <c r="EY8" s="105">
        <f>SUM(Month!$EQ8:EY8)</f>
        <v>164.851</v>
      </c>
      <c r="EZ8" s="105">
        <f>SUM(Month!$EQ8:EZ8)</f>
        <v>187.512</v>
      </c>
      <c r="FA8" s="105">
        <f>SUM(Month!$EQ8:FA8)</f>
        <v>207.354</v>
      </c>
      <c r="FB8" s="105">
        <f>SUM(Month!$EQ8:FB8)</f>
        <v>229.964</v>
      </c>
      <c r="FC8" s="105">
        <f>SUM(Month!$FC8:FC8)</f>
        <v>18.381</v>
      </c>
      <c r="FD8" s="105">
        <f>SUM(Month!$FC8:FD8)</f>
        <v>37.886</v>
      </c>
      <c r="FE8" s="105">
        <f>SUM(Month!$FC8:FE8)</f>
        <v>58.077</v>
      </c>
      <c r="FF8" s="105">
        <f>SUM(Month!$FC8:FF8)</f>
        <v>76.469</v>
      </c>
      <c r="FG8" s="105">
        <f>SUM(Month!$FC8:FG8)</f>
        <v>94.616</v>
      </c>
      <c r="FH8" s="105">
        <f>SUM(Month!$FC8:FH8)</f>
        <v>113.186</v>
      </c>
      <c r="FI8" s="105">
        <f>SUM(Month!$FC8:FI8)</f>
        <v>134.013</v>
      </c>
      <c r="FJ8" s="105">
        <f>SUM(Month!$FC8:FJ8)</f>
        <v>155.575</v>
      </c>
      <c r="FK8" s="105">
        <f>SUM(Month!$FC8:FK8)</f>
        <v>177.296</v>
      </c>
      <c r="FL8" s="105">
        <f>SUM(Month!$FC8:FL8)</f>
        <v>197.805</v>
      </c>
      <c r="FM8" s="105">
        <f>SUM(Month!$FC8:FM8)</f>
        <v>215.446</v>
      </c>
      <c r="FN8" s="105">
        <f>SUM(Month!$FC8:FN8)</f>
        <v>235.622</v>
      </c>
      <c r="FO8" s="105">
        <f>SUM(Month!$FO8:FO8)</f>
        <v>16.401</v>
      </c>
      <c r="FP8" s="105">
        <f>SUM(Month!$FO8:FP8)</f>
        <v>34.666</v>
      </c>
      <c r="FQ8" s="105">
        <f>SUM(Month!$FO8:FQ8)</f>
        <v>53.395</v>
      </c>
      <c r="FR8" s="105">
        <f>SUM(Month!$FO8:FR8)</f>
        <v>69.662</v>
      </c>
      <c r="FS8" s="105">
        <f>SUM(Month!$FO8:FS8)</f>
        <v>88.298</v>
      </c>
      <c r="FT8" s="105">
        <f>SUM(Month!$FO8:FT8)</f>
        <v>107.595</v>
      </c>
      <c r="FU8" s="105">
        <f>SUM(Month!$FO8:FU8)</f>
        <v>129.715</v>
      </c>
      <c r="FV8" s="105">
        <f>SUM(Month!$FO8:FV8)</f>
        <v>150.559</v>
      </c>
      <c r="FW8" s="105">
        <f>SUM(Month!$FO8:FW8)</f>
        <v>171.103</v>
      </c>
      <c r="FX8" s="105">
        <f>SUM(Month!$FO8:FX8)</f>
        <v>190.143</v>
      </c>
      <c r="FY8" s="105">
        <f>SUM(Month!$FO8:FY8)</f>
        <v>210.163</v>
      </c>
      <c r="FZ8" s="105">
        <f>SUM(Month!$FO8:FZ8)</f>
        <v>230.695</v>
      </c>
      <c r="GA8" s="105">
        <f>SUM(Month!$GA8:GA8)</f>
        <v>19.525</v>
      </c>
      <c r="GB8" s="105">
        <f>SUM(Month!$GA8:GB8)</f>
        <v>35.287</v>
      </c>
      <c r="GC8" s="105">
        <f>SUM(Month!$GA8:GC8)</f>
        <v>55.219</v>
      </c>
      <c r="GD8" s="105">
        <f>SUM(Month!$GA8:GD8)</f>
        <v>74.783</v>
      </c>
      <c r="GE8" s="105">
        <f>SUM(Month!$GA8:GE8)</f>
        <v>94.432</v>
      </c>
      <c r="GF8" s="105">
        <f>SUM(Month!$GA8:GF8)</f>
        <v>111.402</v>
      </c>
      <c r="GG8" s="105">
        <f>SUM(Month!$GA8:GG8)</f>
        <v>129.406</v>
      </c>
      <c r="GH8" s="105">
        <f>SUM(Month!$GA8:GH8)</f>
        <v>147.593</v>
      </c>
      <c r="GI8" s="105">
        <f>SUM(Month!$GA8:GI8)</f>
        <v>163.304</v>
      </c>
      <c r="GJ8" s="105">
        <f>SUM(Month!$GA8:GJ8)</f>
        <v>181.535</v>
      </c>
      <c r="GK8" s="138"/>
    </row>
    <row r="9" ht="12.75" customHeight="1">
      <c r="A9" s="88">
        <f t="shared" si="1"/>
        <v>5</v>
      </c>
      <c r="B9" s="104" t="s">
        <v>12</v>
      </c>
      <c r="C9" s="105">
        <f>SUM(Month!$C9:C9)</f>
        <v>3.341</v>
      </c>
      <c r="D9" s="105">
        <f>SUM(Month!$C9:D9)</f>
        <v>6.389</v>
      </c>
      <c r="E9" s="105">
        <f>SUM(Month!$C9:E9)</f>
        <v>9.549</v>
      </c>
      <c r="F9" s="105">
        <f>SUM(Month!$C9:F9)</f>
        <v>12.636</v>
      </c>
      <c r="G9" s="105">
        <f>SUM(Month!$C9:G9)</f>
        <v>15.74</v>
      </c>
      <c r="H9" s="105">
        <f>SUM(Month!$C9:H9)</f>
        <v>18.495</v>
      </c>
      <c r="I9" s="105">
        <f>SUM(Month!$C9:I9)</f>
        <v>20.811</v>
      </c>
      <c r="J9" s="105">
        <f>SUM(Month!$C9:J9)</f>
        <v>25.145</v>
      </c>
      <c r="K9" s="105">
        <f>SUM(Month!$C9:K9)</f>
        <v>28.477</v>
      </c>
      <c r="L9" s="105">
        <f>SUM(Month!$C9:L9)</f>
        <v>31.868</v>
      </c>
      <c r="M9" s="105">
        <f>SUM(Month!$C9:M9)</f>
        <v>35.069</v>
      </c>
      <c r="N9" s="105">
        <f>SUM(Month!$C9:N9)</f>
        <v>38.133</v>
      </c>
      <c r="O9" s="105">
        <f>SUM(Month!$O9:O9)</f>
        <v>3.697</v>
      </c>
      <c r="P9" s="105">
        <f>SUM(Month!$O9:P9)</f>
        <v>6.685</v>
      </c>
      <c r="Q9" s="105">
        <f>SUM(Month!$O9:Q9)</f>
        <v>10.363</v>
      </c>
      <c r="R9" s="105">
        <f>SUM(Month!$O9:R9)</f>
        <v>13.64</v>
      </c>
      <c r="S9" s="105">
        <f>SUM(Month!$O9:S9)</f>
        <v>17.193</v>
      </c>
      <c r="T9" s="105">
        <f>SUM(Month!$O9:T9)</f>
        <v>20.823</v>
      </c>
      <c r="U9" s="105">
        <f>SUM(Month!$O9:U9)</f>
        <v>25.034</v>
      </c>
      <c r="V9" s="105">
        <f>SUM(Month!$O9:V9)</f>
        <v>29.409</v>
      </c>
      <c r="W9" s="105">
        <f>SUM(Month!$O9:W9)</f>
        <v>33.294</v>
      </c>
      <c r="X9" s="105">
        <f>SUM(Month!$O9:X9)</f>
        <v>38.092</v>
      </c>
      <c r="Y9" s="105">
        <f>SUM(Month!$O9:Y9)</f>
        <v>43.287</v>
      </c>
      <c r="Z9" s="105">
        <f>SUM(Month!$O9:Z9)</f>
        <v>48.283</v>
      </c>
      <c r="AA9" s="105">
        <f>SUM(Month!$AA9:AA9)</f>
        <v>4.36</v>
      </c>
      <c r="AB9" s="105">
        <f>SUM(Month!$AA9:AB9)</f>
        <v>10.245</v>
      </c>
      <c r="AC9" s="105">
        <f>SUM(Month!$AA9:AC9)</f>
        <v>15.491</v>
      </c>
      <c r="AD9" s="105">
        <f>SUM(Month!$AA9:AD9)</f>
        <v>20.048</v>
      </c>
      <c r="AE9" s="105">
        <f>SUM(Month!$AA9:AE9)</f>
        <v>24.383</v>
      </c>
      <c r="AF9" s="105">
        <f>SUM(Month!$AA9:AF9)</f>
        <v>29.217</v>
      </c>
      <c r="AG9" s="105">
        <f>SUM(Month!$AA9:AG9)</f>
        <v>33.642</v>
      </c>
      <c r="AH9" s="105">
        <f>SUM(Month!$AA9:AH9)</f>
        <v>39.267</v>
      </c>
      <c r="AI9" s="105">
        <f>SUM(Month!$AA9:AI9)</f>
        <v>44.864</v>
      </c>
      <c r="AJ9" s="105">
        <f>SUM(Month!$AA9:AJ9)</f>
        <v>52.184</v>
      </c>
      <c r="AK9" s="105">
        <f>SUM(Month!$AA9:AK9)</f>
        <v>58.08</v>
      </c>
      <c r="AL9" s="105">
        <f>SUM(Month!$AA9:AL9)</f>
        <v>63.215</v>
      </c>
      <c r="AM9" s="105">
        <f>SUM(Month!$AM9:AM9)</f>
        <v>4.954</v>
      </c>
      <c r="AN9" s="105">
        <f>SUM(Month!$AM9:AN9)</f>
        <v>8.786</v>
      </c>
      <c r="AO9" s="105">
        <f>SUM(Month!$AM9:AO9)</f>
        <v>12.16</v>
      </c>
      <c r="AP9" s="105">
        <f>SUM(Month!$AM9:AP9)</f>
        <v>14.959</v>
      </c>
      <c r="AQ9" s="105">
        <f>SUM(Month!$AM9:AQ9)</f>
        <v>17.771</v>
      </c>
      <c r="AR9" s="105">
        <f>SUM(Month!$AM9:AR9)</f>
        <v>20.941</v>
      </c>
      <c r="AS9" s="105">
        <f>SUM(Month!$AM9:AS9)</f>
        <v>24.416</v>
      </c>
      <c r="AT9" s="105">
        <f>SUM(Month!$AM9:AT9)</f>
        <v>28.14</v>
      </c>
      <c r="AU9" s="105">
        <f>SUM(Month!$AM9:AU9)</f>
        <v>32.299</v>
      </c>
      <c r="AV9" s="105">
        <f>SUM(Month!$AM9:AV9)</f>
        <v>37.011</v>
      </c>
      <c r="AW9" s="105">
        <f>SUM(Month!$AM9:AW9)</f>
        <v>41.274</v>
      </c>
      <c r="AX9" s="105">
        <f>SUM(Month!$AM9:AX9)</f>
        <v>46.058</v>
      </c>
      <c r="AY9" s="105">
        <f>SUM(Month!$AY9:AY9)</f>
        <v>5.086</v>
      </c>
      <c r="AZ9" s="105">
        <f>SUM(Month!$AY9:AZ9)</f>
        <v>9.568</v>
      </c>
      <c r="BA9" s="105">
        <f>SUM(Month!$AY9:BA9)</f>
        <v>15.042</v>
      </c>
      <c r="BB9" s="105">
        <f>SUM(Month!$AY9:BB9)</f>
        <v>19.66</v>
      </c>
      <c r="BC9" s="105">
        <f>SUM(Month!$AY9:BC9)</f>
        <v>25.378</v>
      </c>
      <c r="BD9" s="105">
        <f>SUM(Month!$AY9:BD9)</f>
        <v>31.271</v>
      </c>
      <c r="BE9" s="105">
        <f>SUM(Month!$AY9:BE9)</f>
        <v>37.576</v>
      </c>
      <c r="BF9" s="105">
        <f>SUM(Month!$AY9:BF9)</f>
        <v>43.799</v>
      </c>
      <c r="BG9" s="105">
        <f>SUM(Month!$AY9:BG9)</f>
        <v>51.292</v>
      </c>
      <c r="BH9" s="105">
        <f>SUM(Month!$AY9:BH9)</f>
        <v>58.297</v>
      </c>
      <c r="BI9" s="105">
        <f>SUM(Month!$AY9:BI9)</f>
        <v>65.768</v>
      </c>
      <c r="BJ9" s="105">
        <f>SUM(Month!$AY9:BJ9)</f>
        <v>71.259</v>
      </c>
      <c r="BK9" s="105">
        <f>SUM(Month!$BK9:BK9)</f>
        <v>6.024</v>
      </c>
      <c r="BL9" s="105">
        <f>SUM(Month!$BK9:BL9)</f>
        <v>11.578</v>
      </c>
      <c r="BM9" s="105">
        <f>SUM(Month!$BK9:BM9)</f>
        <v>17.372</v>
      </c>
      <c r="BN9" s="105">
        <f>SUM(Month!$BK9:BN9)</f>
        <v>23.402</v>
      </c>
      <c r="BO9" s="105">
        <f>SUM(Month!$BK9:BO9)</f>
        <v>29.278</v>
      </c>
      <c r="BP9" s="105">
        <f>SUM(Month!$BK9:BP9)</f>
        <v>35.767</v>
      </c>
      <c r="BQ9" s="105">
        <f>SUM(Month!$BK9:BQ9)</f>
        <v>43.413</v>
      </c>
      <c r="BR9" s="105">
        <f>SUM(Month!$BK9:BR9)</f>
        <v>49.66</v>
      </c>
      <c r="BS9" s="105">
        <f>SUM(Month!$BK9:BS9)</f>
        <v>57.266</v>
      </c>
      <c r="BT9" s="105">
        <f>SUM(Month!$BK9:BT9)</f>
        <v>63.738</v>
      </c>
      <c r="BU9" s="105">
        <f>SUM(Month!$BK9:BU9)</f>
        <v>69.282</v>
      </c>
      <c r="BV9" s="105">
        <f>SUM(Month!$BK9:BV9)</f>
        <v>76.466</v>
      </c>
      <c r="BW9" s="105">
        <f>SUM(Month!$BW9:BW9)</f>
        <v>7.244</v>
      </c>
      <c r="BX9" s="105">
        <f>SUM(Month!$BW9:BX9)</f>
        <v>14.255</v>
      </c>
      <c r="BY9" s="105">
        <f>SUM(Month!$BW9:BY9)</f>
        <v>19.982</v>
      </c>
      <c r="BZ9" s="105">
        <f>SUM(Month!$BW9:BZ9)</f>
        <v>26.117</v>
      </c>
      <c r="CA9" s="105">
        <f>SUM(Month!$BW9:CA9)</f>
        <v>31.946</v>
      </c>
      <c r="CB9" s="105">
        <f>SUM(Month!$BW9:CB9)</f>
        <v>38.678</v>
      </c>
      <c r="CC9" s="105">
        <f>SUM(Month!$BW9:CC9)</f>
        <v>45.649</v>
      </c>
      <c r="CD9" s="105">
        <f>SUM(Month!$BW9:CD9)</f>
        <v>53.191</v>
      </c>
      <c r="CE9" s="105">
        <f>SUM(Month!$BW9:CE9)</f>
        <v>59.878</v>
      </c>
      <c r="CF9" s="105">
        <f>SUM(Month!$BW9:CF9)</f>
        <v>67.586</v>
      </c>
      <c r="CG9" s="105">
        <f>SUM(Month!$BW9:CG9)</f>
        <v>74.432</v>
      </c>
      <c r="CH9" s="105">
        <f>SUM(Month!$BW9:CH9)</f>
        <v>81.185</v>
      </c>
      <c r="CI9" s="105">
        <f>SUM(Month!$CI9:CI9)</f>
        <v>7.748</v>
      </c>
      <c r="CJ9" s="105">
        <f>SUM(Month!$CI9:CJ9)</f>
        <v>14.303</v>
      </c>
      <c r="CK9" s="105">
        <f>SUM(Month!$CI9:CK9)</f>
        <v>21.001</v>
      </c>
      <c r="CL9" s="105">
        <f>SUM(Month!$CI9:CL9)</f>
        <v>28.167</v>
      </c>
      <c r="CM9" s="105">
        <f>SUM(Month!$CI9:CM9)</f>
        <v>36.365</v>
      </c>
      <c r="CN9" s="105">
        <f>SUM(Month!$CI9:CN9)</f>
        <v>44.061</v>
      </c>
      <c r="CO9" s="105">
        <f>SUM(Month!$CI9:CO9)</f>
        <v>51.779</v>
      </c>
      <c r="CP9" s="105">
        <f>SUM(Month!$CI9:CP9)</f>
        <v>60.33</v>
      </c>
      <c r="CQ9" s="105">
        <f>SUM(Month!$CI9:CQ9)</f>
        <v>68.202</v>
      </c>
      <c r="CR9" s="105">
        <f>SUM(Month!$CI9:CR9)</f>
        <v>76.868</v>
      </c>
      <c r="CS9" s="105">
        <f>SUM(Month!$CI9:CS9)</f>
        <v>84.296</v>
      </c>
      <c r="CT9" s="105">
        <f>SUM(Month!$CI9:CT9)</f>
        <v>92.557</v>
      </c>
      <c r="CU9" s="105">
        <f>SUM(Month!$CU9:CU9)</f>
        <v>8.273</v>
      </c>
      <c r="CV9" s="105">
        <f>SUM(Month!$CU9:CV9)</f>
        <v>14.485</v>
      </c>
      <c r="CW9" s="105">
        <f>SUM(Month!$CU9:CW9)</f>
        <v>22.612</v>
      </c>
      <c r="CX9" s="105">
        <f>SUM(Month!$CU9:CX9)</f>
        <v>30.764</v>
      </c>
      <c r="CY9" s="105">
        <f>SUM(Month!$CU9:CY9)</f>
        <v>37.76</v>
      </c>
      <c r="CZ9" s="105">
        <f>SUM(Month!$CU9:CZ9)</f>
        <v>45.159</v>
      </c>
      <c r="DA9" s="105">
        <f>SUM(Month!$CU9:DA9)</f>
        <v>53.441</v>
      </c>
      <c r="DB9" s="105">
        <f>SUM(Month!$CU9:DB9)</f>
        <v>60.335</v>
      </c>
      <c r="DC9" s="105">
        <f>SUM(Month!$CU9:DC9)</f>
        <v>69.347</v>
      </c>
      <c r="DD9" s="105">
        <f>SUM(Month!$CU9:DD9)</f>
        <v>77.363</v>
      </c>
      <c r="DE9" s="105">
        <f>SUM(Month!$CU9:DE9)</f>
        <v>84.049</v>
      </c>
      <c r="DF9" s="105">
        <f>SUM(Month!$CU9:DF9)</f>
        <v>92.225</v>
      </c>
      <c r="DG9" s="105">
        <f>SUM(Month!$DG9:DG9)</f>
        <v>7.765</v>
      </c>
      <c r="DH9" s="105">
        <f>SUM(Month!$DG9:DH9)</f>
        <v>14.546</v>
      </c>
      <c r="DI9" s="105">
        <f>SUM(Month!$DG9:DI9)</f>
        <v>22.301</v>
      </c>
      <c r="DJ9" s="105">
        <f>SUM(Month!$DG9:DJ9)</f>
        <v>28.757</v>
      </c>
      <c r="DK9" s="105">
        <f>SUM(Month!$DG9:DK9)</f>
        <v>34.77</v>
      </c>
      <c r="DL9" s="105">
        <f>SUM(Month!$DG9:DL9)</f>
        <v>41.114</v>
      </c>
      <c r="DM9" s="105">
        <f>SUM(Month!$DG9:DM9)</f>
        <v>47.359</v>
      </c>
      <c r="DN9" s="105">
        <f>SUM(Month!$DG9:DN9)</f>
        <v>54.335</v>
      </c>
      <c r="DO9" s="105">
        <f>SUM(Month!$DG9:DO9)</f>
        <v>60.352</v>
      </c>
      <c r="DP9" s="105">
        <f>SUM(Month!$DG9:DP9)</f>
        <v>66.28</v>
      </c>
      <c r="DQ9" s="105">
        <f>SUM(Month!$DG9:DQ9)</f>
        <v>70.931</v>
      </c>
      <c r="DR9" s="105">
        <f>SUM(Month!$DG9:DR9)</f>
        <v>75.872</v>
      </c>
      <c r="DS9" s="105">
        <f>SUM(Month!$DS9:DS9)</f>
        <v>5.985</v>
      </c>
      <c r="DT9" s="105">
        <f>SUM(Month!$DS9:DT9)</f>
        <v>10.143</v>
      </c>
      <c r="DU9" s="105">
        <f>SUM(Month!$DS9:DU9)</f>
        <v>15.397</v>
      </c>
      <c r="DV9" s="105">
        <f>SUM(Month!$DS9:DV9)</f>
        <v>20.677</v>
      </c>
      <c r="DW9" s="105">
        <f>SUM(Month!$DS9:DW9)</f>
        <v>25.16</v>
      </c>
      <c r="DX9" s="105">
        <f>SUM(Month!$DS9:DX9)</f>
        <v>30.406</v>
      </c>
      <c r="DY9" s="105">
        <f>SUM(Month!$DS9:DY9)</f>
        <v>35.378</v>
      </c>
      <c r="DZ9" s="105">
        <f>SUM(Month!$DS9:DZ9)</f>
        <v>42.366</v>
      </c>
      <c r="EA9" s="105">
        <f>SUM(Month!$DS9:EA9)</f>
        <v>48.081</v>
      </c>
      <c r="EB9" s="105">
        <f>SUM(Month!$DS9:EB9)</f>
        <v>54.126</v>
      </c>
      <c r="EC9" s="105">
        <f>SUM(Month!$DS9:EC9)</f>
        <v>59.664</v>
      </c>
      <c r="ED9" s="105">
        <f>SUM(Month!$DS9:ED9)</f>
        <v>65.763</v>
      </c>
      <c r="EE9" s="105">
        <f>SUM(Month!$EE9:EE9)</f>
        <v>5.666</v>
      </c>
      <c r="EF9" s="105">
        <f>SUM(Month!$EE9:EF9)</f>
        <v>10.631</v>
      </c>
      <c r="EG9" s="105">
        <f>SUM(Month!$EE9:EG9)</f>
        <v>16.8</v>
      </c>
      <c r="EH9" s="105">
        <f>SUM(Month!$EE9:EH9)</f>
        <v>22.895</v>
      </c>
      <c r="EI9" s="105">
        <f>SUM(Month!$EE9:EI9)</f>
        <v>28.778</v>
      </c>
      <c r="EJ9" s="105">
        <f>SUM(Month!$EE9:EJ9)</f>
        <v>34.449</v>
      </c>
      <c r="EK9" s="105">
        <f>SUM(Month!$EE9:EK9)</f>
        <v>40.181</v>
      </c>
      <c r="EL9" s="105">
        <f>SUM(Month!$EE9:EL9)</f>
        <v>47.449</v>
      </c>
      <c r="EM9" s="105">
        <f>SUM(Month!$EE9:EM9)</f>
        <v>54.557</v>
      </c>
      <c r="EN9" s="105">
        <f>SUM(Month!$EE9:EN9)</f>
        <v>61.335</v>
      </c>
      <c r="EO9" s="105">
        <f>SUM(Month!$EE9:EO9)</f>
        <v>67.363</v>
      </c>
      <c r="EP9" s="105">
        <f>SUM(Month!$EE9:EP9)</f>
        <v>72.742</v>
      </c>
      <c r="EQ9" s="105">
        <f>SUM(Month!$EQ9:EQ9)</f>
        <v>7.932</v>
      </c>
      <c r="ER9" s="105">
        <f>SUM(Month!$EQ9:ER9)</f>
        <v>14.029</v>
      </c>
      <c r="ES9" s="105">
        <f>SUM(Month!$EQ9:ES9)</f>
        <v>21.004</v>
      </c>
      <c r="ET9" s="105">
        <f>SUM(Month!$EQ9:ET9)</f>
        <v>26.822</v>
      </c>
      <c r="EU9" s="105">
        <f>SUM(Month!$EQ9:EU9)</f>
        <v>33.107</v>
      </c>
      <c r="EV9" s="105">
        <f>SUM(Month!$EQ9:EV9)</f>
        <v>39.159</v>
      </c>
      <c r="EW9" s="105">
        <f>SUM(Month!$EQ9:EW9)</f>
        <v>46.445</v>
      </c>
      <c r="EX9" s="105">
        <f>SUM(Month!$EQ9:EX9)</f>
        <v>54.609</v>
      </c>
      <c r="EY9" s="105">
        <f>SUM(Month!$EQ9:EY9)</f>
        <v>60.74</v>
      </c>
      <c r="EZ9" s="105">
        <f>SUM(Month!$EQ9:EZ9)</f>
        <v>67.621</v>
      </c>
      <c r="FA9" s="105">
        <f>SUM(Month!$EQ9:FA9)</f>
        <v>74.244</v>
      </c>
      <c r="FB9" s="105">
        <f>SUM(Month!$EQ9:FB9)</f>
        <v>79.88</v>
      </c>
      <c r="FC9" s="105">
        <f>SUM(Month!$FC9:FC9)</f>
        <v>6.464</v>
      </c>
      <c r="FD9" s="105">
        <f>SUM(Month!$FC9:FD9)</f>
        <v>12.066</v>
      </c>
      <c r="FE9" s="105">
        <f>SUM(Month!$FC9:FE9)</f>
        <v>18.685</v>
      </c>
      <c r="FF9" s="105">
        <f>SUM(Month!$FC9:FF9)</f>
        <v>24.853</v>
      </c>
      <c r="FG9" s="105">
        <f>SUM(Month!$FC9:FG9)</f>
        <v>31.049</v>
      </c>
      <c r="FH9" s="105">
        <f>SUM(Month!$FC9:FH9)</f>
        <v>38.067</v>
      </c>
      <c r="FI9" s="105">
        <f>SUM(Month!$FC9:FI9)</f>
        <v>44.688</v>
      </c>
      <c r="FJ9" s="105">
        <f>SUM(Month!$FC9:FJ9)</f>
        <v>52.261</v>
      </c>
      <c r="FK9" s="105">
        <f>SUM(Month!$FC9:FK9)</f>
        <v>58.295</v>
      </c>
      <c r="FL9" s="105">
        <f>SUM(Month!$FC9:FL9)</f>
        <v>65.672</v>
      </c>
      <c r="FM9" s="105">
        <f>SUM(Month!$FC9:FM9)</f>
        <v>72.163</v>
      </c>
      <c r="FN9" s="105">
        <f>SUM(Month!$FC9:FN9)</f>
        <v>78.164</v>
      </c>
      <c r="FO9" s="105">
        <f>SUM(Month!$FO9:FO9)</f>
        <v>7.486</v>
      </c>
      <c r="FP9" s="105">
        <f>SUM(Month!$FO9:FP9)</f>
        <v>13.342</v>
      </c>
      <c r="FQ9" s="105">
        <f>SUM(Month!$FO9:FQ9)</f>
        <v>19.573</v>
      </c>
      <c r="FR9" s="105">
        <f>SUM(Month!$FO9:FR9)</f>
        <v>24.945</v>
      </c>
      <c r="FS9" s="105">
        <f>SUM(Month!$FO9:FS9)</f>
        <v>30.21</v>
      </c>
      <c r="FT9" s="105">
        <f>SUM(Month!$FO9:FT9)</f>
        <v>33.727</v>
      </c>
      <c r="FU9" s="105">
        <f>SUM(Month!$FO9:FU9)</f>
        <v>38.561</v>
      </c>
      <c r="FV9" s="105">
        <f>SUM(Month!$FO9:FV9)</f>
        <v>42.574</v>
      </c>
      <c r="FW9" s="105">
        <f>SUM(Month!$FO9:FW9)</f>
        <v>48.147</v>
      </c>
      <c r="FX9" s="105">
        <f>SUM(Month!$FO9:FX9)</f>
        <v>53.747</v>
      </c>
      <c r="FY9" s="105">
        <f>SUM(Month!$FO9:FY9)</f>
        <v>61.194</v>
      </c>
      <c r="FZ9" s="105">
        <f>SUM(Month!$FO9:FZ9)</f>
        <v>67.619</v>
      </c>
      <c r="GA9" s="105">
        <f>SUM(Month!$GA9:GA9)</f>
        <v>8.231</v>
      </c>
      <c r="GB9" s="105">
        <f>SUM(Month!$GA9:GB9)</f>
        <v>14.632</v>
      </c>
      <c r="GC9" s="105">
        <f>SUM(Month!$GA9:GC9)</f>
        <v>22.46</v>
      </c>
      <c r="GD9" s="105">
        <f>SUM(Month!$GA9:GD9)</f>
        <v>28.801</v>
      </c>
      <c r="GE9" s="105">
        <f>SUM(Month!$GA9:GE9)</f>
        <v>34.684</v>
      </c>
      <c r="GF9" s="105">
        <f>SUM(Month!$GA9:GF9)</f>
        <v>41.135</v>
      </c>
      <c r="GG9" s="105">
        <f>SUM(Month!$GA9:GG9)</f>
        <v>46.283</v>
      </c>
      <c r="GH9" s="105">
        <f>SUM(Month!$GA9:GH9)</f>
        <v>51.476</v>
      </c>
      <c r="GI9" s="105">
        <f>SUM(Month!$GA9:GI9)</f>
        <v>56.497</v>
      </c>
      <c r="GJ9" s="105">
        <f>SUM(Month!$GA9:GJ9)</f>
        <v>62.267</v>
      </c>
      <c r="GK9" s="138"/>
    </row>
    <row r="10" ht="12.75" customHeight="1">
      <c r="A10" s="88">
        <f t="shared" si="1"/>
        <v>6</v>
      </c>
      <c r="B10" s="104" t="s">
        <v>13</v>
      </c>
      <c r="C10" s="105">
        <f>SUM(Month!$C10:C10)</f>
        <v>1.567</v>
      </c>
      <c r="D10" s="105">
        <f>SUM(Month!$C10:D10)</f>
        <v>2.936</v>
      </c>
      <c r="E10" s="105">
        <f>SUM(Month!$C10:E10)</f>
        <v>4.527</v>
      </c>
      <c r="F10" s="105">
        <f>SUM(Month!$C10:F10)</f>
        <v>6.515</v>
      </c>
      <c r="G10" s="105">
        <f>SUM(Month!$C10:G10)</f>
        <v>8.323</v>
      </c>
      <c r="H10" s="105">
        <f>SUM(Month!$C10:H10)</f>
        <v>10.166</v>
      </c>
      <c r="I10" s="105">
        <f>SUM(Month!$C10:I10)</f>
        <v>12.179</v>
      </c>
      <c r="J10" s="105">
        <f>SUM(Month!$C10:J10)</f>
        <v>14.213</v>
      </c>
      <c r="K10" s="105">
        <f>SUM(Month!$C10:K10)</f>
        <v>15.969</v>
      </c>
      <c r="L10" s="105">
        <f>SUM(Month!$C10:L10)</f>
        <v>17.805</v>
      </c>
      <c r="M10" s="105">
        <f>SUM(Month!$C10:M10)</f>
        <v>19.609</v>
      </c>
      <c r="N10" s="105">
        <f>SUM(Month!$C10:N10)</f>
        <v>21.213</v>
      </c>
      <c r="O10" s="105">
        <f>SUM(Month!$O10:O10)</f>
        <v>1.705</v>
      </c>
      <c r="P10" s="105">
        <f>SUM(Month!$O10:P10)</f>
        <v>3.159</v>
      </c>
      <c r="Q10" s="105">
        <f>SUM(Month!$O10:Q10)</f>
        <v>4.931</v>
      </c>
      <c r="R10" s="105">
        <f>SUM(Month!$O10:R10)</f>
        <v>7.124</v>
      </c>
      <c r="S10" s="105">
        <f>SUM(Month!$O10:S10)</f>
        <v>9.133</v>
      </c>
      <c r="T10" s="105">
        <f>SUM(Month!$O10:T10)</f>
        <v>11.239</v>
      </c>
      <c r="U10" s="105">
        <f>SUM(Month!$O10:U10)</f>
        <v>12.844</v>
      </c>
      <c r="V10" s="105">
        <f>SUM(Month!$O10:V10)</f>
        <v>15.027</v>
      </c>
      <c r="W10" s="105">
        <f>SUM(Month!$O10:W10)</f>
        <v>17.807</v>
      </c>
      <c r="X10" s="105">
        <f>SUM(Month!$O10:X10)</f>
        <v>20.663</v>
      </c>
      <c r="Y10" s="105">
        <f>SUM(Month!$O10:Y10)</f>
        <v>23.821</v>
      </c>
      <c r="Z10" s="105">
        <f>SUM(Month!$O10:Z10)</f>
        <v>26.265</v>
      </c>
      <c r="AA10" s="105">
        <f>SUM(Month!$AA10:AA10)</f>
        <v>2.109</v>
      </c>
      <c r="AB10" s="105">
        <f>SUM(Month!$AA10:AB10)</f>
        <v>4.336</v>
      </c>
      <c r="AC10" s="105">
        <f>SUM(Month!$AA10:AC10)</f>
        <v>6.715</v>
      </c>
      <c r="AD10" s="105">
        <f>SUM(Month!$AA10:AD10)</f>
        <v>9.737</v>
      </c>
      <c r="AE10" s="105">
        <f>SUM(Month!$AA10:AE10)</f>
        <v>12.072</v>
      </c>
      <c r="AF10" s="105">
        <f>SUM(Month!$AA10:AF10)</f>
        <v>14.949</v>
      </c>
      <c r="AG10" s="105">
        <f>SUM(Month!$AA10:AG10)</f>
        <v>18.214</v>
      </c>
      <c r="AH10" s="105">
        <f>SUM(Month!$AA10:AH10)</f>
        <v>20.435</v>
      </c>
      <c r="AI10" s="105">
        <f>SUM(Month!$AA10:AI10)</f>
        <v>24.018</v>
      </c>
      <c r="AJ10" s="105">
        <f>SUM(Month!$AA10:AJ10)</f>
        <v>27.622</v>
      </c>
      <c r="AK10" s="105">
        <f>SUM(Month!$AA10:AK10)</f>
        <v>29.773</v>
      </c>
      <c r="AL10" s="105">
        <f>SUM(Month!$AA10:AL10)</f>
        <v>32.546</v>
      </c>
      <c r="AM10" s="105">
        <f>SUM(Month!$AM10:AM10)</f>
        <v>1.683</v>
      </c>
      <c r="AN10" s="105">
        <f>SUM(Month!$AM10:AN10)</f>
        <v>3.919</v>
      </c>
      <c r="AO10" s="105">
        <f>SUM(Month!$AM10:AO10)</f>
        <v>6.145</v>
      </c>
      <c r="AP10" s="105">
        <f>SUM(Month!$AM10:AP10)</f>
        <v>8.958</v>
      </c>
      <c r="AQ10" s="105">
        <f>SUM(Month!$AM10:AQ10)</f>
        <v>11.197</v>
      </c>
      <c r="AR10" s="105">
        <f>SUM(Month!$AM10:AR10)</f>
        <v>13.692</v>
      </c>
      <c r="AS10" s="105">
        <f>SUM(Month!$AM10:AS10)</f>
        <v>16.33</v>
      </c>
      <c r="AT10" s="105">
        <f>SUM(Month!$AM10:AT10)</f>
        <v>18.888</v>
      </c>
      <c r="AU10" s="105">
        <f>SUM(Month!$AM10:AU10)</f>
        <v>21.17</v>
      </c>
      <c r="AV10" s="105">
        <f>SUM(Month!$AM10:AV10)</f>
        <v>23.041</v>
      </c>
      <c r="AW10" s="105">
        <f>SUM(Month!$AM10:AW10)</f>
        <v>25.888</v>
      </c>
      <c r="AX10" s="105">
        <f>SUM(Month!$AM10:AX10)</f>
        <v>27.997</v>
      </c>
      <c r="AY10" s="105">
        <f>SUM(Month!$AY10:AY10)</f>
        <v>1.805</v>
      </c>
      <c r="AZ10" s="105">
        <f>SUM(Month!$AY10:AZ10)</f>
        <v>3.756</v>
      </c>
      <c r="BA10" s="105">
        <f>SUM(Month!$AY10:BA10)</f>
        <v>6.513</v>
      </c>
      <c r="BB10" s="105">
        <f>SUM(Month!$AY10:BB10)</f>
        <v>8.781</v>
      </c>
      <c r="BC10" s="105">
        <f>SUM(Month!$AY10:BC10)</f>
        <v>10.969</v>
      </c>
      <c r="BD10" s="105">
        <f>SUM(Month!$AY10:BD10)</f>
        <v>13.333</v>
      </c>
      <c r="BE10" s="105">
        <f>SUM(Month!$AY10:BE10)</f>
        <v>15.306</v>
      </c>
      <c r="BF10" s="105">
        <f>SUM(Month!$AY10:BF10)</f>
        <v>17.842</v>
      </c>
      <c r="BG10" s="105">
        <f>SUM(Month!$AY10:BG10)</f>
        <v>20.625</v>
      </c>
      <c r="BH10" s="105">
        <f>SUM(Month!$AY10:BH10)</f>
        <v>23.011</v>
      </c>
      <c r="BI10" s="105">
        <f>SUM(Month!$AY10:BI10)</f>
        <v>25.786</v>
      </c>
      <c r="BJ10" s="105">
        <f>SUM(Month!$AY10:BJ10)</f>
        <v>28.7</v>
      </c>
      <c r="BK10" s="105">
        <f>SUM(Month!$BK10:BK10)</f>
        <v>1.99</v>
      </c>
      <c r="BL10" s="105">
        <f>SUM(Month!$BK10:BL10)</f>
        <v>4.678</v>
      </c>
      <c r="BM10" s="105">
        <f>SUM(Month!$BK10:BM10)</f>
        <v>7.939</v>
      </c>
      <c r="BN10" s="105">
        <f>SUM(Month!$BK10:BN10)</f>
        <v>11.043</v>
      </c>
      <c r="BO10" s="105">
        <f>SUM(Month!$BK10:BO10)</f>
        <v>14.882</v>
      </c>
      <c r="BP10" s="105">
        <f>SUM(Month!$BK10:BP10)</f>
        <v>18.206</v>
      </c>
      <c r="BQ10" s="105">
        <f>SUM(Month!$BK10:BQ10)</f>
        <v>21.294</v>
      </c>
      <c r="BR10" s="105">
        <f>SUM(Month!$BK10:BR10)</f>
        <v>23.971</v>
      </c>
      <c r="BS10" s="105">
        <f>SUM(Month!$BK10:BS10)</f>
        <v>26.983</v>
      </c>
      <c r="BT10" s="105">
        <f>SUM(Month!$BK10:BT10)</f>
        <v>29.782</v>
      </c>
      <c r="BU10" s="105">
        <f>SUM(Month!$BK10:BU10)</f>
        <v>32.255</v>
      </c>
      <c r="BV10" s="105">
        <f>SUM(Month!$BK10:BV10)</f>
        <v>35.564</v>
      </c>
      <c r="BW10" s="105">
        <f>SUM(Month!$BW10:BW10)</f>
        <v>2.185</v>
      </c>
      <c r="BX10" s="105">
        <f>SUM(Month!$BW10:BX10)</f>
        <v>3.894</v>
      </c>
      <c r="BY10" s="105">
        <f>SUM(Month!$BW10:BY10)</f>
        <v>6.582</v>
      </c>
      <c r="BZ10" s="105">
        <f>SUM(Month!$BW10:BZ10)</f>
        <v>9.058</v>
      </c>
      <c r="CA10" s="105">
        <f>SUM(Month!$BW10:CA10)</f>
        <v>11.961</v>
      </c>
      <c r="CB10" s="105">
        <f>SUM(Month!$BW10:CB10)</f>
        <v>15.003</v>
      </c>
      <c r="CC10" s="105">
        <f>SUM(Month!$BW10:CC10)</f>
        <v>17.897</v>
      </c>
      <c r="CD10" s="105">
        <f>SUM(Month!$BW10:CD10)</f>
        <v>21.239</v>
      </c>
      <c r="CE10" s="105">
        <f>SUM(Month!$BW10:CE10)</f>
        <v>23.976</v>
      </c>
      <c r="CF10" s="105">
        <f>SUM(Month!$BW10:CF10)</f>
        <v>27.86</v>
      </c>
      <c r="CG10" s="105">
        <f>SUM(Month!$BW10:CG10)</f>
        <v>30.505</v>
      </c>
      <c r="CH10" s="105">
        <f>SUM(Month!$BW10:CH10)</f>
        <v>33.22</v>
      </c>
      <c r="CI10" s="105">
        <f>SUM(Month!$CI10:CI10)</f>
        <v>2.022</v>
      </c>
      <c r="CJ10" s="105">
        <f>SUM(Month!$CI10:CJ10)</f>
        <v>4.319</v>
      </c>
      <c r="CK10" s="105">
        <f>SUM(Month!$CI10:CK10)</f>
        <v>7.775</v>
      </c>
      <c r="CL10" s="105">
        <f>SUM(Month!$CI10:CL10)</f>
        <v>11.405</v>
      </c>
      <c r="CM10" s="105">
        <f>SUM(Month!$CI10:CM10)</f>
        <v>14.506</v>
      </c>
      <c r="CN10" s="105">
        <f>SUM(Month!$CI10:CN10)</f>
        <v>17.807</v>
      </c>
      <c r="CO10" s="105">
        <f>SUM(Month!$CI10:CO10)</f>
        <v>20.813</v>
      </c>
      <c r="CP10" s="105">
        <f>SUM(Month!$CI10:CP10)</f>
        <v>23.518</v>
      </c>
      <c r="CQ10" s="105">
        <f>SUM(Month!$CI10:CQ10)</f>
        <v>26.347</v>
      </c>
      <c r="CR10" s="105">
        <f>SUM(Month!$CI10:CR10)</f>
        <v>29.767</v>
      </c>
      <c r="CS10" s="105">
        <f>SUM(Month!$CI10:CS10)</f>
        <v>33.127</v>
      </c>
      <c r="CT10" s="105">
        <f>SUM(Month!$CI10:CT10)</f>
        <v>36.271</v>
      </c>
      <c r="CU10" s="105">
        <f>SUM(Month!$CU10:CU10)</f>
        <v>2.617</v>
      </c>
      <c r="CV10" s="105">
        <f>SUM(Month!$CU10:CV10)</f>
        <v>5.256</v>
      </c>
      <c r="CW10" s="105">
        <f>SUM(Month!$CU10:CW10)</f>
        <v>8.393</v>
      </c>
      <c r="CX10" s="105">
        <f>SUM(Month!$CU10:CX10)</f>
        <v>11.921</v>
      </c>
      <c r="CY10" s="105">
        <f>SUM(Month!$CU10:CY10)</f>
        <v>15.855</v>
      </c>
      <c r="CZ10" s="105">
        <f>SUM(Month!$CU10:CZ10)</f>
        <v>18.332</v>
      </c>
      <c r="DA10" s="105">
        <f>SUM(Month!$CU10:DA10)</f>
        <v>21.042</v>
      </c>
      <c r="DB10" s="105">
        <f>SUM(Month!$CU10:DB10)</f>
        <v>23.974</v>
      </c>
      <c r="DC10" s="105">
        <f>SUM(Month!$CU10:DC10)</f>
        <v>27.578</v>
      </c>
      <c r="DD10" s="105">
        <f>SUM(Month!$CU10:DD10)</f>
        <v>31.203</v>
      </c>
      <c r="DE10" s="105">
        <f>SUM(Month!$CU10:DE10)</f>
        <v>34.5</v>
      </c>
      <c r="DF10" s="105">
        <f>SUM(Month!$CU10:DF10)</f>
        <v>37.6</v>
      </c>
      <c r="DG10" s="105">
        <f>SUM(Month!$DG10:DG10)</f>
        <v>2.968</v>
      </c>
      <c r="DH10" s="105">
        <f>SUM(Month!$DG10:DH10)</f>
        <v>5.795</v>
      </c>
      <c r="DI10" s="105">
        <f>SUM(Month!$DG10:DI10)</f>
        <v>9.348</v>
      </c>
      <c r="DJ10" s="105">
        <f>SUM(Month!$DG10:DJ10)</f>
        <v>13.177</v>
      </c>
      <c r="DK10" s="105">
        <f>SUM(Month!$DG10:DK10)</f>
        <v>16.437</v>
      </c>
      <c r="DL10" s="105">
        <f>SUM(Month!$DG10:DL10)</f>
        <v>20.164</v>
      </c>
      <c r="DM10" s="105">
        <f>SUM(Month!$DG10:DM10)</f>
        <v>23.706</v>
      </c>
      <c r="DN10" s="105">
        <f>SUM(Month!$DG10:DN10)</f>
        <v>27.668</v>
      </c>
      <c r="DO10" s="105">
        <f>SUM(Month!$DG10:DO10)</f>
        <v>31.056</v>
      </c>
      <c r="DP10" s="105">
        <f>SUM(Month!$DG10:DP10)</f>
        <v>34.892</v>
      </c>
      <c r="DQ10" s="105">
        <f>SUM(Month!$DG10:DQ10)</f>
        <v>38.531</v>
      </c>
      <c r="DR10" s="105">
        <f>SUM(Month!$DG10:DR10)</f>
        <v>42.337</v>
      </c>
      <c r="DS10" s="105">
        <f>SUM(Month!$DS10:DS10)</f>
        <v>2.989</v>
      </c>
      <c r="DT10" s="105">
        <f>SUM(Month!$DS10:DT10)</f>
        <v>6.932</v>
      </c>
      <c r="DU10" s="105">
        <f>SUM(Month!$DS10:DU10)</f>
        <v>10.536</v>
      </c>
      <c r="DV10" s="105">
        <f>SUM(Month!$DS10:DV10)</f>
        <v>14.413</v>
      </c>
      <c r="DW10" s="105">
        <f>SUM(Month!$DS10:DW10)</f>
        <v>18.71</v>
      </c>
      <c r="DX10" s="105">
        <f>SUM(Month!$DS10:DX10)</f>
        <v>22.499</v>
      </c>
      <c r="DY10" s="105">
        <f>SUM(Month!$DS10:DY10)</f>
        <v>26.832</v>
      </c>
      <c r="DZ10" s="105">
        <f>SUM(Month!$DS10:DZ10)</f>
        <v>31.532</v>
      </c>
      <c r="EA10" s="105">
        <f>SUM(Month!$DS10:EA10)</f>
        <v>35.47</v>
      </c>
      <c r="EB10" s="105">
        <f>SUM(Month!$DS10:EB10)</f>
        <v>38.954</v>
      </c>
      <c r="EC10" s="105">
        <f>SUM(Month!$DS10:EC10)</f>
        <v>42.928</v>
      </c>
      <c r="ED10" s="105">
        <f>SUM(Month!$DS10:ED10)</f>
        <v>46.44</v>
      </c>
      <c r="EE10" s="105">
        <f>SUM(Month!$EE10:EE10)</f>
        <v>4.436</v>
      </c>
      <c r="EF10" s="105">
        <f>SUM(Month!$EE10:EF10)</f>
        <v>7.926</v>
      </c>
      <c r="EG10" s="105">
        <f>SUM(Month!$EE10:EG10)</f>
        <v>12.116</v>
      </c>
      <c r="EH10" s="105">
        <f>SUM(Month!$EE10:EH10)</f>
        <v>16.034</v>
      </c>
      <c r="EI10" s="105">
        <f>SUM(Month!$EE10:EI10)</f>
        <v>21.014</v>
      </c>
      <c r="EJ10" s="105">
        <f>SUM(Month!$EE10:EJ10)</f>
        <v>25.424</v>
      </c>
      <c r="EK10" s="105">
        <f>SUM(Month!$EE10:EK10)</f>
        <v>30.445</v>
      </c>
      <c r="EL10" s="105">
        <f>SUM(Month!$EE10:EL10)</f>
        <v>35.114</v>
      </c>
      <c r="EM10" s="105">
        <f>SUM(Month!$EE10:EM10)</f>
        <v>39.15</v>
      </c>
      <c r="EN10" s="105">
        <f>SUM(Month!$EE10:EN10)</f>
        <v>44.388</v>
      </c>
      <c r="EO10" s="105">
        <f>SUM(Month!$EE10:EO10)</f>
        <v>48.608</v>
      </c>
      <c r="EP10" s="105">
        <f>SUM(Month!$EE10:EP10)</f>
        <v>52.605</v>
      </c>
      <c r="EQ10" s="105">
        <f>SUM(Month!$EQ10:EQ10)</f>
        <v>3.404</v>
      </c>
      <c r="ER10" s="105">
        <f>SUM(Month!$EQ10:ER10)</f>
        <v>6.205</v>
      </c>
      <c r="ES10" s="105">
        <f>SUM(Month!$EQ10:ES10)</f>
        <v>11.603</v>
      </c>
      <c r="ET10" s="105">
        <f>SUM(Month!$EQ10:ET10)</f>
        <v>15.681</v>
      </c>
      <c r="EU10" s="105">
        <f>SUM(Month!$EQ10:EU10)</f>
        <v>18.808</v>
      </c>
      <c r="EV10" s="105">
        <f>SUM(Month!$EQ10:EV10)</f>
        <v>22.714</v>
      </c>
      <c r="EW10" s="105">
        <f>SUM(Month!$EQ10:EW10)</f>
        <v>27.829</v>
      </c>
      <c r="EX10" s="105">
        <f>SUM(Month!$EQ10:EX10)</f>
        <v>32.705</v>
      </c>
      <c r="EY10" s="105">
        <f>SUM(Month!$EQ10:EY10)</f>
        <v>36.742</v>
      </c>
      <c r="EZ10" s="105">
        <f>SUM(Month!$EQ10:EZ10)</f>
        <v>41.45</v>
      </c>
      <c r="FA10" s="105">
        <f>SUM(Month!$EQ10:FA10)</f>
        <v>45.271</v>
      </c>
      <c r="FB10" s="105">
        <f>SUM(Month!$EQ10:FB10)</f>
        <v>48.839</v>
      </c>
      <c r="FC10" s="105">
        <f>SUM(Month!$FC10:FC10)</f>
        <v>3.964</v>
      </c>
      <c r="FD10" s="105">
        <f>SUM(Month!$FC10:FD10)</f>
        <v>7.857</v>
      </c>
      <c r="FE10" s="105">
        <f>SUM(Month!$FC10:FE10)</f>
        <v>11.886</v>
      </c>
      <c r="FF10" s="105">
        <f>SUM(Month!$FC10:FF10)</f>
        <v>16.634</v>
      </c>
      <c r="FG10" s="105">
        <f>SUM(Month!$FC10:FG10)</f>
        <v>21.206</v>
      </c>
      <c r="FH10" s="105">
        <f>SUM(Month!$FC10:FH10)</f>
        <v>25.594</v>
      </c>
      <c r="FI10" s="105">
        <f>SUM(Month!$FC10:FI10)</f>
        <v>29.169</v>
      </c>
      <c r="FJ10" s="105">
        <f>SUM(Month!$FC10:FJ10)</f>
        <v>33.788</v>
      </c>
      <c r="FK10" s="105">
        <f>SUM(Month!$FC10:FK10)</f>
        <v>38.008</v>
      </c>
      <c r="FL10" s="105">
        <f>SUM(Month!$FC10:FL10)</f>
        <v>42.938</v>
      </c>
      <c r="FM10" s="105">
        <f>SUM(Month!$FC10:FM10)</f>
        <v>47.895</v>
      </c>
      <c r="FN10" s="105">
        <f>SUM(Month!$FC10:FN10)</f>
        <v>51.067</v>
      </c>
      <c r="FO10" s="105">
        <f>SUM(Month!$FO10:FO10)</f>
        <v>3.655</v>
      </c>
      <c r="FP10" s="105">
        <f>SUM(Month!$FO10:FP10)</f>
        <v>7.201</v>
      </c>
      <c r="FQ10" s="105">
        <f>SUM(Month!$FO10:FQ10)</f>
        <v>11.453</v>
      </c>
      <c r="FR10" s="105">
        <f>SUM(Month!$FO10:FR10)</f>
        <v>14.898</v>
      </c>
      <c r="FS10" s="105">
        <f>SUM(Month!$FO10:FS10)</f>
        <v>19.344</v>
      </c>
      <c r="FT10" s="105">
        <f>SUM(Month!$FO10:FT10)</f>
        <v>23.893</v>
      </c>
      <c r="FU10" s="105">
        <f>SUM(Month!$FO10:FU10)</f>
        <v>29.021</v>
      </c>
      <c r="FV10" s="105">
        <f>SUM(Month!$FO10:FV10)</f>
        <v>33.877</v>
      </c>
      <c r="FW10" s="105">
        <f>SUM(Month!$FO10:FW10)</f>
        <v>38.538</v>
      </c>
      <c r="FX10" s="105">
        <f>SUM(Month!$FO10:FX10)</f>
        <v>41.885</v>
      </c>
      <c r="FY10" s="105">
        <f>SUM(Month!$FO10:FY10)</f>
        <v>45.091</v>
      </c>
      <c r="FZ10" s="105">
        <f>SUM(Month!$FO10:FZ10)</f>
        <v>47.565</v>
      </c>
      <c r="GA10" s="105">
        <f>SUM(Month!$GA10:GA10)</f>
        <v>3.072</v>
      </c>
      <c r="GB10" s="105">
        <f>SUM(Month!$GA10:GB10)</f>
        <v>6.274</v>
      </c>
      <c r="GC10" s="105">
        <f>SUM(Month!$GA10:GC10)</f>
        <v>10.582</v>
      </c>
      <c r="GD10" s="105">
        <f>SUM(Month!$GA10:GD10)</f>
        <v>14.911</v>
      </c>
      <c r="GE10" s="105">
        <f>SUM(Month!$GA10:GE10)</f>
        <v>19.291</v>
      </c>
      <c r="GF10" s="105">
        <f>SUM(Month!$GA10:GF10)</f>
        <v>22.631</v>
      </c>
      <c r="GG10" s="105">
        <f>SUM(Month!$GA10:GG10)</f>
        <v>26.226</v>
      </c>
      <c r="GH10" s="105">
        <f>SUM(Month!$GA10:GH10)</f>
        <v>31.212</v>
      </c>
      <c r="GI10" s="105">
        <f>SUM(Month!$GA10:GI10)</f>
        <v>34.564</v>
      </c>
      <c r="GJ10" s="105">
        <f>SUM(Month!$GA10:GJ10)</f>
        <v>38.033</v>
      </c>
      <c r="GK10" s="138"/>
    </row>
    <row r="11" ht="13.5" customHeight="1">
      <c r="A11" s="88">
        <f t="shared" si="1"/>
        <v>7</v>
      </c>
      <c r="B11" s="101" t="s">
        <v>14</v>
      </c>
      <c r="C11" s="102">
        <f>SUM(Month!$C11:C11)</f>
        <v>0.846</v>
      </c>
      <c r="D11" s="102">
        <f>SUM(Month!$C11:D11)</f>
        <v>1.869</v>
      </c>
      <c r="E11" s="102">
        <f>SUM(Month!$C11:E11)</f>
        <v>2.805</v>
      </c>
      <c r="F11" s="102">
        <f>SUM(Month!$C11:F11)</f>
        <v>3.611</v>
      </c>
      <c r="G11" s="102">
        <f>SUM(Month!$C11:G11)</f>
        <v>4.692</v>
      </c>
      <c r="H11" s="102">
        <f>SUM(Month!$C11:H11)</f>
        <v>5.431</v>
      </c>
      <c r="I11" s="102">
        <f>SUM(Month!$C11:I11)</f>
        <v>6.41</v>
      </c>
      <c r="J11" s="102">
        <f>SUM(Month!$C11:J11)</f>
        <v>7.229</v>
      </c>
      <c r="K11" s="102">
        <f>SUM(Month!$C11:K11)</f>
        <v>8.147</v>
      </c>
      <c r="L11" s="102">
        <f>SUM(Month!$C11:L11)</f>
        <v>9.064</v>
      </c>
      <c r="M11" s="102">
        <f>SUM(Month!$C11:M11)</f>
        <v>9.768</v>
      </c>
      <c r="N11" s="102">
        <f>SUM(Month!$C11:N11)</f>
        <v>10.657</v>
      </c>
      <c r="O11" s="102">
        <f>SUM(Month!$O11:O11)</f>
        <v>0.982</v>
      </c>
      <c r="P11" s="102">
        <f>SUM(Month!$O11:P11)</f>
        <v>1.693</v>
      </c>
      <c r="Q11" s="102">
        <f>SUM(Month!$O11:Q11)</f>
        <v>2.706</v>
      </c>
      <c r="R11" s="102">
        <f>SUM(Month!$O11:R11)</f>
        <v>3.314</v>
      </c>
      <c r="S11" s="102">
        <f>SUM(Month!$O11:S11)</f>
        <v>4.046</v>
      </c>
      <c r="T11" s="102">
        <f>SUM(Month!$O11:T11)</f>
        <v>4.744</v>
      </c>
      <c r="U11" s="102">
        <f>SUM(Month!$O11:U11)</f>
        <v>5.477</v>
      </c>
      <c r="V11" s="102">
        <f>SUM(Month!$O11:V11)</f>
        <v>6.06</v>
      </c>
      <c r="W11" s="102">
        <f>SUM(Month!$O11:W11)</f>
        <v>6.709</v>
      </c>
      <c r="X11" s="102">
        <f>SUM(Month!$O11:X11)</f>
        <v>7.33</v>
      </c>
      <c r="Y11" s="102">
        <f>SUM(Month!$O11:Y11)</f>
        <v>7.861</v>
      </c>
      <c r="Z11" s="102">
        <f>SUM(Month!$O11:Z11)</f>
        <v>8.283</v>
      </c>
      <c r="AA11" s="102">
        <f>SUM(Month!$AA11:AA11)</f>
        <v>0.265</v>
      </c>
      <c r="AB11" s="102">
        <f>SUM(Month!$AA11:AB11)</f>
        <v>0.708</v>
      </c>
      <c r="AC11" s="102">
        <f>SUM(Month!$AA11:AC11)</f>
        <v>1.166</v>
      </c>
      <c r="AD11" s="102">
        <f>SUM(Month!$AA11:AD11)</f>
        <v>1.65</v>
      </c>
      <c r="AE11" s="102">
        <f>SUM(Month!$AA11:AE11)</f>
        <v>2.129</v>
      </c>
      <c r="AF11" s="102">
        <f>SUM(Month!$AA11:AF11)</f>
        <v>2.516</v>
      </c>
      <c r="AG11" s="102">
        <f>SUM(Month!$AA11:AG11)</f>
        <v>3.223</v>
      </c>
      <c r="AH11" s="102">
        <f>SUM(Month!$AA11:AH11)</f>
        <v>3.637</v>
      </c>
      <c r="AI11" s="102">
        <f>SUM(Month!$AA11:AI11)</f>
        <v>4.018</v>
      </c>
      <c r="AJ11" s="102">
        <f>SUM(Month!$AA11:AJ11)</f>
        <v>4.515</v>
      </c>
      <c r="AK11" s="102">
        <f>SUM(Month!$AA11:AK11)</f>
        <v>5.042</v>
      </c>
      <c r="AL11" s="102">
        <f>SUM(Month!$AA11:AL11)</f>
        <v>5.552</v>
      </c>
      <c r="AM11" s="102">
        <f>SUM(Month!$AM11:AM11)</f>
        <v>0.644</v>
      </c>
      <c r="AN11" s="102">
        <f>SUM(Month!$AM11:AN11)</f>
        <v>0.644</v>
      </c>
      <c r="AO11" s="102">
        <f>SUM(Month!$AM11:AO11)</f>
        <v>0.644</v>
      </c>
      <c r="AP11" s="102">
        <f>SUM(Month!$AM11:AP11)</f>
        <v>0.644</v>
      </c>
      <c r="AQ11" s="102">
        <f>SUM(Month!$AM11:AQ11)</f>
        <v>0.644</v>
      </c>
      <c r="AR11" s="102">
        <f>SUM(Month!$AM11:AR11)</f>
        <v>0.644</v>
      </c>
      <c r="AS11" s="102">
        <f>SUM(Month!$AM11:AS11)</f>
        <v>0.644</v>
      </c>
      <c r="AT11" s="102">
        <f>SUM(Month!$AM11:AT11)</f>
        <v>0.644</v>
      </c>
      <c r="AU11" s="102">
        <f>SUM(Month!$AM11:AU11)</f>
        <v>0.644</v>
      </c>
      <c r="AV11" s="102">
        <f>SUM(Month!$AM11:AV11)</f>
        <v>0.644</v>
      </c>
      <c r="AW11" s="102">
        <f>SUM(Month!$AM11:AW11)</f>
        <v>0.644</v>
      </c>
      <c r="AX11" s="102">
        <f>SUM(Month!$AM11:AX11)</f>
        <v>0.644</v>
      </c>
      <c r="AY11" s="102">
        <f>SUM(Month!$AY11:AY11)</f>
        <v>0</v>
      </c>
      <c r="AZ11" s="102">
        <f>SUM(Month!$AY11:AZ11)</f>
        <v>0</v>
      </c>
      <c r="BA11" s="102">
        <f>SUM(Month!$AY11:BA11)</f>
        <v>0</v>
      </c>
      <c r="BB11" s="102">
        <f>SUM(Month!$AY11:BB11)</f>
        <v>0</v>
      </c>
      <c r="BC11" s="102">
        <f>SUM(Month!$AY11:BC11)</f>
        <v>0</v>
      </c>
      <c r="BD11" s="102">
        <f>SUM(Month!$AY11:BD11)</f>
        <v>0</v>
      </c>
      <c r="BE11" s="102">
        <f>SUM(Month!$AY11:BE11)</f>
        <v>0</v>
      </c>
      <c r="BF11" s="102">
        <f>SUM(Month!$AY11:BF11)</f>
        <v>0</v>
      </c>
      <c r="BG11" s="102">
        <f>SUM(Month!$AY11:BG11)</f>
        <v>0</v>
      </c>
      <c r="BH11" s="102">
        <f>SUM(Month!$AY11:BH11)</f>
        <v>0</v>
      </c>
      <c r="BI11" s="102">
        <f>SUM(Month!$AY11:BI11)</f>
        <v>0</v>
      </c>
      <c r="BJ11" s="102">
        <f>SUM(Month!$AY11:BJ11)</f>
        <v>0</v>
      </c>
      <c r="BK11" s="102">
        <f>SUM(Month!$BK11:BK11)</f>
        <v>0</v>
      </c>
      <c r="BL11" s="102">
        <f>SUM(Month!$BK11:BL11)</f>
        <v>0</v>
      </c>
      <c r="BM11" s="102">
        <f>SUM(Month!$BK11:BM11)</f>
        <v>0</v>
      </c>
      <c r="BN11" s="102">
        <f>SUM(Month!$BK11:BN11)</f>
        <v>0</v>
      </c>
      <c r="BO11" s="102">
        <f>SUM(Month!$BK11:BO11)</f>
        <v>0</v>
      </c>
      <c r="BP11" s="102">
        <f>SUM(Month!$BK11:BP11)</f>
        <v>0</v>
      </c>
      <c r="BQ11" s="102">
        <f>SUM(Month!$BK11:BQ11)</f>
        <v>0</v>
      </c>
      <c r="BR11" s="102">
        <f>SUM(Month!$BK11:BR11)</f>
        <v>0</v>
      </c>
      <c r="BS11" s="102">
        <f>SUM(Month!$BK11:BS11)</f>
        <v>0</v>
      </c>
      <c r="BT11" s="102">
        <f>SUM(Month!$BK11:BT11)</f>
        <v>0</v>
      </c>
      <c r="BU11" s="102">
        <f>SUM(Month!$BK11:BU11)</f>
        <v>0</v>
      </c>
      <c r="BV11" s="102">
        <f>SUM(Month!$BK11:BV11)</f>
        <v>0</v>
      </c>
      <c r="BW11" s="102">
        <f>SUM(Month!$BW11:BW11)</f>
        <v>0</v>
      </c>
      <c r="BX11" s="102">
        <f>SUM(Month!$BW11:BX11)</f>
        <v>0</v>
      </c>
      <c r="BY11" s="102">
        <f>SUM(Month!$BW11:BY11)</f>
        <v>0</v>
      </c>
      <c r="BZ11" s="102">
        <f>SUM(Month!$BW11:BZ11)</f>
        <v>0</v>
      </c>
      <c r="CA11" s="102">
        <f>SUM(Month!$BW11:CA11)</f>
        <v>0</v>
      </c>
      <c r="CB11" s="102">
        <f>SUM(Month!$BW11:CB11)</f>
        <v>0</v>
      </c>
      <c r="CC11" s="102">
        <f>SUM(Month!$BW11:CC11)</f>
        <v>0</v>
      </c>
      <c r="CD11" s="102">
        <f>SUM(Month!$BW11:CD11)</f>
        <v>0</v>
      </c>
      <c r="CE11" s="102">
        <f>SUM(Month!$BW11:CE11)</f>
        <v>0</v>
      </c>
      <c r="CF11" s="102">
        <f>SUM(Month!$BW11:CF11)</f>
        <v>0</v>
      </c>
      <c r="CG11" s="102">
        <f>SUM(Month!$BW11:CG11)</f>
        <v>0</v>
      </c>
      <c r="CH11" s="102">
        <f>SUM(Month!$BW11:CH11)</f>
        <v>0</v>
      </c>
      <c r="CI11" s="102">
        <f>SUM(Month!$CI11:CI11)</f>
        <v>0</v>
      </c>
      <c r="CJ11" s="102">
        <f>SUM(Month!$CI11:CJ11)</f>
        <v>0</v>
      </c>
      <c r="CK11" s="102">
        <f>SUM(Month!$CI11:CK11)</f>
        <v>0</v>
      </c>
      <c r="CL11" s="102">
        <f>SUM(Month!$CI11:CL11)</f>
        <v>0</v>
      </c>
      <c r="CM11" s="102">
        <f>SUM(Month!$CI11:CM11)</f>
        <v>0</v>
      </c>
      <c r="CN11" s="102">
        <f>SUM(Month!$CI11:CN11)</f>
        <v>0</v>
      </c>
      <c r="CO11" s="102">
        <f>SUM(Month!$CI11:CO11)</f>
        <v>0</v>
      </c>
      <c r="CP11" s="102">
        <f>SUM(Month!$CI11:CP11)</f>
        <v>0</v>
      </c>
      <c r="CQ11" s="102">
        <f>SUM(Month!$CI11:CQ11)</f>
        <v>0</v>
      </c>
      <c r="CR11" s="102">
        <f>SUM(Month!$CI11:CR11)</f>
        <v>0</v>
      </c>
      <c r="CS11" s="102">
        <f>SUM(Month!$CI11:CS11)</f>
        <v>0</v>
      </c>
      <c r="CT11" s="102">
        <f>SUM(Month!$CI11:CT11)</f>
        <v>0</v>
      </c>
      <c r="CU11" s="102">
        <f>SUM(Month!$CU11:CU11)</f>
        <v>0</v>
      </c>
      <c r="CV11" s="102">
        <f>SUM(Month!$CU11:CV11)</f>
        <v>0</v>
      </c>
      <c r="CW11" s="102">
        <f>SUM(Month!$CU11:CW11)</f>
        <v>0</v>
      </c>
      <c r="CX11" s="102">
        <f>SUM(Month!$CU11:CX11)</f>
        <v>0</v>
      </c>
      <c r="CY11" s="102">
        <f>SUM(Month!$CU11:CY11)</f>
        <v>0</v>
      </c>
      <c r="CZ11" s="102">
        <f>SUM(Month!$CU11:CZ11)</f>
        <v>0</v>
      </c>
      <c r="DA11" s="102">
        <f>SUM(Month!$CU11:DA11)</f>
        <v>0</v>
      </c>
      <c r="DB11" s="102">
        <f>SUM(Month!$CU11:DB11)</f>
        <v>0</v>
      </c>
      <c r="DC11" s="102">
        <f>SUM(Month!$CU11:DC11)</f>
        <v>0</v>
      </c>
      <c r="DD11" s="102">
        <f>SUM(Month!$CU11:DD11)</f>
        <v>0</v>
      </c>
      <c r="DE11" s="102">
        <f>SUM(Month!$CU11:DE11)</f>
        <v>0</v>
      </c>
      <c r="DF11" s="102">
        <f>SUM(Month!$CU11:DF11)</f>
        <v>0</v>
      </c>
      <c r="DG11" s="102">
        <f>SUM(Month!$DG11:DG11)</f>
        <v>0</v>
      </c>
      <c r="DH11" s="102">
        <f>SUM(Month!$DG11:DH11)</f>
        <v>0</v>
      </c>
      <c r="DI11" s="102">
        <f>SUM(Month!$DG11:DI11)</f>
        <v>0</v>
      </c>
      <c r="DJ11" s="102">
        <f>SUM(Month!$DG11:DJ11)</f>
        <v>0</v>
      </c>
      <c r="DK11" s="102">
        <f>SUM(Month!$DG11:DK11)</f>
        <v>0</v>
      </c>
      <c r="DL11" s="102">
        <f>SUM(Month!$DG11:DL11)</f>
        <v>0</v>
      </c>
      <c r="DM11" s="102">
        <f>SUM(Month!$DG11:DM11)</f>
        <v>0</v>
      </c>
      <c r="DN11" s="102">
        <f>SUM(Month!$DG11:DN11)</f>
        <v>0</v>
      </c>
      <c r="DO11" s="102">
        <f>SUM(Month!$DG11:DO11)</f>
        <v>0</v>
      </c>
      <c r="DP11" s="102">
        <f>SUM(Month!$DG11:DP11)</f>
        <v>0</v>
      </c>
      <c r="DQ11" s="102">
        <f>SUM(Month!$DG11:DQ11)</f>
        <v>0</v>
      </c>
      <c r="DR11" s="102">
        <f>SUM(Month!$DG11:DR11)</f>
        <v>0</v>
      </c>
      <c r="DS11" s="102">
        <f>SUM(Month!$DS11:DS11)</f>
        <v>0</v>
      </c>
      <c r="DT11" s="102">
        <f>SUM(Month!$DS11:DT11)</f>
        <v>0</v>
      </c>
      <c r="DU11" s="102">
        <f>SUM(Month!$DS11:DU11)</f>
        <v>0</v>
      </c>
      <c r="DV11" s="102">
        <f>SUM(Month!$DS11:DV11)</f>
        <v>0</v>
      </c>
      <c r="DW11" s="102">
        <f>SUM(Month!$DS11:DW11)</f>
        <v>0</v>
      </c>
      <c r="DX11" s="102">
        <f>SUM(Month!$DS11:DX11)</f>
        <v>0</v>
      </c>
      <c r="DY11" s="102">
        <f>SUM(Month!$DS11:DY11)</f>
        <v>0</v>
      </c>
      <c r="DZ11" s="102">
        <f>SUM(Month!$DS11:DZ11)</f>
        <v>0</v>
      </c>
      <c r="EA11" s="102">
        <f>SUM(Month!$DS11:EA11)</f>
        <v>0</v>
      </c>
      <c r="EB11" s="102">
        <f>SUM(Month!$DS11:EB11)</f>
        <v>0</v>
      </c>
      <c r="EC11" s="102">
        <f>SUM(Month!$DS11:EC11)</f>
        <v>0.256</v>
      </c>
      <c r="ED11" s="102">
        <f>SUM(Month!$DS11:ED11)</f>
        <v>0.774</v>
      </c>
      <c r="EE11" s="102">
        <f>SUM(Month!$EE11:EE11)</f>
        <v>0.358</v>
      </c>
      <c r="EF11" s="102">
        <f>SUM(Month!$EE11:EF11)</f>
        <v>0.73</v>
      </c>
      <c r="EG11" s="102">
        <f>SUM(Month!$EE11:EG11)</f>
        <v>1.224</v>
      </c>
      <c r="EH11" s="102">
        <f>SUM(Month!$EE11:EH11)</f>
        <v>1.932</v>
      </c>
      <c r="EI11" s="102">
        <f>SUM(Month!$EE11:EI11)</f>
        <v>2.84</v>
      </c>
      <c r="EJ11" s="102">
        <f>SUM(Month!$EE11:EJ11)</f>
        <v>3.844</v>
      </c>
      <c r="EK11" s="102">
        <f>SUM(Month!$EE11:EK11)</f>
        <v>5.187</v>
      </c>
      <c r="EL11" s="102">
        <f>SUM(Month!$EE11:EL11)</f>
        <v>6.463</v>
      </c>
      <c r="EM11" s="102">
        <f>SUM(Month!$EE11:EM11)</f>
        <v>7.561</v>
      </c>
      <c r="EN11" s="102">
        <f>SUM(Month!$EE11:EN11)</f>
        <v>8.599</v>
      </c>
      <c r="EO11" s="102">
        <f>SUM(Month!$EE11:EO11)</f>
        <v>9.78</v>
      </c>
      <c r="EP11" s="102">
        <f>SUM(Month!$EE11:EP11)</f>
        <v>11.072</v>
      </c>
      <c r="EQ11" s="102">
        <f>SUM(Month!$EQ11:EQ11)</f>
        <v>1.173</v>
      </c>
      <c r="ER11" s="102">
        <f>SUM(Month!$EQ11:ER11)</f>
        <v>2.798</v>
      </c>
      <c r="ES11" s="102">
        <f>SUM(Month!$EQ11:ES11)</f>
        <v>4.753</v>
      </c>
      <c r="ET11" s="102">
        <f>SUM(Month!$EQ11:ET11)</f>
        <v>6.471</v>
      </c>
      <c r="EU11" s="102">
        <f>SUM(Month!$EQ11:EU11)</f>
        <v>8.56</v>
      </c>
      <c r="EV11" s="102">
        <f>SUM(Month!$EQ11:EV11)</f>
        <v>10.78</v>
      </c>
      <c r="EW11" s="102">
        <f>SUM(Month!$EQ11:EW11)</f>
        <v>13.029</v>
      </c>
      <c r="EX11" s="102">
        <f>SUM(Month!$EQ11:EX11)</f>
        <v>15.15</v>
      </c>
      <c r="EY11" s="102">
        <f>SUM(Month!$EQ11:EY11)</f>
        <v>17.205</v>
      </c>
      <c r="EZ11" s="102">
        <f>SUM(Month!$EQ11:EZ11)</f>
        <v>19.397</v>
      </c>
      <c r="FA11" s="102">
        <f>SUM(Month!$EQ11:FA11)</f>
        <v>21.789</v>
      </c>
      <c r="FB11" s="102">
        <f>SUM(Month!$EQ11:FB11)</f>
        <v>23.7</v>
      </c>
      <c r="FC11" s="102">
        <f>SUM(Month!$FC11:FC11)</f>
        <v>1.506</v>
      </c>
      <c r="FD11" s="102">
        <f>SUM(Month!$FC11:FD11)</f>
        <v>3.21</v>
      </c>
      <c r="FE11" s="102">
        <f>SUM(Month!$FC11:FE11)</f>
        <v>5.329</v>
      </c>
      <c r="FF11" s="102">
        <f>SUM(Month!$FC11:FF11)</f>
        <v>7.014</v>
      </c>
      <c r="FG11" s="102">
        <f>SUM(Month!$FC11:FG11)</f>
        <v>9.242</v>
      </c>
      <c r="FH11" s="102">
        <f>SUM(Month!$FC11:FH11)</f>
        <v>11.543</v>
      </c>
      <c r="FI11" s="102">
        <f>SUM(Month!$FC11:FI11)</f>
        <v>13.541</v>
      </c>
      <c r="FJ11" s="102">
        <f>SUM(Month!$FC11:FJ11)</f>
        <v>15.844</v>
      </c>
      <c r="FK11" s="102">
        <f>SUM(Month!$FC11:FK11)</f>
        <v>18.059</v>
      </c>
      <c r="FL11" s="102">
        <f>SUM(Month!$FC11:FL11)</f>
        <v>20.381</v>
      </c>
      <c r="FM11" s="102">
        <f>SUM(Month!$FC11:FM11)</f>
        <v>22.718</v>
      </c>
      <c r="FN11" s="102">
        <f>SUM(Month!$FC11:FN11)</f>
        <v>25.12</v>
      </c>
      <c r="FO11" s="102">
        <f>SUM(Month!$FO11:FO11)</f>
        <v>1.573</v>
      </c>
      <c r="FP11" s="102">
        <f>SUM(Month!$FO11:FP11)</f>
        <v>3.812</v>
      </c>
      <c r="FQ11" s="102">
        <f>SUM(Month!$FO11:FQ11)</f>
        <v>6.261</v>
      </c>
      <c r="FR11" s="102">
        <f>SUM(Month!$FO11:FR11)</f>
        <v>8.824</v>
      </c>
      <c r="FS11" s="102">
        <f>SUM(Month!$FO11:FS11)</f>
        <v>11.331</v>
      </c>
      <c r="FT11" s="102">
        <f>SUM(Month!$FO11:FT11)</f>
        <v>13.403</v>
      </c>
      <c r="FU11" s="102">
        <f>SUM(Month!$FO11:FU11)</f>
        <v>15.566</v>
      </c>
      <c r="FV11" s="102">
        <f>SUM(Month!$FO11:FV11)</f>
        <v>18.028</v>
      </c>
      <c r="FW11" s="102">
        <f>SUM(Month!$FO11:FW11)</f>
        <v>20.192</v>
      </c>
      <c r="FX11" s="102">
        <f>SUM(Month!$FO11:FX11)</f>
        <v>22.215</v>
      </c>
      <c r="FY11" s="102">
        <f>SUM(Month!$FO11:FY11)</f>
        <v>24.389</v>
      </c>
      <c r="FZ11" s="102">
        <f>SUM(Month!$FO11:FZ11)</f>
        <v>26.066</v>
      </c>
      <c r="GA11" s="102">
        <f>SUM(Month!$GA11:GA11)</f>
        <v>1.675</v>
      </c>
      <c r="GB11" s="102">
        <f>SUM(Month!$GA11:GB11)</f>
        <v>3.71</v>
      </c>
      <c r="GC11" s="102">
        <f>SUM(Month!$GA11:GC11)</f>
        <v>5.701</v>
      </c>
      <c r="GD11" s="102">
        <f>SUM(Month!$GA11:GD11)</f>
        <v>7.837</v>
      </c>
      <c r="GE11" s="102">
        <f>SUM(Month!$GA11:GE11)</f>
        <v>9.991</v>
      </c>
      <c r="GF11" s="102">
        <f>SUM(Month!$GA11:GF11)</f>
        <v>11.982</v>
      </c>
      <c r="GG11" s="102">
        <f>SUM(Month!$GA11:GG11)</f>
        <v>13.889</v>
      </c>
      <c r="GH11" s="102">
        <f>SUM(Month!$GA11:GH11)</f>
        <v>15.81</v>
      </c>
      <c r="GI11" s="102">
        <f>SUM(Month!$GA11:GI11)</f>
        <v>17.384</v>
      </c>
      <c r="GJ11" s="102">
        <f>SUM(Month!$GA11:GJ11)</f>
        <v>19.066</v>
      </c>
      <c r="GK11" s="138"/>
    </row>
    <row r="12" ht="13.5" customHeight="1">
      <c r="A12" s="88">
        <f t="shared" si="1"/>
        <v>8</v>
      </c>
      <c r="B12" s="101" t="s">
        <v>15</v>
      </c>
      <c r="C12" s="102">
        <f>SUM(Month!$C12:C12)</f>
        <v>8.83</v>
      </c>
      <c r="D12" s="102">
        <f>SUM(Month!$C12:D12)</f>
        <v>16.284</v>
      </c>
      <c r="E12" s="102">
        <f>SUM(Month!$C12:E12)</f>
        <v>28.134</v>
      </c>
      <c r="F12" s="102">
        <f>SUM(Month!$C12:F12)</f>
        <v>39.636</v>
      </c>
      <c r="G12" s="102">
        <f>SUM(Month!$C12:G12)</f>
        <v>49.642</v>
      </c>
      <c r="H12" s="102">
        <f>SUM(Month!$C12:H12)</f>
        <v>61.244</v>
      </c>
      <c r="I12" s="102">
        <f>SUM(Month!$C12:I12)</f>
        <v>73.231</v>
      </c>
      <c r="J12" s="102">
        <f>SUM(Month!$C12:J12)</f>
        <v>80.799</v>
      </c>
      <c r="K12" s="102">
        <f>SUM(Month!$C12:K12)</f>
        <v>90.661</v>
      </c>
      <c r="L12" s="102">
        <f>SUM(Month!$C12:L12)</f>
        <v>97.551</v>
      </c>
      <c r="M12" s="102">
        <f>SUM(Month!$C12:M12)</f>
        <v>103.661</v>
      </c>
      <c r="N12" s="102">
        <f>SUM(Month!$C12:N12)</f>
        <v>110.708</v>
      </c>
      <c r="O12" s="102">
        <f>SUM(Month!$O12:O12)</f>
        <v>6.242</v>
      </c>
      <c r="P12" s="102">
        <f>SUM(Month!$O12:P12)</f>
        <v>12.031</v>
      </c>
      <c r="Q12" s="102">
        <f>SUM(Month!$O12:Q12)</f>
        <v>18.2</v>
      </c>
      <c r="R12" s="102">
        <f>SUM(Month!$O12:R12)</f>
        <v>23.133</v>
      </c>
      <c r="S12" s="102">
        <f>SUM(Month!$O12:S12)</f>
        <v>29.466</v>
      </c>
      <c r="T12" s="102">
        <f>SUM(Month!$O12:T12)</f>
        <v>38.496</v>
      </c>
      <c r="U12" s="102">
        <f>SUM(Month!$O12:U12)</f>
        <v>48.133</v>
      </c>
      <c r="V12" s="102">
        <f>SUM(Month!$O12:V12)</f>
        <v>55.842</v>
      </c>
      <c r="W12" s="102">
        <f>SUM(Month!$O12:W12)</f>
        <v>65.737</v>
      </c>
      <c r="X12" s="102">
        <f>SUM(Month!$O12:X12)</f>
        <v>74.812</v>
      </c>
      <c r="Y12" s="102">
        <f>SUM(Month!$O12:Y12)</f>
        <v>83.75</v>
      </c>
      <c r="Z12" s="102">
        <f>SUM(Month!$O12:Z12)</f>
        <v>92.963</v>
      </c>
      <c r="AA12" s="102">
        <f>SUM(Month!$AA12:AA12)</f>
        <v>5.908</v>
      </c>
      <c r="AB12" s="102">
        <f>SUM(Month!$AA12:AB12)</f>
        <v>12.267</v>
      </c>
      <c r="AC12" s="102">
        <f>SUM(Month!$AA12:AC12)</f>
        <v>20.643</v>
      </c>
      <c r="AD12" s="102">
        <f>SUM(Month!$AA12:AD12)</f>
        <v>26.002</v>
      </c>
      <c r="AE12" s="102">
        <f>SUM(Month!$AA12:AE12)</f>
        <v>33.944</v>
      </c>
      <c r="AF12" s="102">
        <f>SUM(Month!$AA12:AF12)</f>
        <v>41.019</v>
      </c>
      <c r="AG12" s="102">
        <f>SUM(Month!$AA12:AG12)</f>
        <v>47.617</v>
      </c>
      <c r="AH12" s="102">
        <f>SUM(Month!$AA12:AH12)</f>
        <v>54.285</v>
      </c>
      <c r="AI12" s="102">
        <f>SUM(Month!$AA12:AI12)</f>
        <v>62.658</v>
      </c>
      <c r="AJ12" s="102">
        <f>SUM(Month!$AA12:AJ12)</f>
        <v>68.642</v>
      </c>
      <c r="AK12" s="102">
        <f>SUM(Month!$AA12:AK12)</f>
        <v>76.241</v>
      </c>
      <c r="AL12" s="102">
        <f>SUM(Month!$AA12:AL12)</f>
        <v>82.942</v>
      </c>
      <c r="AM12" s="102">
        <f>SUM(Month!$AM12:AM12)</f>
        <v>4.596</v>
      </c>
      <c r="AN12" s="102">
        <f>SUM(Month!$AM12:AN12)</f>
        <v>11.389</v>
      </c>
      <c r="AO12" s="102">
        <f>SUM(Month!$AM12:AO12)</f>
        <v>19.759</v>
      </c>
      <c r="AP12" s="102">
        <f>SUM(Month!$AM12:AP12)</f>
        <v>29.092</v>
      </c>
      <c r="AQ12" s="102">
        <f>SUM(Month!$AM12:AQ12)</f>
        <v>39.384</v>
      </c>
      <c r="AR12" s="102">
        <f>SUM(Month!$AM12:AR12)</f>
        <v>49.934</v>
      </c>
      <c r="AS12" s="102">
        <f>SUM(Month!$AM12:AS12)</f>
        <v>62.465</v>
      </c>
      <c r="AT12" s="102">
        <f>SUM(Month!$AM12:AT12)</f>
        <v>73.284</v>
      </c>
      <c r="AU12" s="102">
        <f>SUM(Month!$AM12:AU12)</f>
        <v>84.836</v>
      </c>
      <c r="AV12" s="102">
        <f>SUM(Month!$AM12:AV12)</f>
        <v>98.601</v>
      </c>
      <c r="AW12" s="102">
        <f>SUM(Month!$AM12:AW12)</f>
        <v>109.598</v>
      </c>
      <c r="AX12" s="102">
        <f>SUM(Month!$AM12:AX12)</f>
        <v>120.348</v>
      </c>
      <c r="AY12" s="102">
        <f>SUM(Month!$AY12:AY12)</f>
        <v>13.726</v>
      </c>
      <c r="AZ12" s="102">
        <f>SUM(Month!$AY12:AZ12)</f>
        <v>23.985</v>
      </c>
      <c r="BA12" s="102">
        <f>SUM(Month!$AY12:BA12)</f>
        <v>36.298</v>
      </c>
      <c r="BB12" s="102">
        <f>SUM(Month!$AY12:BB12)</f>
        <v>51.636</v>
      </c>
      <c r="BC12" s="102">
        <f>SUM(Month!$AY12:BC12)</f>
        <v>69.46</v>
      </c>
      <c r="BD12" s="102">
        <f>SUM(Month!$AY12:BD12)</f>
        <v>85.625</v>
      </c>
      <c r="BE12" s="102">
        <f>SUM(Month!$AY12:BE12)</f>
        <v>98.973</v>
      </c>
      <c r="BF12" s="102">
        <f>SUM(Month!$AY12:BF12)</f>
        <v>111.676</v>
      </c>
      <c r="BG12" s="102">
        <f>SUM(Month!$AY12:BG12)</f>
        <v>126.673</v>
      </c>
      <c r="BH12" s="102">
        <f>SUM(Month!$AY12:BH12)</f>
        <v>138.902</v>
      </c>
      <c r="BI12" s="102">
        <f>SUM(Month!$AY12:BI12)</f>
        <v>148.514</v>
      </c>
      <c r="BJ12" s="102">
        <f>SUM(Month!$AY12:BJ12)</f>
        <v>159.621</v>
      </c>
      <c r="BK12" s="102">
        <f>SUM(Month!$BK12:BK12)</f>
        <v>8.713</v>
      </c>
      <c r="BL12" s="102">
        <f>SUM(Month!$BK12:BL12)</f>
        <v>15.967</v>
      </c>
      <c r="BM12" s="102">
        <f>SUM(Month!$BK12:BM12)</f>
        <v>24.885</v>
      </c>
      <c r="BN12" s="102">
        <f>SUM(Month!$BK12:BN12)</f>
        <v>33.757</v>
      </c>
      <c r="BO12" s="102">
        <f>SUM(Month!$BK12:BO12)</f>
        <v>45.027</v>
      </c>
      <c r="BP12" s="102">
        <f>SUM(Month!$BK12:BP12)</f>
        <v>54.384</v>
      </c>
      <c r="BQ12" s="102">
        <f>SUM(Month!$BK12:BQ12)</f>
        <v>61.701</v>
      </c>
      <c r="BR12" s="102">
        <f>SUM(Month!$BK12:BR12)</f>
        <v>69.953</v>
      </c>
      <c r="BS12" s="102">
        <f>SUM(Month!$BK12:BS12)</f>
        <v>78.635</v>
      </c>
      <c r="BT12" s="102">
        <f>SUM(Month!$BK12:BT12)</f>
        <v>85.688</v>
      </c>
      <c r="BU12" s="102">
        <f>SUM(Month!$BK12:BU12)</f>
        <v>92.03</v>
      </c>
      <c r="BV12" s="102">
        <f>SUM(Month!$BK12:BV12)</f>
        <v>97.647</v>
      </c>
      <c r="BW12" s="102">
        <f>SUM(Month!$BW12:BW12)</f>
        <v>6.858</v>
      </c>
      <c r="BX12" s="102">
        <f>SUM(Month!$BW12:BX12)</f>
        <v>12.738</v>
      </c>
      <c r="BY12" s="102">
        <f>SUM(Month!$BW12:BY12)</f>
        <v>19.93</v>
      </c>
      <c r="BZ12" s="102">
        <f>SUM(Month!$BW12:BZ12)</f>
        <v>27.494</v>
      </c>
      <c r="CA12" s="102">
        <f>SUM(Month!$BW12:CA12)</f>
        <v>33.301</v>
      </c>
      <c r="CB12" s="102">
        <f>SUM(Month!$BW12:CB12)</f>
        <v>48.73</v>
      </c>
      <c r="CC12" s="102">
        <f>SUM(Month!$BW12:CC12)</f>
        <v>60.929</v>
      </c>
      <c r="CD12" s="102">
        <f>SUM(Month!$BW12:CD12)</f>
        <v>69.706</v>
      </c>
      <c r="CE12" s="102">
        <f>SUM(Month!$BW12:CE12)</f>
        <v>75.087</v>
      </c>
      <c r="CF12" s="102">
        <f>SUM(Month!$BW12:CF12)</f>
        <v>82.357</v>
      </c>
      <c r="CG12" s="102">
        <f>SUM(Month!$BW12:CG12)</f>
        <v>87.687</v>
      </c>
      <c r="CH12" s="102">
        <f>SUM(Month!$BW12:CH12)</f>
        <v>92.659</v>
      </c>
      <c r="CI12" s="102">
        <f>SUM(Month!$CI12:CI12)</f>
        <v>4.447</v>
      </c>
      <c r="CJ12" s="102">
        <f>SUM(Month!$CI12:CJ12)</f>
        <v>10.966</v>
      </c>
      <c r="CK12" s="102">
        <f>SUM(Month!$CI12:CK12)</f>
        <v>16.353</v>
      </c>
      <c r="CL12" s="102">
        <f>SUM(Month!$CI12:CL12)</f>
        <v>21.463</v>
      </c>
      <c r="CM12" s="102">
        <f>SUM(Month!$CI12:CM12)</f>
        <v>27.247</v>
      </c>
      <c r="CN12" s="102">
        <f>SUM(Month!$CI12:CN12)</f>
        <v>38.19</v>
      </c>
      <c r="CO12" s="102">
        <f>SUM(Month!$CI12:CO12)</f>
        <v>48.685</v>
      </c>
      <c r="CP12" s="102">
        <f>SUM(Month!$CI12:CP12)</f>
        <v>56.927</v>
      </c>
      <c r="CQ12" s="102">
        <f>SUM(Month!$CI12:CQ12)</f>
        <v>62.638</v>
      </c>
      <c r="CR12" s="102">
        <f>SUM(Month!$CI12:CR12)</f>
        <v>71.858</v>
      </c>
      <c r="CS12" s="102">
        <f>SUM(Month!$CI12:CS12)</f>
        <v>80.628</v>
      </c>
      <c r="CT12" s="102">
        <f>SUM(Month!$CI12:CT12)</f>
        <v>90.096</v>
      </c>
      <c r="CU12" s="102">
        <f>SUM(Month!$CU12:CU12)</f>
        <v>10.955</v>
      </c>
      <c r="CV12" s="102">
        <f>SUM(Month!$CU12:CV12)</f>
        <v>28.016</v>
      </c>
      <c r="CW12" s="102">
        <f>SUM(Month!$CU12:CW12)</f>
        <v>54.115</v>
      </c>
      <c r="CX12" s="102">
        <f>SUM(Month!$CU12:CX12)</f>
        <v>76.349</v>
      </c>
      <c r="CY12" s="102">
        <f>SUM(Month!$CU12:CY12)</f>
        <v>95.59</v>
      </c>
      <c r="CZ12" s="102">
        <f>SUM(Month!$CU12:CZ12)</f>
        <v>109.597</v>
      </c>
      <c r="DA12" s="102">
        <f>SUM(Month!$CU12:DA12)</f>
        <v>122.3</v>
      </c>
      <c r="DB12" s="102">
        <f>SUM(Month!$CU12:DB12)</f>
        <v>129.517</v>
      </c>
      <c r="DC12" s="102">
        <f>SUM(Month!$CU12:DC12)</f>
        <v>137.234</v>
      </c>
      <c r="DD12" s="102">
        <f>SUM(Month!$CU12:DD12)</f>
        <v>148.938</v>
      </c>
      <c r="DE12" s="102">
        <f>SUM(Month!$CU12:DE12)</f>
        <v>158.35</v>
      </c>
      <c r="DF12" s="102">
        <f>SUM(Month!$CU12:DF12)</f>
        <v>165.43</v>
      </c>
      <c r="DG12" s="102">
        <f>SUM(Month!$DG12:DG12)</f>
        <v>8.761</v>
      </c>
      <c r="DH12" s="102">
        <f>SUM(Month!$DG12:DH12)</f>
        <v>27.85</v>
      </c>
      <c r="DI12" s="102">
        <f>SUM(Month!$DG12:DI12)</f>
        <v>46.575</v>
      </c>
      <c r="DJ12" s="102">
        <f>SUM(Month!$DG12:DJ12)</f>
        <v>64.005</v>
      </c>
      <c r="DK12" s="102">
        <f>SUM(Month!$DG12:DK12)</f>
        <v>79.18</v>
      </c>
      <c r="DL12" s="102">
        <f>SUM(Month!$DG12:DL12)</f>
        <v>93.696</v>
      </c>
      <c r="DM12" s="102">
        <f>SUM(Month!$DG12:DM12)</f>
        <v>110.816</v>
      </c>
      <c r="DN12" s="102">
        <f>SUM(Month!$DG12:DN12)</f>
        <v>123.852</v>
      </c>
      <c r="DO12" s="102">
        <f>SUM(Month!$DG12:DO12)</f>
        <v>136.788</v>
      </c>
      <c r="DP12" s="102">
        <f>SUM(Month!$DG12:DP12)</f>
        <v>148.742</v>
      </c>
      <c r="DQ12" s="102">
        <f>SUM(Month!$DG12:DQ12)</f>
        <v>161.597</v>
      </c>
      <c r="DR12" s="102">
        <f>SUM(Month!$DG12:DR12)</f>
        <v>172.614</v>
      </c>
      <c r="DS12" s="102">
        <f>SUM(Month!$DS12:DS12)</f>
        <v>11.809</v>
      </c>
      <c r="DT12" s="102">
        <f>SUM(Month!$DS12:DT12)</f>
        <v>19.972</v>
      </c>
      <c r="DU12" s="102">
        <f>SUM(Month!$DS12:DU12)</f>
        <v>29.527</v>
      </c>
      <c r="DV12" s="102">
        <f>SUM(Month!$DS12:DV12)</f>
        <v>39.122</v>
      </c>
      <c r="DW12" s="102">
        <f>SUM(Month!$DS12:DW12)</f>
        <v>50.07</v>
      </c>
      <c r="DX12" s="102">
        <f>SUM(Month!$DS12:DX12)</f>
        <v>63.658</v>
      </c>
      <c r="DY12" s="102">
        <f>SUM(Month!$DS12:DY12)</f>
        <v>75.617</v>
      </c>
      <c r="DZ12" s="102">
        <f>SUM(Month!$DS12:DZ12)</f>
        <v>89.48</v>
      </c>
      <c r="EA12" s="102">
        <f>SUM(Month!$DS12:EA12)</f>
        <v>99.495</v>
      </c>
      <c r="EB12" s="102">
        <f>SUM(Month!$DS12:EB12)</f>
        <v>113.494</v>
      </c>
      <c r="EC12" s="102">
        <f>SUM(Month!$DS12:EC12)</f>
        <v>124.348</v>
      </c>
      <c r="ED12" s="102">
        <f>SUM(Month!$DS12:ED12)</f>
        <v>133.187</v>
      </c>
      <c r="EE12" s="102">
        <f>SUM(Month!$EE12:EE12)</f>
        <v>8.779</v>
      </c>
      <c r="EF12" s="102">
        <f>SUM(Month!$EE12:EF12)</f>
        <v>19.031</v>
      </c>
      <c r="EG12" s="102">
        <f>SUM(Month!$EE12:EG12)</f>
        <v>31.063</v>
      </c>
      <c r="EH12" s="102">
        <f>SUM(Month!$EE12:EH12)</f>
        <v>41.873</v>
      </c>
      <c r="EI12" s="102">
        <f>SUM(Month!$EE12:EI12)</f>
        <v>54.12</v>
      </c>
      <c r="EJ12" s="102">
        <f>SUM(Month!$EE12:EJ12)</f>
        <v>69.102</v>
      </c>
      <c r="EK12" s="102">
        <f>SUM(Month!$EE12:EK12)</f>
        <v>81.72</v>
      </c>
      <c r="EL12" s="102">
        <f>SUM(Month!$EE12:EL12)</f>
        <v>96.21</v>
      </c>
      <c r="EM12" s="102">
        <f>SUM(Month!$EE12:EM12)</f>
        <v>112.452</v>
      </c>
      <c r="EN12" s="102">
        <f>SUM(Month!$EE12:EN12)</f>
        <v>127.056</v>
      </c>
      <c r="EO12" s="102">
        <f>SUM(Month!$EE12:EO12)</f>
        <v>137.548</v>
      </c>
      <c r="EP12" s="102">
        <f>SUM(Month!$EE12:EP12)</f>
        <v>146.66</v>
      </c>
      <c r="EQ12" s="102">
        <f>SUM(Month!$EQ12:EQ12)</f>
        <v>8.56</v>
      </c>
      <c r="ER12" s="102">
        <f>SUM(Month!$EQ12:ER12)</f>
        <v>20.868</v>
      </c>
      <c r="ES12" s="102">
        <f>SUM(Month!$EQ12:ES12)</f>
        <v>31.511</v>
      </c>
      <c r="ET12" s="102">
        <f>SUM(Month!$EQ12:ET12)</f>
        <v>39.256</v>
      </c>
      <c r="EU12" s="102">
        <f>SUM(Month!$EQ12:EU12)</f>
        <v>48.238</v>
      </c>
      <c r="EV12" s="102">
        <f>SUM(Month!$EQ12:EV12)</f>
        <v>58.953</v>
      </c>
      <c r="EW12" s="102">
        <f>SUM(Month!$EQ12:EW12)</f>
        <v>68.905</v>
      </c>
      <c r="EX12" s="102">
        <f>SUM(Month!$EQ12:EX12)</f>
        <v>88.867</v>
      </c>
      <c r="EY12" s="102">
        <f>SUM(Month!$EQ12:EY12)</f>
        <v>103.693</v>
      </c>
      <c r="EZ12" s="102">
        <f>SUM(Month!$EQ12:EZ12)</f>
        <v>117.178</v>
      </c>
      <c r="FA12" s="102">
        <f>SUM(Month!$EQ12:FA12)</f>
        <v>125.06</v>
      </c>
      <c r="FB12" s="102">
        <f>SUM(Month!$EQ12:FB12)</f>
        <v>129.912</v>
      </c>
      <c r="FC12" s="102">
        <f>SUM(Month!$FC12:FC12)</f>
        <v>5.531</v>
      </c>
      <c r="FD12" s="102">
        <f>SUM(Month!$FC12:FD12)</f>
        <v>7.879</v>
      </c>
      <c r="FE12" s="102">
        <f>SUM(Month!$FC12:FE12)</f>
        <v>12.709</v>
      </c>
      <c r="FF12" s="102">
        <f>SUM(Month!$FC12:FF12)</f>
        <v>18.603</v>
      </c>
      <c r="FG12" s="102">
        <f>SUM(Month!$FC12:FG12)</f>
        <v>21.594</v>
      </c>
      <c r="FH12" s="102">
        <f>SUM(Month!$FC12:FH12)</f>
        <v>25.649</v>
      </c>
      <c r="FI12" s="102">
        <f>SUM(Month!$FC12:FI12)</f>
        <v>31.573</v>
      </c>
      <c r="FJ12" s="102">
        <f>SUM(Month!$FC12:FJ12)</f>
        <v>36.561</v>
      </c>
      <c r="FK12" s="102">
        <f>SUM(Month!$FC12:FK12)</f>
        <v>41.451</v>
      </c>
      <c r="FL12" s="102">
        <f>SUM(Month!$FC12:FL12)</f>
        <v>49.403</v>
      </c>
      <c r="FM12" s="102">
        <f>SUM(Month!$FC12:FM12)</f>
        <v>56.485</v>
      </c>
      <c r="FN12" s="102">
        <f>SUM(Month!$FC12:FN12)</f>
        <v>61.024</v>
      </c>
      <c r="FO12" s="102">
        <f>SUM(Month!$FO12:FO12)</f>
        <v>6.119</v>
      </c>
      <c r="FP12" s="102">
        <f>SUM(Month!$FO12:FP12)</f>
        <v>9.122</v>
      </c>
      <c r="FQ12" s="102">
        <f>SUM(Month!$FO12:FQ12)</f>
        <v>13.747</v>
      </c>
      <c r="FR12" s="102">
        <f>SUM(Month!$FO12:FR12)</f>
        <v>18.043</v>
      </c>
      <c r="FS12" s="102">
        <f>SUM(Month!$FO12:FS12)</f>
        <v>23.506</v>
      </c>
      <c r="FT12" s="102">
        <f>SUM(Month!$FO12:FT12)</f>
        <v>30.366</v>
      </c>
      <c r="FU12" s="102">
        <f>SUM(Month!$FO12:FU12)</f>
        <v>38.152</v>
      </c>
      <c r="FV12" s="102">
        <f>SUM(Month!$FO12:FV12)</f>
        <v>45.162</v>
      </c>
      <c r="FW12" s="102">
        <f>SUM(Month!$FO12:FW12)</f>
        <v>50.462</v>
      </c>
      <c r="FX12" s="102">
        <f>SUM(Month!$FO12:FX12)</f>
        <v>55.277</v>
      </c>
      <c r="FY12" s="102">
        <f>SUM(Month!$FO12:FY12)</f>
        <v>59.575</v>
      </c>
      <c r="FZ12" s="102">
        <f>SUM(Month!$FO12:FZ12)</f>
        <v>64.477</v>
      </c>
      <c r="GA12" s="102">
        <f>SUM(Month!$GA12:GA12)</f>
        <v>8.335</v>
      </c>
      <c r="GB12" s="102">
        <f>SUM(Month!$GA12:GB12)</f>
        <v>13.195</v>
      </c>
      <c r="GC12" s="102">
        <f>SUM(Month!$GA12:GC12)</f>
        <v>18.674</v>
      </c>
      <c r="GD12" s="102">
        <f>SUM(Month!$GA12:GD12)</f>
        <v>24.747</v>
      </c>
      <c r="GE12" s="102">
        <f>SUM(Month!$GA12:GE12)</f>
        <v>45.331</v>
      </c>
      <c r="GF12" s="102">
        <f>SUM(Month!$GA12:GF12)</f>
        <v>52.413</v>
      </c>
      <c r="GG12" s="102">
        <f>SUM(Month!$GA12:GG12)</f>
        <v>59.857</v>
      </c>
      <c r="GH12" s="102">
        <f>SUM(Month!$GA12:GH12)</f>
        <v>66.435</v>
      </c>
      <c r="GI12" s="102">
        <f>SUM(Month!$GA12:GI12)</f>
        <v>73.271</v>
      </c>
      <c r="GJ12" s="102">
        <f>SUM(Month!$GA12:GJ12)</f>
        <v>77.857</v>
      </c>
      <c r="GK12" s="138"/>
    </row>
    <row r="13" ht="13.5" customHeight="1">
      <c r="A13" s="88">
        <f t="shared" si="1"/>
        <v>9</v>
      </c>
      <c r="B13" s="101" t="s">
        <v>16</v>
      </c>
      <c r="C13" s="102">
        <f>SUM(Month!$C13:C13)</f>
        <v>18.898</v>
      </c>
      <c r="D13" s="102">
        <f>SUM(Month!$C13:D13)</f>
        <v>31.729</v>
      </c>
      <c r="E13" s="102">
        <f>SUM(Month!$C13:E13)</f>
        <v>51.274</v>
      </c>
      <c r="F13" s="102">
        <f>SUM(Month!$C13:F13)</f>
        <v>67.542</v>
      </c>
      <c r="G13" s="102">
        <f>SUM(Month!$C13:G13)</f>
        <v>86.847</v>
      </c>
      <c r="H13" s="102">
        <f>SUM(Month!$C13:H13)</f>
        <v>108.008</v>
      </c>
      <c r="I13" s="102">
        <f>SUM(Month!$C13:I13)</f>
        <v>128.462</v>
      </c>
      <c r="J13" s="102">
        <f>SUM(Month!$C13:J13)</f>
        <v>149.176</v>
      </c>
      <c r="K13" s="102">
        <f>SUM(Month!$C13:K13)</f>
        <v>167.337</v>
      </c>
      <c r="L13" s="102">
        <f>SUM(Month!$C13:L13)</f>
        <v>185.754</v>
      </c>
      <c r="M13" s="102">
        <f>SUM(Month!$C13:M13)</f>
        <v>203.825</v>
      </c>
      <c r="N13" s="102">
        <f>SUM(Month!$C13:N13)</f>
        <v>227.177</v>
      </c>
      <c r="O13" s="102">
        <f>SUM(Month!$O13:O13)</f>
        <v>19.028</v>
      </c>
      <c r="P13" s="102">
        <f>SUM(Month!$O13:P13)</f>
        <v>36.865</v>
      </c>
      <c r="Q13" s="102">
        <f>SUM(Month!$O13:Q13)</f>
        <v>51.229</v>
      </c>
      <c r="R13" s="102">
        <f>SUM(Month!$O13:R13)</f>
        <v>70.137</v>
      </c>
      <c r="S13" s="102">
        <f>SUM(Month!$O13:S13)</f>
        <v>92.154</v>
      </c>
      <c r="T13" s="102">
        <f>SUM(Month!$O13:T13)</f>
        <v>110.511</v>
      </c>
      <c r="U13" s="102">
        <f>SUM(Month!$O13:U13)</f>
        <v>130.563</v>
      </c>
      <c r="V13" s="102">
        <f>SUM(Month!$O13:V13)</f>
        <v>152.273</v>
      </c>
      <c r="W13" s="102">
        <f>SUM(Month!$O13:W13)</f>
        <v>171.461</v>
      </c>
      <c r="X13" s="102">
        <f>SUM(Month!$O13:X13)</f>
        <v>189.777</v>
      </c>
      <c r="Y13" s="102">
        <f>SUM(Month!$O13:Y13)</f>
        <v>208.123</v>
      </c>
      <c r="Z13" s="102">
        <f>SUM(Month!$O13:Z13)</f>
        <v>224.194</v>
      </c>
      <c r="AA13" s="102">
        <f>SUM(Month!$AA13:AA13)</f>
        <v>14.637</v>
      </c>
      <c r="AB13" s="102">
        <f>SUM(Month!$AA13:AB13)</f>
        <v>31.301</v>
      </c>
      <c r="AC13" s="102">
        <f>SUM(Month!$AA13:AC13)</f>
        <v>49.516</v>
      </c>
      <c r="AD13" s="102">
        <f>SUM(Month!$AA13:AD13)</f>
        <v>64.925</v>
      </c>
      <c r="AE13" s="102">
        <f>SUM(Month!$AA13:AE13)</f>
        <v>79.045</v>
      </c>
      <c r="AF13" s="102">
        <f>SUM(Month!$AA13:AF13)</f>
        <v>95.679</v>
      </c>
      <c r="AG13" s="102">
        <f>SUM(Month!$AA13:AG13)</f>
        <v>112.814</v>
      </c>
      <c r="AH13" s="102">
        <f>SUM(Month!$AA13:AH13)</f>
        <v>131.506</v>
      </c>
      <c r="AI13" s="102">
        <f>SUM(Month!$AA13:AI13)</f>
        <v>149.491</v>
      </c>
      <c r="AJ13" s="102">
        <f>SUM(Month!$AA13:AJ13)</f>
        <v>174.117</v>
      </c>
      <c r="AK13" s="102">
        <f>SUM(Month!$AA13:AK13)</f>
        <v>202.742</v>
      </c>
      <c r="AL13" s="102">
        <f>SUM(Month!$AA13:AL13)</f>
        <v>226.559</v>
      </c>
      <c r="AM13" s="102">
        <f>SUM(Month!$AM13:AM13)</f>
        <v>18.63</v>
      </c>
      <c r="AN13" s="102">
        <f>SUM(Month!$AM13:AN13)</f>
        <v>33.465</v>
      </c>
      <c r="AO13" s="102">
        <f>SUM(Month!$AM13:AO13)</f>
        <v>46.196</v>
      </c>
      <c r="AP13" s="102">
        <f>SUM(Month!$AM13:AP13)</f>
        <v>65.084</v>
      </c>
      <c r="AQ13" s="102">
        <f>SUM(Month!$AM13:AQ13)</f>
        <v>86.728</v>
      </c>
      <c r="AR13" s="102">
        <f>SUM(Month!$AM13:AR13)</f>
        <v>113.411</v>
      </c>
      <c r="AS13" s="102">
        <f>SUM(Month!$AM13:AS13)</f>
        <v>138.095</v>
      </c>
      <c r="AT13" s="102">
        <f>SUM(Month!$AM13:AT13)</f>
        <v>159.689</v>
      </c>
      <c r="AU13" s="102">
        <f>SUM(Month!$AM13:AU13)</f>
        <v>181.534</v>
      </c>
      <c r="AV13" s="102">
        <f>SUM(Month!$AM13:AV13)</f>
        <v>199.628</v>
      </c>
      <c r="AW13" s="102">
        <f>SUM(Month!$AM13:AW13)</f>
        <v>215.494</v>
      </c>
      <c r="AX13" s="102">
        <f>SUM(Month!$AM13:AX13)</f>
        <v>232.28</v>
      </c>
      <c r="AY13" s="102">
        <f>SUM(Month!$AY13:AY13)</f>
        <v>20.067</v>
      </c>
      <c r="AZ13" s="102">
        <f>SUM(Month!$AY13:AZ13)</f>
        <v>36.323</v>
      </c>
      <c r="BA13" s="102">
        <f>SUM(Month!$AY13:BA13)</f>
        <v>51.426</v>
      </c>
      <c r="BB13" s="102">
        <f>SUM(Month!$AY13:BB13)</f>
        <v>63.466</v>
      </c>
      <c r="BC13" s="102">
        <f>SUM(Month!$AY13:BC13)</f>
        <v>81.713</v>
      </c>
      <c r="BD13" s="102">
        <f>SUM(Month!$AY13:BD13)</f>
        <v>99.321</v>
      </c>
      <c r="BE13" s="102">
        <f>SUM(Month!$AY13:BE13)</f>
        <v>118.103</v>
      </c>
      <c r="BF13" s="102">
        <f>SUM(Month!$AY13:BF13)</f>
        <v>135.997</v>
      </c>
      <c r="BG13" s="102">
        <f>SUM(Month!$AY13:BG13)</f>
        <v>152.482</v>
      </c>
      <c r="BH13" s="102">
        <f>SUM(Month!$AY13:BH13)</f>
        <v>166.592</v>
      </c>
      <c r="BI13" s="102">
        <f>SUM(Month!$AY13:BI13)</f>
        <v>187.702</v>
      </c>
      <c r="BJ13" s="102">
        <f>SUM(Month!$AY13:BJ13)</f>
        <v>204.484</v>
      </c>
      <c r="BK13" s="102">
        <f>SUM(Month!$BK13:BK13)</f>
        <v>18.029</v>
      </c>
      <c r="BL13" s="102">
        <f>SUM(Month!$BK13:BL13)</f>
        <v>31.151</v>
      </c>
      <c r="BM13" s="102">
        <f>SUM(Month!$BK13:BM13)</f>
        <v>45.774</v>
      </c>
      <c r="BN13" s="102">
        <f>SUM(Month!$BK13:BN13)</f>
        <v>66.468</v>
      </c>
      <c r="BO13" s="102">
        <f>SUM(Month!$BK13:BO13)</f>
        <v>87.496</v>
      </c>
      <c r="BP13" s="102">
        <f>SUM(Month!$BK13:BP13)</f>
        <v>109.262</v>
      </c>
      <c r="BQ13" s="102">
        <f>SUM(Month!$BK13:BQ13)</f>
        <v>131.944</v>
      </c>
      <c r="BR13" s="102">
        <f>SUM(Month!$BK13:BR13)</f>
        <v>149.967</v>
      </c>
      <c r="BS13" s="102">
        <f>SUM(Month!$BK13:BS13)</f>
        <v>168.123</v>
      </c>
      <c r="BT13" s="102">
        <f>SUM(Month!$BK13:BT13)</f>
        <v>184.56</v>
      </c>
      <c r="BU13" s="102">
        <f>SUM(Month!$BK13:BU13)</f>
        <v>197.044</v>
      </c>
      <c r="BV13" s="102">
        <f>SUM(Month!$BK13:BV13)</f>
        <v>214.929</v>
      </c>
      <c r="BW13" s="102">
        <f>SUM(Month!$BW13:BW13)</f>
        <v>16.991</v>
      </c>
      <c r="BX13" s="102">
        <f>SUM(Month!$BW13:BX13)</f>
        <v>33.214</v>
      </c>
      <c r="BY13" s="102">
        <f>SUM(Month!$BW13:BY13)</f>
        <v>49.578</v>
      </c>
      <c r="BZ13" s="102">
        <f>SUM(Month!$BW13:BZ13)</f>
        <v>64.524</v>
      </c>
      <c r="CA13" s="102">
        <f>SUM(Month!$BW13:CA13)</f>
        <v>80.181</v>
      </c>
      <c r="CB13" s="102">
        <f>SUM(Month!$BW13:CB13)</f>
        <v>96.317</v>
      </c>
      <c r="CC13" s="102">
        <f>SUM(Month!$BW13:CC13)</f>
        <v>115.387</v>
      </c>
      <c r="CD13" s="102">
        <f>SUM(Month!$BW13:CD13)</f>
        <v>140.505</v>
      </c>
      <c r="CE13" s="102">
        <f>SUM(Month!$BW13:CE13)</f>
        <v>161.956</v>
      </c>
      <c r="CF13" s="102">
        <f>SUM(Month!$BW13:CF13)</f>
        <v>185.466</v>
      </c>
      <c r="CG13" s="102">
        <f>SUM(Month!$BW13:CG13)</f>
        <v>201.076</v>
      </c>
      <c r="CH13" s="102">
        <f>SUM(Month!$BW13:CH13)</f>
        <v>213.706</v>
      </c>
      <c r="CI13" s="102">
        <f>SUM(Month!$CI13:CI13)</f>
        <v>14.77</v>
      </c>
      <c r="CJ13" s="102">
        <f>SUM(Month!$CI13:CJ13)</f>
        <v>26.994</v>
      </c>
      <c r="CK13" s="102">
        <f>SUM(Month!$CI13:CK13)</f>
        <v>44.41</v>
      </c>
      <c r="CL13" s="102">
        <f>SUM(Month!$CI13:CL13)</f>
        <v>62.016</v>
      </c>
      <c r="CM13" s="102">
        <f>SUM(Month!$CI13:CM13)</f>
        <v>79.318</v>
      </c>
      <c r="CN13" s="102">
        <f>SUM(Month!$CI13:CN13)</f>
        <v>95.376</v>
      </c>
      <c r="CO13" s="102">
        <f>SUM(Month!$CI13:CO13)</f>
        <v>113.65</v>
      </c>
      <c r="CP13" s="102">
        <f>SUM(Month!$CI13:CP13)</f>
        <v>132.594</v>
      </c>
      <c r="CQ13" s="102">
        <f>SUM(Month!$CI13:CQ13)</f>
        <v>151.98</v>
      </c>
      <c r="CR13" s="102">
        <f>SUM(Month!$CI13:CR13)</f>
        <v>176.021</v>
      </c>
      <c r="CS13" s="102">
        <f>SUM(Month!$CI13:CS13)</f>
        <v>192.387</v>
      </c>
      <c r="CT13" s="102">
        <f>SUM(Month!$CI13:CT13)</f>
        <v>213.957</v>
      </c>
      <c r="CU13" s="102">
        <f>SUM(Month!$CU13:CU13)</f>
        <v>15.527</v>
      </c>
      <c r="CV13" s="102">
        <f>SUM(Month!$CU13:CV13)</f>
        <v>30.037</v>
      </c>
      <c r="CW13" s="102">
        <f>SUM(Month!$CU13:CW13)</f>
        <v>44.779</v>
      </c>
      <c r="CX13" s="102">
        <f>SUM(Month!$CU13:CX13)</f>
        <v>63.933</v>
      </c>
      <c r="CY13" s="102">
        <f>SUM(Month!$CU13:CY13)</f>
        <v>78.831</v>
      </c>
      <c r="CZ13" s="102">
        <f>SUM(Month!$CU13:CZ13)</f>
        <v>93.88</v>
      </c>
      <c r="DA13" s="102">
        <f>SUM(Month!$CU13:DA13)</f>
        <v>107.554</v>
      </c>
      <c r="DB13" s="102">
        <f>SUM(Month!$CU13:DB13)</f>
        <v>124.74</v>
      </c>
      <c r="DC13" s="102">
        <f>SUM(Month!$CU13:DC13)</f>
        <v>146.71</v>
      </c>
      <c r="DD13" s="102">
        <f>SUM(Month!$CU13:DD13)</f>
        <v>164.288</v>
      </c>
      <c r="DE13" s="102">
        <f>SUM(Month!$CU13:DE13)</f>
        <v>177.241</v>
      </c>
      <c r="DF13" s="102">
        <f>SUM(Month!$CU13:DF13)</f>
        <v>192.676</v>
      </c>
      <c r="DG13" s="102">
        <f>SUM(Month!$DG13:DG13)</f>
        <v>11.576</v>
      </c>
      <c r="DH13" s="102">
        <f>SUM(Month!$DG13:DH13)</f>
        <v>26.469</v>
      </c>
      <c r="DI13" s="102">
        <f>SUM(Month!$DG13:DI13)</f>
        <v>42.17</v>
      </c>
      <c r="DJ13" s="102">
        <f>SUM(Month!$DG13:DJ13)</f>
        <v>59.799</v>
      </c>
      <c r="DK13" s="102">
        <f>SUM(Month!$DG13:DK13)</f>
        <v>78.269</v>
      </c>
      <c r="DL13" s="102">
        <f>SUM(Month!$DG13:DL13)</f>
        <v>99.084</v>
      </c>
      <c r="DM13" s="102">
        <f>SUM(Month!$DG13:DM13)</f>
        <v>121.237</v>
      </c>
      <c r="DN13" s="102">
        <f>SUM(Month!$DG13:DN13)</f>
        <v>144.636</v>
      </c>
      <c r="DO13" s="102">
        <f>SUM(Month!$DG13:DO13)</f>
        <v>167.294</v>
      </c>
      <c r="DP13" s="102">
        <f>SUM(Month!$DG13:DP13)</f>
        <v>189.527</v>
      </c>
      <c r="DQ13" s="102">
        <f>SUM(Month!$DG13:DQ13)</f>
        <v>212.834</v>
      </c>
      <c r="DR13" s="102">
        <f>SUM(Month!$DG13:DR13)</f>
        <v>232.296</v>
      </c>
      <c r="DS13" s="102">
        <f>SUM(Month!$DS13:DS13)</f>
        <v>17.605</v>
      </c>
      <c r="DT13" s="102">
        <f>SUM(Month!$DS13:DT13)</f>
        <v>39.429</v>
      </c>
      <c r="DU13" s="102">
        <f>SUM(Month!$DS13:DU13)</f>
        <v>57.97</v>
      </c>
      <c r="DV13" s="102">
        <f>SUM(Month!$DS13:DV13)</f>
        <v>77.335</v>
      </c>
      <c r="DW13" s="102">
        <f>SUM(Month!$DS13:DW13)</f>
        <v>99.792</v>
      </c>
      <c r="DX13" s="102">
        <f>SUM(Month!$DS13:DX13)</f>
        <v>123.827</v>
      </c>
      <c r="DY13" s="102">
        <f>SUM(Month!$DS13:DY13)</f>
        <v>145.895</v>
      </c>
      <c r="DZ13" s="102">
        <f>SUM(Month!$DS13:DZ13)</f>
        <v>168.342</v>
      </c>
      <c r="EA13" s="102">
        <f>SUM(Month!$DS13:EA13)</f>
        <v>185.357</v>
      </c>
      <c r="EB13" s="102">
        <f>SUM(Month!$DS13:EB13)</f>
        <v>205.064</v>
      </c>
      <c r="EC13" s="102">
        <f>SUM(Month!$DS13:EC13)</f>
        <v>220.111</v>
      </c>
      <c r="ED13" s="102">
        <f>SUM(Month!$DS13:ED13)</f>
        <v>238.925</v>
      </c>
      <c r="EE13" s="102">
        <f>SUM(Month!$EE13:EE13)</f>
        <v>19.023</v>
      </c>
      <c r="EF13" s="102">
        <f>SUM(Month!$EE13:EF13)</f>
        <v>38.708</v>
      </c>
      <c r="EG13" s="102">
        <f>SUM(Month!$EE13:EG13)</f>
        <v>58.516</v>
      </c>
      <c r="EH13" s="102">
        <f>SUM(Month!$EE13:EH13)</f>
        <v>73.784</v>
      </c>
      <c r="EI13" s="102">
        <f>SUM(Month!$EE13:EI13)</f>
        <v>94.034</v>
      </c>
      <c r="EJ13" s="102">
        <f>SUM(Month!$EE13:EJ13)</f>
        <v>115.524</v>
      </c>
      <c r="EK13" s="102">
        <f>SUM(Month!$EE13:EK13)</f>
        <v>140.159</v>
      </c>
      <c r="EL13" s="102">
        <f>SUM(Month!$EE13:EL13)</f>
        <v>165.908</v>
      </c>
      <c r="EM13" s="102">
        <f>SUM(Month!$EE13:EM13)</f>
        <v>188.3</v>
      </c>
      <c r="EN13" s="102">
        <f>SUM(Month!$EE13:EN13)</f>
        <v>209.935</v>
      </c>
      <c r="EO13" s="102">
        <f>SUM(Month!$EE13:EO13)</f>
        <v>226.754</v>
      </c>
      <c r="EP13" s="102">
        <f>SUM(Month!$EE13:EP13)</f>
        <v>245.996</v>
      </c>
      <c r="EQ13" s="102">
        <f>SUM(Month!$EQ13:EQ13)</f>
        <v>19.938</v>
      </c>
      <c r="ER13" s="102">
        <f>SUM(Month!$EQ13:ER13)</f>
        <v>37.229</v>
      </c>
      <c r="ES13" s="102">
        <f>SUM(Month!$EQ13:ES13)</f>
        <v>55.39</v>
      </c>
      <c r="ET13" s="102">
        <f>SUM(Month!$EQ13:ET13)</f>
        <v>76.199</v>
      </c>
      <c r="EU13" s="102">
        <f>SUM(Month!$EQ13:EU13)</f>
        <v>92.474</v>
      </c>
      <c r="EV13" s="102">
        <f>SUM(Month!$EQ13:EV13)</f>
        <v>110.904</v>
      </c>
      <c r="EW13" s="102">
        <f>SUM(Month!$EQ13:EW13)</f>
        <v>134.408</v>
      </c>
      <c r="EX13" s="102">
        <f>SUM(Month!$EQ13:EX13)</f>
        <v>157.582</v>
      </c>
      <c r="EY13" s="102">
        <f>SUM(Month!$EQ13:EY13)</f>
        <v>178.922</v>
      </c>
      <c r="EZ13" s="102">
        <f>SUM(Month!$EQ13:EZ13)</f>
        <v>203.58</v>
      </c>
      <c r="FA13" s="102">
        <f>SUM(Month!$EQ13:FA13)</f>
        <v>220.736</v>
      </c>
      <c r="FB13" s="102">
        <f>SUM(Month!$EQ13:FB13)</f>
        <v>237.753</v>
      </c>
      <c r="FC13" s="102">
        <f>SUM(Month!$FC13:FC13)</f>
        <v>20.039</v>
      </c>
      <c r="FD13" s="102">
        <f>SUM(Month!$FC13:FD13)</f>
        <v>39.521</v>
      </c>
      <c r="FE13" s="102">
        <f>SUM(Month!$FC13:FE13)</f>
        <v>59.832</v>
      </c>
      <c r="FF13" s="102">
        <f>SUM(Month!$FC13:FF13)</f>
        <v>77.275</v>
      </c>
      <c r="FG13" s="102">
        <f>SUM(Month!$FC13:FG13)</f>
        <v>98.025</v>
      </c>
      <c r="FH13" s="102">
        <f>SUM(Month!$FC13:FH13)</f>
        <v>116.824</v>
      </c>
      <c r="FI13" s="102">
        <f>SUM(Month!$FC13:FI13)</f>
        <v>137.923</v>
      </c>
      <c r="FJ13" s="102">
        <f>SUM(Month!$FC13:FJ13)</f>
        <v>163.073</v>
      </c>
      <c r="FK13" s="102">
        <f>SUM(Month!$FC13:FK13)</f>
        <v>183.673</v>
      </c>
      <c r="FL13" s="102">
        <f>SUM(Month!$FC13:FL13)</f>
        <v>210.778</v>
      </c>
      <c r="FM13" s="102">
        <f>SUM(Month!$FC13:FM13)</f>
        <v>227.004</v>
      </c>
      <c r="FN13" s="102">
        <f>SUM(Month!$FC13:FN13)</f>
        <v>242.141</v>
      </c>
      <c r="FO13" s="102">
        <f>SUM(Month!$FO13:FO13)</f>
        <v>14.751</v>
      </c>
      <c r="FP13" s="102">
        <f>SUM(Month!$FO13:FP13)</f>
        <v>31.709</v>
      </c>
      <c r="FQ13" s="102">
        <f>SUM(Month!$FO13:FQ13)</f>
        <v>52.208</v>
      </c>
      <c r="FR13" s="102">
        <f>SUM(Month!$FO13:FR13)</f>
        <v>70.146</v>
      </c>
      <c r="FS13" s="102">
        <f>SUM(Month!$FO13:FS13)</f>
        <v>92.237</v>
      </c>
      <c r="FT13" s="102">
        <f>SUM(Month!$FO13:FT13)</f>
        <v>115.546</v>
      </c>
      <c r="FU13" s="102">
        <f>SUM(Month!$FO13:FU13)</f>
        <v>144.386</v>
      </c>
      <c r="FV13" s="102">
        <f>SUM(Month!$FO13:FV13)</f>
        <v>166.779</v>
      </c>
      <c r="FW13" s="102">
        <f>SUM(Month!$FO13:FW13)</f>
        <v>184.023</v>
      </c>
      <c r="FX13" s="102">
        <f>SUM(Month!$FO13:FX13)</f>
        <v>206.662</v>
      </c>
      <c r="FY13" s="102">
        <f>SUM(Month!$FO13:FY13)</f>
        <v>223.449</v>
      </c>
      <c r="FZ13" s="102">
        <f>SUM(Month!$FO13:FZ13)</f>
        <v>238.805</v>
      </c>
      <c r="GA13" s="102">
        <f>SUM(Month!$GA13:GA13)</f>
        <v>19.555</v>
      </c>
      <c r="GB13" s="102">
        <f>SUM(Month!$GA13:GB13)</f>
        <v>36.415</v>
      </c>
      <c r="GC13" s="102">
        <f>SUM(Month!$GA13:GC13)</f>
        <v>55.488</v>
      </c>
      <c r="GD13" s="102">
        <f>SUM(Month!$GA13:GD13)</f>
        <v>75.528</v>
      </c>
      <c r="GE13" s="102">
        <f>SUM(Month!$GA13:GE13)</f>
        <v>96.385</v>
      </c>
      <c r="GF13" s="102">
        <f>SUM(Month!$GA13:GF13)</f>
        <v>114.535</v>
      </c>
      <c r="GG13" s="102">
        <f>SUM(Month!$GA13:GG13)</f>
        <v>134.137</v>
      </c>
      <c r="GH13" s="102">
        <f>SUM(Month!$GA13:GH13)</f>
        <v>154.554</v>
      </c>
      <c r="GI13" s="102">
        <f>SUM(Month!$GA13:GI13)</f>
        <v>173.842</v>
      </c>
      <c r="GJ13" s="102">
        <f>SUM(Month!$GA13:GJ13)</f>
        <v>190.27</v>
      </c>
      <c r="GK13" s="138"/>
    </row>
    <row r="14" ht="13.5" customHeight="1">
      <c r="A14" s="88">
        <f t="shared" si="1"/>
        <v>10</v>
      </c>
      <c r="B14" s="106" t="s">
        <v>17</v>
      </c>
      <c r="C14" s="107">
        <f>SUM(Month!$C14:C14)</f>
        <v>46.473</v>
      </c>
      <c r="D14" s="107">
        <f>SUM(Month!$C14:D14)</f>
        <v>86.129</v>
      </c>
      <c r="E14" s="107">
        <f>SUM(Month!$C14:E14)</f>
        <v>139.853</v>
      </c>
      <c r="F14" s="107">
        <f>SUM(Month!$C14:F14)</f>
        <v>188.472</v>
      </c>
      <c r="G14" s="107">
        <f>SUM(Month!$C14:G14)</f>
        <v>241.988</v>
      </c>
      <c r="H14" s="107">
        <f>SUM(Month!$C14:H14)</f>
        <v>297.178</v>
      </c>
      <c r="I14" s="107">
        <f>SUM(Month!$C14:I14)</f>
        <v>353.543</v>
      </c>
      <c r="J14" s="107">
        <f>SUM(Month!$C14:J14)</f>
        <v>410.775</v>
      </c>
      <c r="K14" s="107">
        <f>SUM(Month!$C14:K14)</f>
        <v>463.354</v>
      </c>
      <c r="L14" s="107">
        <f>SUM(Month!$C14:L14)</f>
        <v>512.739</v>
      </c>
      <c r="M14" s="107">
        <f>SUM(Month!$C14:M14)</f>
        <v>559.46</v>
      </c>
      <c r="N14" s="107">
        <f>SUM(Month!$C14:N14)</f>
        <v>614.732</v>
      </c>
      <c r="O14" s="107">
        <f>SUM(Month!$O14:O14)</f>
        <v>48.295</v>
      </c>
      <c r="P14" s="107">
        <f>SUM(Month!$O14:P14)</f>
        <v>91.967</v>
      </c>
      <c r="Q14" s="107">
        <f>SUM(Month!$O14:Q14)</f>
        <v>137.163</v>
      </c>
      <c r="R14" s="107">
        <f>SUM(Month!$O14:R14)</f>
        <v>184.888</v>
      </c>
      <c r="S14" s="107">
        <f>SUM(Month!$O14:S14)</f>
        <v>240.637</v>
      </c>
      <c r="T14" s="107">
        <f>SUM(Month!$O14:T14)</f>
        <v>292.86</v>
      </c>
      <c r="U14" s="107">
        <f>SUM(Month!$O14:U14)</f>
        <v>352.376</v>
      </c>
      <c r="V14" s="107">
        <f>SUM(Month!$O14:V14)</f>
        <v>408.442</v>
      </c>
      <c r="W14" s="107">
        <f>SUM(Month!$O14:W14)</f>
        <v>460.923</v>
      </c>
      <c r="X14" s="107">
        <f>SUM(Month!$O14:X14)</f>
        <v>517.495</v>
      </c>
      <c r="Y14" s="107">
        <f>SUM(Month!$O14:Y14)</f>
        <v>570.986</v>
      </c>
      <c r="Z14" s="107">
        <f>SUM(Month!$O14:Z14)</f>
        <v>622.406</v>
      </c>
      <c r="AA14" s="107">
        <f>SUM(Month!$AA14:AA14)</f>
        <v>42.717</v>
      </c>
      <c r="AB14" s="107">
        <f>SUM(Month!$AA14:AB14)</f>
        <v>89.648</v>
      </c>
      <c r="AC14" s="107">
        <f>SUM(Month!$AA14:AC14)</f>
        <v>141.418</v>
      </c>
      <c r="AD14" s="107">
        <f>SUM(Month!$AA14:AD14)</f>
        <v>185.293</v>
      </c>
      <c r="AE14" s="107">
        <f>SUM(Month!$AA14:AE14)</f>
        <v>231.967</v>
      </c>
      <c r="AF14" s="107">
        <f>SUM(Month!$AA14:AF14)</f>
        <v>283.763</v>
      </c>
      <c r="AG14" s="107">
        <f>SUM(Month!$AA14:AG14)</f>
        <v>333.513</v>
      </c>
      <c r="AH14" s="107">
        <f>SUM(Month!$AA14:AH14)</f>
        <v>387.461</v>
      </c>
      <c r="AI14" s="107">
        <f>SUM(Month!$AA14:AI14)</f>
        <v>443.468</v>
      </c>
      <c r="AJ14" s="107">
        <f>SUM(Month!$AA14:AJ14)</f>
        <v>506.014</v>
      </c>
      <c r="AK14" s="107">
        <f>SUM(Month!$AA14:AK14)</f>
        <v>569.11</v>
      </c>
      <c r="AL14" s="107">
        <f>SUM(Month!$AA14:AL14)</f>
        <v>626.408</v>
      </c>
      <c r="AM14" s="107">
        <f>SUM(Month!$AM14:AM14)</f>
        <v>44.892</v>
      </c>
      <c r="AN14" s="107">
        <f>SUM(Month!$AM14:AN14)</f>
        <v>86.948</v>
      </c>
      <c r="AO14" s="107">
        <f>SUM(Month!$AM14:AO14)</f>
        <v>132.194</v>
      </c>
      <c r="AP14" s="107">
        <f>SUM(Month!$AM14:AP14)</f>
        <v>184.228</v>
      </c>
      <c r="AQ14" s="107">
        <f>SUM(Month!$AM14:AQ14)</f>
        <v>241.68</v>
      </c>
      <c r="AR14" s="107">
        <f>SUM(Month!$AM14:AR14)</f>
        <v>307.699</v>
      </c>
      <c r="AS14" s="107">
        <f>SUM(Month!$AM14:AS14)</f>
        <v>372.983</v>
      </c>
      <c r="AT14" s="107">
        <f>SUM(Month!$AM14:AT14)</f>
        <v>433.231</v>
      </c>
      <c r="AU14" s="107">
        <f>SUM(Month!$AM14:AU14)</f>
        <v>492.755</v>
      </c>
      <c r="AV14" s="107">
        <f>SUM(Month!$AM14:AV14)</f>
        <v>554.077</v>
      </c>
      <c r="AW14" s="107">
        <f>SUM(Month!$AM14:AW14)</f>
        <v>603.727</v>
      </c>
      <c r="AX14" s="107">
        <f>SUM(Month!$AM14:AX14)</f>
        <v>656.358</v>
      </c>
      <c r="AY14" s="107">
        <f>SUM(Month!$AY14:AY14)</f>
        <v>55.335</v>
      </c>
      <c r="AZ14" s="107">
        <f>SUM(Month!$AY14:AZ14)</f>
        <v>101.551</v>
      </c>
      <c r="BA14" s="107">
        <f>SUM(Month!$AY14:BA14)</f>
        <v>154.04</v>
      </c>
      <c r="BB14" s="107">
        <f>SUM(Month!$AY14:BB14)</f>
        <v>203.021</v>
      </c>
      <c r="BC14" s="107">
        <f>SUM(Month!$AY14:BC14)</f>
        <v>263.391</v>
      </c>
      <c r="BD14" s="107">
        <f>SUM(Month!$AY14:BD14)</f>
        <v>324.56</v>
      </c>
      <c r="BE14" s="107">
        <f>SUM(Month!$AY14:BE14)</f>
        <v>383.099</v>
      </c>
      <c r="BF14" s="107">
        <f>SUM(Month!$AY14:BF14)</f>
        <v>442.76</v>
      </c>
      <c r="BG14" s="107">
        <f>SUM(Month!$AY14:BG14)</f>
        <v>501.666</v>
      </c>
      <c r="BH14" s="107">
        <f>SUM(Month!$AY14:BH14)</f>
        <v>554.358</v>
      </c>
      <c r="BI14" s="107">
        <f>SUM(Month!$AY14:BI14)</f>
        <v>612.997</v>
      </c>
      <c r="BJ14" s="107">
        <f>SUM(Month!$AY14:BJ14)</f>
        <v>666.242</v>
      </c>
      <c r="BK14" s="107">
        <f>SUM(Month!$BK14:BK14)</f>
        <v>48.519</v>
      </c>
      <c r="BL14" s="107">
        <f>SUM(Month!$BK14:BL14)</f>
        <v>92.01</v>
      </c>
      <c r="BM14" s="107">
        <f>SUM(Month!$BK14:BM14)</f>
        <v>140.701</v>
      </c>
      <c r="BN14" s="107">
        <f>SUM(Month!$BK14:BN14)</f>
        <v>196.774</v>
      </c>
      <c r="BO14" s="107">
        <f>SUM(Month!$BK14:BO14)</f>
        <v>256.398</v>
      </c>
      <c r="BP14" s="107">
        <f>SUM(Month!$BK14:BP14)</f>
        <v>315.411</v>
      </c>
      <c r="BQ14" s="107">
        <f>SUM(Month!$BK14:BQ14)</f>
        <v>378.074</v>
      </c>
      <c r="BR14" s="107">
        <f>SUM(Month!$BK14:BR14)</f>
        <v>431.464</v>
      </c>
      <c r="BS14" s="107">
        <f>SUM(Month!$BK14:BS14)</f>
        <v>490.036</v>
      </c>
      <c r="BT14" s="107">
        <f>SUM(Month!$BK14:BT14)</f>
        <v>543.848</v>
      </c>
      <c r="BU14" s="107">
        <f>SUM(Month!$BK14:BU14)</f>
        <v>587.338</v>
      </c>
      <c r="BV14" s="107">
        <f>SUM(Month!$BK14:BV14)</f>
        <v>639.126</v>
      </c>
      <c r="BW14" s="107">
        <f>SUM(Month!$BW14:BW14)</f>
        <v>49.072</v>
      </c>
      <c r="BX14" s="107">
        <f>SUM(Month!$BW14:BX14)</f>
        <v>96.98</v>
      </c>
      <c r="BY14" s="107">
        <f>SUM(Month!$BW14:BY14)</f>
        <v>146.57</v>
      </c>
      <c r="BZ14" s="107">
        <f>SUM(Month!$BW14:BZ14)</f>
        <v>194.137</v>
      </c>
      <c r="CA14" s="107">
        <f>SUM(Month!$BW14:CA14)</f>
        <v>241.233</v>
      </c>
      <c r="CB14" s="107">
        <f>SUM(Month!$BW14:CB14)</f>
        <v>300.147</v>
      </c>
      <c r="CC14" s="107">
        <f>SUM(Month!$BW14:CC14)</f>
        <v>361.048</v>
      </c>
      <c r="CD14" s="107">
        <f>SUM(Month!$BW14:CD14)</f>
        <v>426.306</v>
      </c>
      <c r="CE14" s="107">
        <f>SUM(Month!$BW14:CE14)</f>
        <v>480.905</v>
      </c>
      <c r="CF14" s="107">
        <f>SUM(Month!$BW14:CF14)</f>
        <v>545.706</v>
      </c>
      <c r="CG14" s="107">
        <f>SUM(Month!$BW14:CG14)</f>
        <v>592.468</v>
      </c>
      <c r="CH14" s="107">
        <f>SUM(Month!$BW14:CH14)</f>
        <v>635.967</v>
      </c>
      <c r="CI14" s="107">
        <f>SUM(Month!$CI14:CI14)</f>
        <v>41.957</v>
      </c>
      <c r="CJ14" s="107">
        <f>SUM(Month!$CI14:CJ14)</f>
        <v>84.752</v>
      </c>
      <c r="CK14" s="107">
        <f>SUM(Month!$CI14:CK14)</f>
        <v>134.029</v>
      </c>
      <c r="CL14" s="107">
        <f>SUM(Month!$CI14:CL14)</f>
        <v>183.275</v>
      </c>
      <c r="CM14" s="107">
        <f>SUM(Month!$CI14:CM14)</f>
        <v>236.88</v>
      </c>
      <c r="CN14" s="107">
        <f>SUM(Month!$CI14:CN14)</f>
        <v>293.569</v>
      </c>
      <c r="CO14" s="107">
        <f>SUM(Month!$CI14:CO14)</f>
        <v>350.404</v>
      </c>
      <c r="CP14" s="107">
        <f>SUM(Month!$CI14:CP14)</f>
        <v>408.588</v>
      </c>
      <c r="CQ14" s="107">
        <f>SUM(Month!$CI14:CQ14)</f>
        <v>464.479</v>
      </c>
      <c r="CR14" s="107">
        <f>SUM(Month!$CI14:CR14)</f>
        <v>531.847</v>
      </c>
      <c r="CS14" s="107">
        <f>SUM(Month!$CI14:CS14)</f>
        <v>585.239</v>
      </c>
      <c r="CT14" s="107">
        <f>SUM(Month!$CI14:CT14)</f>
        <v>647.911</v>
      </c>
      <c r="CU14" s="107">
        <f>SUM(Month!$CU14:CU14)</f>
        <v>51.124</v>
      </c>
      <c r="CV14" s="107">
        <f>SUM(Month!$CU14:CV14)</f>
        <v>106.565</v>
      </c>
      <c r="CW14" s="107">
        <f>SUM(Month!$CU14:CW14)</f>
        <v>173.354</v>
      </c>
      <c r="CX14" s="107">
        <f>SUM(Month!$CU14:CX14)</f>
        <v>242.474</v>
      </c>
      <c r="CY14" s="107">
        <f>SUM(Month!$CU14:CY14)</f>
        <v>301.919</v>
      </c>
      <c r="CZ14" s="107">
        <f>SUM(Month!$CU14:CZ14)</f>
        <v>355.287</v>
      </c>
      <c r="DA14" s="107">
        <f>SUM(Month!$CU14:DA14)</f>
        <v>411.013</v>
      </c>
      <c r="DB14" s="107">
        <f>SUM(Month!$CU14:DB14)</f>
        <v>462.444</v>
      </c>
      <c r="DC14" s="107">
        <f>SUM(Month!$CU14:DC14)</f>
        <v>526.824</v>
      </c>
      <c r="DD14" s="107">
        <f>SUM(Month!$CU14:DD14)</f>
        <v>588.339</v>
      </c>
      <c r="DE14" s="107">
        <f>SUM(Month!$CU14:DE14)</f>
        <v>636.443</v>
      </c>
      <c r="DF14" s="107">
        <f>SUM(Month!$CU14:DF14)</f>
        <v>687.147</v>
      </c>
      <c r="DG14" s="107">
        <f>SUM(Month!$DG14:DG14)</f>
        <v>42.953</v>
      </c>
      <c r="DH14" s="107">
        <f>SUM(Month!$DG14:DH14)</f>
        <v>99.443</v>
      </c>
      <c r="DI14" s="107">
        <f>SUM(Month!$DG14:DI14)</f>
        <v>162.455</v>
      </c>
      <c r="DJ14" s="107">
        <f>SUM(Month!$DG14:DJ14)</f>
        <v>223.48</v>
      </c>
      <c r="DK14" s="107">
        <f>SUM(Month!$DG14:DK14)</f>
        <v>284.591</v>
      </c>
      <c r="DL14" s="107">
        <f>SUM(Month!$DG14:DL14)</f>
        <v>349.684</v>
      </c>
      <c r="DM14" s="107">
        <f>SUM(Month!$DG14:DM14)</f>
        <v>415.932</v>
      </c>
      <c r="DN14" s="107">
        <f>SUM(Month!$DG14:DN14)</f>
        <v>487.048</v>
      </c>
      <c r="DO14" s="107">
        <f>SUM(Month!$DG14:DO14)</f>
        <v>552.621</v>
      </c>
      <c r="DP14" s="107">
        <f>SUM(Month!$DG14:DP14)</f>
        <v>619.044</v>
      </c>
      <c r="DQ14" s="107">
        <f>SUM(Month!$DG14:DQ14)</f>
        <v>682.8</v>
      </c>
      <c r="DR14" s="107">
        <f>SUM(Month!$DG14:DR14)</f>
        <v>742.961</v>
      </c>
      <c r="DS14" s="107">
        <f>SUM(Month!$DS14:DS14)</f>
        <v>55.948</v>
      </c>
      <c r="DT14" s="107">
        <f>SUM(Month!$DS14:DT14)</f>
        <v>110.703</v>
      </c>
      <c r="DU14" s="107">
        <f>SUM(Month!$DS14:DU14)</f>
        <v>167.982</v>
      </c>
      <c r="DV14" s="107">
        <f>SUM(Month!$DS14:DV14)</f>
        <v>226.437</v>
      </c>
      <c r="DW14" s="107">
        <f>SUM(Month!$DS14:DW14)</f>
        <v>288.692</v>
      </c>
      <c r="DX14" s="107">
        <f>SUM(Month!$DS14:DX14)</f>
        <v>356.129</v>
      </c>
      <c r="DY14" s="107">
        <f>SUM(Month!$DS14:DY14)</f>
        <v>419.769</v>
      </c>
      <c r="DZ14" s="107">
        <f>SUM(Month!$DS14:DZ14)</f>
        <v>490.183</v>
      </c>
      <c r="EA14" s="107">
        <f>SUM(Month!$DS14:EA14)</f>
        <v>546.182</v>
      </c>
      <c r="EB14" s="107">
        <f>SUM(Month!$DS14:EB14)</f>
        <v>607.862</v>
      </c>
      <c r="EC14" s="107">
        <f>SUM(Month!$DS14:EC14)</f>
        <v>660.683</v>
      </c>
      <c r="ED14" s="107">
        <f>SUM(Month!$DS14:ED14)</f>
        <v>719.627</v>
      </c>
      <c r="EE14" s="107">
        <f>SUM(Month!$EE14:EE14)</f>
        <v>55.055</v>
      </c>
      <c r="EF14" s="107">
        <f>SUM(Month!$EE14:EF14)</f>
        <v>110.341</v>
      </c>
      <c r="EG14" s="107">
        <f>SUM(Month!$EE14:EG14)</f>
        <v>172.395</v>
      </c>
      <c r="EH14" s="107">
        <f>SUM(Month!$EE14:EH14)</f>
        <v>226.2</v>
      </c>
      <c r="EI14" s="107">
        <f>SUM(Month!$EE14:EI14)</f>
        <v>290.235</v>
      </c>
      <c r="EJ14" s="107">
        <f>SUM(Month!$EE14:EJ14)</f>
        <v>357.481</v>
      </c>
      <c r="EK14" s="107">
        <f>SUM(Month!$EE14:EK14)</f>
        <v>428.723</v>
      </c>
      <c r="EL14" s="107">
        <f>SUM(Month!$EE14:EL14)</f>
        <v>502.844</v>
      </c>
      <c r="EM14" s="107">
        <f>SUM(Month!$EE14:EM14)</f>
        <v>573.767</v>
      </c>
      <c r="EN14" s="107">
        <f>SUM(Month!$EE14:EN14)</f>
        <v>643.306</v>
      </c>
      <c r="EO14" s="107">
        <f>SUM(Month!$EE14:EO14)</f>
        <v>702.526</v>
      </c>
      <c r="EP14" s="107">
        <f>SUM(Month!$EE14:EP14)</f>
        <v>760.975</v>
      </c>
      <c r="EQ14" s="107">
        <f>SUM(Month!$EQ14:EQ14)</f>
        <v>60.601</v>
      </c>
      <c r="ER14" s="107">
        <f>SUM(Month!$EQ14:ER14)</f>
        <v>118.151</v>
      </c>
      <c r="ES14" s="107">
        <f>SUM(Month!$EQ14:ES14)</f>
        <v>179.085</v>
      </c>
      <c r="ET14" s="107">
        <f>SUM(Month!$EQ14:ET14)</f>
        <v>235.797</v>
      </c>
      <c r="EU14" s="107">
        <f>SUM(Month!$EQ14:EU14)</f>
        <v>288.298</v>
      </c>
      <c r="EV14" s="107">
        <f>SUM(Month!$EQ14:EV14)</f>
        <v>345.909</v>
      </c>
      <c r="EW14" s="107">
        <f>SUM(Month!$EQ14:EW14)</f>
        <v>415.958</v>
      </c>
      <c r="EX14" s="107">
        <f>SUM(Month!$EQ14:EX14)</f>
        <v>495.638</v>
      </c>
      <c r="EY14" s="107">
        <f>SUM(Month!$EQ14:EY14)</f>
        <v>562.153</v>
      </c>
      <c r="EZ14" s="107">
        <f>SUM(Month!$EQ14:EZ14)</f>
        <v>636.738</v>
      </c>
      <c r="FA14" s="107">
        <f>SUM(Month!$EQ14:FA14)</f>
        <v>694.454</v>
      </c>
      <c r="FB14" s="107">
        <f>SUM(Month!$EQ14:FB14)</f>
        <v>750.048</v>
      </c>
      <c r="FC14" s="107">
        <f>SUM(Month!$FC14:FC14)</f>
        <v>55.885</v>
      </c>
      <c r="FD14" s="107">
        <f>SUM(Month!$FC14:FD14)</f>
        <v>108.419</v>
      </c>
      <c r="FE14" s="107">
        <f>SUM(Month!$FC14:FE14)</f>
        <v>166.518</v>
      </c>
      <c r="FF14" s="107">
        <f>SUM(Month!$FC14:FF14)</f>
        <v>220.848</v>
      </c>
      <c r="FG14" s="107">
        <f>SUM(Month!$FC14:FG14)</f>
        <v>275.732</v>
      </c>
      <c r="FH14" s="107">
        <f>SUM(Month!$FC14:FH14)</f>
        <v>330.863</v>
      </c>
      <c r="FI14" s="107">
        <f>SUM(Month!$FC14:FI14)</f>
        <v>390.907</v>
      </c>
      <c r="FJ14" s="107">
        <f>SUM(Month!$FC14:FJ14)</f>
        <v>457.102</v>
      </c>
      <c r="FK14" s="107">
        <f>SUM(Month!$FC14:FK14)</f>
        <v>516.782</v>
      </c>
      <c r="FL14" s="107">
        <f>SUM(Month!$FC14:FL14)</f>
        <v>586.977</v>
      </c>
      <c r="FM14" s="107">
        <f>SUM(Month!$FC14:FM14)</f>
        <v>641.711</v>
      </c>
      <c r="FN14" s="107">
        <f>SUM(Month!$FC14:FN14)</f>
        <v>693.138</v>
      </c>
      <c r="FO14" s="107">
        <f>SUM(Month!$FO14:FO14)</f>
        <v>49.985</v>
      </c>
      <c r="FP14" s="107">
        <f>SUM(Month!$FO14:FP14)</f>
        <v>99.852</v>
      </c>
      <c r="FQ14" s="107">
        <f>SUM(Month!$FO14:FQ14)</f>
        <v>156.637</v>
      </c>
      <c r="FR14" s="107">
        <f>SUM(Month!$FO14:FR14)</f>
        <v>206.518</v>
      </c>
      <c r="FS14" s="107">
        <f>SUM(Month!$FO14:FS14)</f>
        <v>264.926</v>
      </c>
      <c r="FT14" s="107">
        <f>SUM(Month!$FO14:FT14)</f>
        <v>324.53</v>
      </c>
      <c r="FU14" s="107">
        <f>SUM(Month!$FO14:FU14)</f>
        <v>395.401</v>
      </c>
      <c r="FV14" s="107">
        <f>SUM(Month!$FO14:FV14)</f>
        <v>456.979</v>
      </c>
      <c r="FW14" s="107">
        <f>SUM(Month!$FO14:FW14)</f>
        <v>512.465</v>
      </c>
      <c r="FX14" s="107">
        <f>SUM(Month!$FO14:FX14)</f>
        <v>569.929</v>
      </c>
      <c r="FY14" s="107">
        <f>SUM(Month!$FO14:FY14)</f>
        <v>623.861</v>
      </c>
      <c r="FZ14" s="107">
        <f>SUM(Month!$FO14:FZ14)</f>
        <v>675.227</v>
      </c>
      <c r="GA14" s="107">
        <f>SUM(Month!$GA14:GA14)</f>
        <v>60.393</v>
      </c>
      <c r="GB14" s="107">
        <f>SUM(Month!$GA14:GB14)</f>
        <v>109.513</v>
      </c>
      <c r="GC14" s="107">
        <f>SUM(Month!$GA14:GC14)</f>
        <v>168.124</v>
      </c>
      <c r="GD14" s="107">
        <f>SUM(Month!$GA14:GD14)</f>
        <v>226.607</v>
      </c>
      <c r="GE14" s="107">
        <f>SUM(Month!$GA14:GE14)</f>
        <v>300.114</v>
      </c>
      <c r="GF14" s="107">
        <f>SUM(Month!$GA14:GF14)</f>
        <v>354.098</v>
      </c>
      <c r="GG14" s="107">
        <f>SUM(Month!$GA14:GG14)</f>
        <v>409.798</v>
      </c>
      <c r="GH14" s="107">
        <f>SUM(Month!$GA14:GH14)</f>
        <v>467.08</v>
      </c>
      <c r="GI14" s="107">
        <f>SUM(Month!$GA14:GI14)</f>
        <v>518.862</v>
      </c>
      <c r="GJ14" s="107">
        <f>SUM(Month!$GA14:GJ14)</f>
        <v>569.028</v>
      </c>
      <c r="GK14" s="139"/>
    </row>
    <row r="15" ht="4.5" customHeight="1">
      <c r="A15" s="88">
        <f t="shared" si="1"/>
        <v>11</v>
      </c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39"/>
    </row>
    <row r="16" ht="13.5" customHeight="1">
      <c r="A16" s="88">
        <f t="shared" si="1"/>
        <v>12</v>
      </c>
      <c r="B16" s="111" t="s">
        <v>18</v>
      </c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39"/>
    </row>
    <row r="17" ht="13.5" customHeight="1">
      <c r="A17" s="88">
        <f t="shared" si="1"/>
        <v>13</v>
      </c>
      <c r="B17" s="101" t="s">
        <v>10</v>
      </c>
      <c r="C17" s="102">
        <f>SUM(Month!$C17:C17)</f>
        <v>10.879</v>
      </c>
      <c r="D17" s="102">
        <f>SUM(Month!$C17:D17)</f>
        <v>20.075</v>
      </c>
      <c r="E17" s="102">
        <f>SUM(Month!$C17:E17)</f>
        <v>30.585</v>
      </c>
      <c r="F17" s="102">
        <f>SUM(Month!$C17:F17)</f>
        <v>41.131</v>
      </c>
      <c r="G17" s="102">
        <f>SUM(Month!$C17:G17)</f>
        <v>53.142</v>
      </c>
      <c r="H17" s="102">
        <f>SUM(Month!$C17:H17)</f>
        <v>65.132</v>
      </c>
      <c r="I17" s="102">
        <f>SUM(Month!$C17:I17)</f>
        <v>77.743</v>
      </c>
      <c r="J17" s="102">
        <f>SUM(Month!$C17:J17)</f>
        <v>90.481</v>
      </c>
      <c r="K17" s="102">
        <f>SUM(Month!$C17:K17)</f>
        <v>102.929</v>
      </c>
      <c r="L17" s="102">
        <f>SUM(Month!$C17:L17)</f>
        <v>117.346</v>
      </c>
      <c r="M17" s="102">
        <f>SUM(Month!$C17:M17)</f>
        <v>129.678</v>
      </c>
      <c r="N17" s="102">
        <f>SUM(Month!$C17:N17)</f>
        <v>142.96</v>
      </c>
      <c r="O17" s="102">
        <f>SUM(Month!$O17:O17)</f>
        <v>10.842</v>
      </c>
      <c r="P17" s="102">
        <f>SUM(Month!$O17:P17)</f>
        <v>21.948</v>
      </c>
      <c r="Q17" s="102">
        <f>SUM(Month!$O17:Q17)</f>
        <v>32.934</v>
      </c>
      <c r="R17" s="102">
        <f>SUM(Month!$O17:R17)</f>
        <v>45.237</v>
      </c>
      <c r="S17" s="102">
        <f>SUM(Month!$O17:S17)</f>
        <v>57.702</v>
      </c>
      <c r="T17" s="102">
        <f>SUM(Month!$O17:T17)</f>
        <v>69.964</v>
      </c>
      <c r="U17" s="102">
        <f>SUM(Month!$O17:U17)</f>
        <v>81.496</v>
      </c>
      <c r="V17" s="102">
        <f>SUM(Month!$O17:V17)</f>
        <v>94.997</v>
      </c>
      <c r="W17" s="102">
        <f>SUM(Month!$O17:W17)</f>
        <v>108.501</v>
      </c>
      <c r="X17" s="102">
        <f>SUM(Month!$O17:X17)</f>
        <v>125.106</v>
      </c>
      <c r="Y17" s="102">
        <f>SUM(Month!$O17:Y17)</f>
        <v>138.697</v>
      </c>
      <c r="Z17" s="102">
        <f>SUM(Month!$O17:Z17)</f>
        <v>150.764</v>
      </c>
      <c r="AA17" s="102">
        <f>SUM(Month!$AA17:AA17)</f>
        <v>11.718</v>
      </c>
      <c r="AB17" s="102">
        <f>SUM(Month!$AA17:AB17)</f>
        <v>23.132</v>
      </c>
      <c r="AC17" s="102">
        <f>SUM(Month!$AA17:AC17)</f>
        <v>35.094</v>
      </c>
      <c r="AD17" s="102">
        <f>SUM(Month!$AA17:AD17)</f>
        <v>46.574</v>
      </c>
      <c r="AE17" s="102">
        <f>SUM(Month!$AA17:AE17)</f>
        <v>58.776</v>
      </c>
      <c r="AF17" s="102">
        <f>SUM(Month!$AA17:AF17)</f>
        <v>69.95</v>
      </c>
      <c r="AG17" s="102">
        <f>SUM(Month!$AA17:AG17)</f>
        <v>80.845</v>
      </c>
      <c r="AH17" s="102">
        <f>SUM(Month!$AA17:AH17)</f>
        <v>94.033</v>
      </c>
      <c r="AI17" s="102">
        <f>SUM(Month!$AA17:AI17)</f>
        <v>107.006</v>
      </c>
      <c r="AJ17" s="102">
        <f>SUM(Month!$AA17:AJ17)</f>
        <v>122.995</v>
      </c>
      <c r="AK17" s="102">
        <f>SUM(Month!$AA17:AK17)</f>
        <v>136.326</v>
      </c>
      <c r="AL17" s="102">
        <f>SUM(Month!$AA17:AL17)</f>
        <v>145.57</v>
      </c>
      <c r="AM17" s="102">
        <f>SUM(Month!$AM17:AM17)</f>
        <v>7.51</v>
      </c>
      <c r="AN17" s="102">
        <f>SUM(Month!$AM17:AN17)</f>
        <v>18.22</v>
      </c>
      <c r="AO17" s="102">
        <f>SUM(Month!$AM17:AO17)</f>
        <v>32.208</v>
      </c>
      <c r="AP17" s="102">
        <f>SUM(Month!$AM17:AP17)</f>
        <v>44.106</v>
      </c>
      <c r="AQ17" s="102">
        <f>SUM(Month!$AM17:AQ17)</f>
        <v>56.5</v>
      </c>
      <c r="AR17" s="102">
        <f>SUM(Month!$AM17:AR17)</f>
        <v>68.909</v>
      </c>
      <c r="AS17" s="102">
        <f>SUM(Month!$AM17:AS17)</f>
        <v>80.444</v>
      </c>
      <c r="AT17" s="102">
        <f>SUM(Month!$AM17:AT17)</f>
        <v>94.134</v>
      </c>
      <c r="AU17" s="102">
        <f>SUM(Month!$AM17:AU17)</f>
        <v>106.594</v>
      </c>
      <c r="AV17" s="102">
        <f>SUM(Month!$AM17:AV17)</f>
        <v>121.805</v>
      </c>
      <c r="AW17" s="102">
        <f>SUM(Month!$AM17:AW17)</f>
        <v>135.496</v>
      </c>
      <c r="AX17" s="102">
        <f>SUM(Month!$AM17:AX17)</f>
        <v>148.908</v>
      </c>
      <c r="AY17" s="102">
        <f>SUM(Month!$AY17:AY17)</f>
        <v>11.159</v>
      </c>
      <c r="AZ17" s="102">
        <f>SUM(Month!$AY17:AZ17)</f>
        <v>22.676</v>
      </c>
      <c r="BA17" s="102">
        <f>SUM(Month!$AY17:BA17)</f>
        <v>37.707</v>
      </c>
      <c r="BB17" s="102">
        <f>SUM(Month!$AY17:BB17)</f>
        <v>51.377</v>
      </c>
      <c r="BC17" s="102">
        <f>SUM(Month!$AY17:BC17)</f>
        <v>64.267</v>
      </c>
      <c r="BD17" s="102">
        <f>SUM(Month!$AY17:BD17)</f>
        <v>79.165</v>
      </c>
      <c r="BE17" s="102">
        <f>SUM(Month!$AY17:BE17)</f>
        <v>93.039</v>
      </c>
      <c r="BF17" s="102">
        <f>SUM(Month!$AY17:BF17)</f>
        <v>108.221</v>
      </c>
      <c r="BG17" s="102">
        <f>SUM(Month!$AY17:BG17)</f>
        <v>122.691</v>
      </c>
      <c r="BH17" s="102">
        <f>SUM(Month!$AY17:BH17)</f>
        <v>139.24</v>
      </c>
      <c r="BI17" s="102">
        <f>SUM(Month!$AY17:BI17)</f>
        <v>154.997</v>
      </c>
      <c r="BJ17" s="102">
        <f>SUM(Month!$AY17:BJ17)</f>
        <v>169.679</v>
      </c>
      <c r="BK17" s="102">
        <f>SUM(Month!$BK17:BK17)</f>
        <v>14.006</v>
      </c>
      <c r="BL17" s="102">
        <f>SUM(Month!$BK17:BL17)</f>
        <v>26.569</v>
      </c>
      <c r="BM17" s="102">
        <f>SUM(Month!$BK17:BM17)</f>
        <v>40.665</v>
      </c>
      <c r="BN17" s="102">
        <f>SUM(Month!$BK17:BN17)</f>
        <v>55.213</v>
      </c>
      <c r="BO17" s="102">
        <f>SUM(Month!$BK17:BO17)</f>
        <v>69.091</v>
      </c>
      <c r="BP17" s="102">
        <f>SUM(Month!$BK17:BP17)</f>
        <v>82.347</v>
      </c>
      <c r="BQ17" s="102">
        <f>SUM(Month!$BK17:BQ17)</f>
        <v>97.663</v>
      </c>
      <c r="BR17" s="102">
        <f>SUM(Month!$BK17:BR17)</f>
        <v>113.707</v>
      </c>
      <c r="BS17" s="102">
        <f>SUM(Month!$BK17:BS17)</f>
        <v>128.782</v>
      </c>
      <c r="BT17" s="102">
        <f>SUM(Month!$BK17:BT17)</f>
        <v>146.048</v>
      </c>
      <c r="BU17" s="102">
        <f>SUM(Month!$BK17:BU17)</f>
        <v>162.254</v>
      </c>
      <c r="BV17" s="102">
        <f>SUM(Month!$BK17:BV17)</f>
        <v>175.149</v>
      </c>
      <c r="BW17" s="102">
        <f>SUM(Month!$BW17:BW17)</f>
        <v>12.835</v>
      </c>
      <c r="BX17" s="102">
        <f>SUM(Month!$BW17:BX17)</f>
        <v>27.171</v>
      </c>
      <c r="BY17" s="102">
        <f>SUM(Month!$BW17:BY17)</f>
        <v>42.134</v>
      </c>
      <c r="BZ17" s="102">
        <f>SUM(Month!$BW17:BZ17)</f>
        <v>55.785</v>
      </c>
      <c r="CA17" s="102">
        <f>SUM(Month!$BW17:CA17)</f>
        <v>70.504</v>
      </c>
      <c r="CB17" s="102">
        <f>SUM(Month!$BW17:CB17)</f>
        <v>84.444</v>
      </c>
      <c r="CC17" s="102">
        <f>SUM(Month!$BW17:CC17)</f>
        <v>97.857</v>
      </c>
      <c r="CD17" s="102">
        <f>SUM(Month!$BW17:CD17)</f>
        <v>114.515</v>
      </c>
      <c r="CE17" s="102">
        <f>SUM(Month!$BW17:CE17)</f>
        <v>130.797</v>
      </c>
      <c r="CF17" s="102">
        <f>SUM(Month!$BW17:CF17)</f>
        <v>150.23</v>
      </c>
      <c r="CG17" s="102">
        <f>SUM(Month!$BW17:CG17)</f>
        <v>165.956</v>
      </c>
      <c r="CH17" s="102">
        <f>SUM(Month!$BW17:CH17)</f>
        <v>180.567</v>
      </c>
      <c r="CI17" s="102">
        <f>SUM(Month!$CI17:CI17)</f>
        <v>12.729</v>
      </c>
      <c r="CJ17" s="102">
        <f>SUM(Month!$CI17:CJ17)</f>
        <v>27.275</v>
      </c>
      <c r="CK17" s="102">
        <f>SUM(Month!$CI17:CK17)</f>
        <v>42.265</v>
      </c>
      <c r="CL17" s="102">
        <f>SUM(Month!$CI17:CL17)</f>
        <v>57.798</v>
      </c>
      <c r="CM17" s="102">
        <f>SUM(Month!$CI17:CM17)</f>
        <v>73.16</v>
      </c>
      <c r="CN17" s="102">
        <f>SUM(Month!$CI17:CN17)</f>
        <v>87.794</v>
      </c>
      <c r="CO17" s="102">
        <f>SUM(Month!$CI17:CO17)</f>
        <v>104.07</v>
      </c>
      <c r="CP17" s="102">
        <f>SUM(Month!$CI17:CP17)</f>
        <v>120.157</v>
      </c>
      <c r="CQ17" s="102">
        <f>SUM(Month!$CI17:CQ17)</f>
        <v>135.205</v>
      </c>
      <c r="CR17" s="102">
        <f>SUM(Month!$CI17:CR17)</f>
        <v>155.451</v>
      </c>
      <c r="CS17" s="102">
        <f>SUM(Month!$CI17:CS17)</f>
        <v>173.612</v>
      </c>
      <c r="CT17" s="102">
        <f>SUM(Month!$CI17:CT17)</f>
        <v>191.047</v>
      </c>
      <c r="CU17" s="102">
        <f>SUM(Month!$CU17:CU17)</f>
        <v>14.799</v>
      </c>
      <c r="CV17" s="102">
        <f>SUM(Month!$CU17:CV17)</f>
        <v>28.446</v>
      </c>
      <c r="CW17" s="102">
        <f>SUM(Month!$CU17:CW17)</f>
        <v>45.084</v>
      </c>
      <c r="CX17" s="102">
        <f>SUM(Month!$CU17:CX17)</f>
        <v>58.607</v>
      </c>
      <c r="CY17" s="102">
        <f>SUM(Month!$CU17:CY17)</f>
        <v>75.062</v>
      </c>
      <c r="CZ17" s="102">
        <f>SUM(Month!$CU17:CZ17)</f>
        <v>89.574</v>
      </c>
      <c r="DA17" s="102">
        <f>SUM(Month!$CU17:DA17)</f>
        <v>105.396</v>
      </c>
      <c r="DB17" s="102">
        <f>SUM(Month!$CU17:DB17)</f>
        <v>124.066</v>
      </c>
      <c r="DC17" s="102">
        <f>SUM(Month!$CU17:DC17)</f>
        <v>143.295</v>
      </c>
      <c r="DD17" s="102">
        <f>SUM(Month!$CU17:DD17)</f>
        <v>162.141</v>
      </c>
      <c r="DE17" s="102">
        <f>SUM(Month!$CU17:DE17)</f>
        <v>179.879</v>
      </c>
      <c r="DF17" s="102">
        <f>SUM(Month!$CU17:DF17)</f>
        <v>195.413</v>
      </c>
      <c r="DG17" s="102">
        <f>SUM(Month!$DG17:DG17)</f>
        <v>15.854</v>
      </c>
      <c r="DH17" s="102">
        <f>SUM(Month!$DG17:DH17)</f>
        <v>30.887</v>
      </c>
      <c r="DI17" s="102">
        <f>SUM(Month!$DG17:DI17)</f>
        <v>46.964</v>
      </c>
      <c r="DJ17" s="102">
        <f>SUM(Month!$DG17:DJ17)</f>
        <v>63.491</v>
      </c>
      <c r="DK17" s="102">
        <f>SUM(Month!$DG17:DK17)</f>
        <v>79.1</v>
      </c>
      <c r="DL17" s="102">
        <f>SUM(Month!$DG17:DL17)</f>
        <v>95.156</v>
      </c>
      <c r="DM17" s="102">
        <f>SUM(Month!$DG17:DM17)</f>
        <v>113.368</v>
      </c>
      <c r="DN17" s="102">
        <f>SUM(Month!$DG17:DN17)</f>
        <v>132.898</v>
      </c>
      <c r="DO17" s="102">
        <f>SUM(Month!$DG17:DO17)</f>
        <v>153.049</v>
      </c>
      <c r="DP17" s="102">
        <f>SUM(Month!$DG17:DP17)</f>
        <v>173.115</v>
      </c>
      <c r="DQ17" s="102">
        <f>SUM(Month!$DG17:DQ17)</f>
        <v>190.555</v>
      </c>
      <c r="DR17" s="102">
        <f>SUM(Month!$DG17:DR17)</f>
        <v>206.45</v>
      </c>
      <c r="DS17" s="102">
        <f>SUM(Month!$DS17:DS17)</f>
        <v>16.25</v>
      </c>
      <c r="DT17" s="102">
        <f>SUM(Month!$DS17:DT17)</f>
        <v>30.768</v>
      </c>
      <c r="DU17" s="102">
        <f>SUM(Month!$DS17:DU17)</f>
        <v>48.654</v>
      </c>
      <c r="DV17" s="102">
        <f>SUM(Month!$DS17:DV17)</f>
        <v>67.915</v>
      </c>
      <c r="DW17" s="102">
        <f>SUM(Month!$DS17:DW17)</f>
        <v>85.553</v>
      </c>
      <c r="DX17" s="102">
        <f>SUM(Month!$DS17:DX17)</f>
        <v>103.763</v>
      </c>
      <c r="DY17" s="102">
        <f>SUM(Month!$DS17:DY17)</f>
        <v>122.108</v>
      </c>
      <c r="DZ17" s="102">
        <f>SUM(Month!$DS17:DZ17)</f>
        <v>141.333</v>
      </c>
      <c r="EA17" s="102">
        <f>SUM(Month!$DS17:EA17)</f>
        <v>162.577</v>
      </c>
      <c r="EB17" s="102">
        <f>SUM(Month!$DS17:EB17)</f>
        <v>182.988</v>
      </c>
      <c r="EC17" s="102">
        <f>SUM(Month!$DS17:EC17)</f>
        <v>200.733</v>
      </c>
      <c r="ED17" s="102">
        <f>SUM(Month!$DS17:ED17)</f>
        <v>219.303</v>
      </c>
      <c r="EE17" s="102">
        <f>SUM(Month!$EE17:EE17)</f>
        <v>18.151</v>
      </c>
      <c r="EF17" s="102">
        <f>SUM(Month!$EE17:EF17)</f>
        <v>34.357</v>
      </c>
      <c r="EG17" s="102">
        <f>SUM(Month!$EE17:EG17)</f>
        <v>53.305</v>
      </c>
      <c r="EH17" s="102">
        <f>SUM(Month!$EE17:EH17)</f>
        <v>71.297</v>
      </c>
      <c r="EI17" s="102">
        <f>SUM(Month!$EE17:EI17)</f>
        <v>87.904</v>
      </c>
      <c r="EJ17" s="102">
        <f>SUM(Month!$EE17:EJ17)</f>
        <v>103.89</v>
      </c>
      <c r="EK17" s="102">
        <f>SUM(Month!$EE17:EK17)</f>
        <v>122.361</v>
      </c>
      <c r="EL17" s="102">
        <f>SUM(Month!$EE17:EL17)</f>
        <v>140.113</v>
      </c>
      <c r="EM17" s="102">
        <f>SUM(Month!$EE17:EM17)</f>
        <v>161.541</v>
      </c>
      <c r="EN17" s="102">
        <f>SUM(Month!$EE17:EN17)</f>
        <v>184.538</v>
      </c>
      <c r="EO17" s="102">
        <f>SUM(Month!$EE17:EO17)</f>
        <v>205.061</v>
      </c>
      <c r="EP17" s="102">
        <f>SUM(Month!$EE17:EP17)</f>
        <v>222.555</v>
      </c>
      <c r="EQ17" s="102">
        <f>SUM(Month!$EQ17:EQ17)</f>
        <v>19.408</v>
      </c>
      <c r="ER17" s="102">
        <f>SUM(Month!$EQ17:ER17)</f>
        <v>35.835</v>
      </c>
      <c r="ES17" s="102">
        <f>SUM(Month!$EQ17:ES17)</f>
        <v>53.936</v>
      </c>
      <c r="ET17" s="102">
        <f>SUM(Month!$EQ17:ET17)</f>
        <v>72.703</v>
      </c>
      <c r="EU17" s="102">
        <f>SUM(Month!$EQ17:EU17)</f>
        <v>86.758</v>
      </c>
      <c r="EV17" s="102">
        <f>SUM(Month!$EQ17:EV17)</f>
        <v>103.791</v>
      </c>
      <c r="EW17" s="102">
        <f>SUM(Month!$EQ17:EW17)</f>
        <v>125.025</v>
      </c>
      <c r="EX17" s="102">
        <f>SUM(Month!$EQ17:EX17)</f>
        <v>146.642</v>
      </c>
      <c r="EY17" s="102">
        <f>SUM(Month!$EQ17:EY17)</f>
        <v>170.579</v>
      </c>
      <c r="EZ17" s="102">
        <f>SUM(Month!$EQ17:EZ17)</f>
        <v>195.219</v>
      </c>
      <c r="FA17" s="102">
        <f>SUM(Month!$EQ17:FA17)</f>
        <v>216.598</v>
      </c>
      <c r="FB17" s="102">
        <f>SUM(Month!$EQ17:FB17)</f>
        <v>236.598</v>
      </c>
      <c r="FC17" s="102">
        <f>SUM(Month!$FC17:FC17)</f>
        <v>19.268</v>
      </c>
      <c r="FD17" s="102">
        <f>SUM(Month!$FC17:FD17)</f>
        <v>37.658</v>
      </c>
      <c r="FE17" s="102">
        <f>SUM(Month!$FC17:FE17)</f>
        <v>57.905</v>
      </c>
      <c r="FF17" s="102">
        <f>SUM(Month!$FC17:FF17)</f>
        <v>76.958</v>
      </c>
      <c r="FG17" s="102">
        <f>SUM(Month!$FC17:FG17)</f>
        <v>97.496</v>
      </c>
      <c r="FH17" s="102">
        <f>SUM(Month!$FC17:FH17)</f>
        <v>118.209</v>
      </c>
      <c r="FI17" s="102">
        <f>SUM(Month!$FC17:FI17)</f>
        <v>137.703</v>
      </c>
      <c r="FJ17" s="102">
        <f>SUM(Month!$FC17:FJ17)</f>
        <v>160.076</v>
      </c>
      <c r="FK17" s="102">
        <f>SUM(Month!$FC17:FK17)</f>
        <v>181.768</v>
      </c>
      <c r="FL17" s="102">
        <f>SUM(Month!$FC17:FL17)</f>
        <v>205.999</v>
      </c>
      <c r="FM17" s="102">
        <f>SUM(Month!$FC17:FM17)</f>
        <v>228.492</v>
      </c>
      <c r="FN17" s="102">
        <f>SUM(Month!$FC17:FN17)</f>
        <v>246.227</v>
      </c>
      <c r="FO17" s="102">
        <f>SUM(Month!$FO17:FO17)</f>
        <v>18.093</v>
      </c>
      <c r="FP17" s="102">
        <f>SUM(Month!$FO17:FP17)</f>
        <v>36.702</v>
      </c>
      <c r="FQ17" s="102">
        <f>SUM(Month!$FO17:FQ17)</f>
        <v>58.916</v>
      </c>
      <c r="FR17" s="102">
        <f>SUM(Month!$FO17:FR17)</f>
        <v>75.395</v>
      </c>
      <c r="FS17" s="102">
        <f>SUM(Month!$FO17:FS17)</f>
        <v>93.198</v>
      </c>
      <c r="FT17" s="102">
        <f>SUM(Month!$FO17:FT17)</f>
        <v>109.319</v>
      </c>
      <c r="FU17" s="102">
        <f>SUM(Month!$FO17:FU17)</f>
        <v>129.077</v>
      </c>
      <c r="FV17" s="102">
        <f>SUM(Month!$FO17:FV17)</f>
        <v>149.39</v>
      </c>
      <c r="FW17" s="102">
        <f>SUM(Month!$FO17:FW17)</f>
        <v>169.822</v>
      </c>
      <c r="FX17" s="102">
        <f>SUM(Month!$FO17:FX17)</f>
        <v>193.778</v>
      </c>
      <c r="FY17" s="102">
        <f>SUM(Month!$FO17:FY17)</f>
        <v>214.17</v>
      </c>
      <c r="FZ17" s="102">
        <f>SUM(Month!$FO17:FZ17)</f>
        <v>235.899</v>
      </c>
      <c r="GA17" s="102">
        <f>SUM(Month!$GA17:GA17)</f>
        <v>19.698</v>
      </c>
      <c r="GB17" s="102">
        <f>SUM(Month!$GA17:GB17)</f>
        <v>39.532</v>
      </c>
      <c r="GC17" s="102">
        <f>SUM(Month!$GA17:GC17)</f>
        <v>61.779</v>
      </c>
      <c r="GD17" s="102">
        <f>SUM(Month!$GA17:GD17)</f>
        <v>83.022</v>
      </c>
      <c r="GE17" s="102">
        <f>SUM(Month!$GA17:GE17)</f>
        <v>104.676</v>
      </c>
      <c r="GF17" s="102">
        <f>SUM(Month!$GA17:GF17)</f>
        <v>122.88</v>
      </c>
      <c r="GG17" s="102">
        <f>SUM(Month!$GA17:GG17)</f>
        <v>140.319</v>
      </c>
      <c r="GH17" s="102">
        <f>SUM(Month!$GA17:GH17)</f>
        <v>160.41</v>
      </c>
      <c r="GI17" s="102">
        <f>SUM(Month!$GA17:GI17)</f>
        <v>180.394</v>
      </c>
      <c r="GJ17" s="102">
        <f>SUM(Month!$GA17:GJ17)</f>
        <v>205.289</v>
      </c>
      <c r="GK17" s="138"/>
    </row>
    <row r="18" ht="12.75" customHeight="1">
      <c r="A18" s="88">
        <f t="shared" si="1"/>
        <v>14</v>
      </c>
      <c r="B18" s="104" t="s">
        <v>11</v>
      </c>
      <c r="C18" s="105">
        <f>SUM(Month!$C18:C18)</f>
        <v>6.689</v>
      </c>
      <c r="D18" s="105">
        <f>SUM(Month!$C18:D18)</f>
        <v>12.63</v>
      </c>
      <c r="E18" s="105">
        <f>SUM(Month!$C18:E18)</f>
        <v>18.902</v>
      </c>
      <c r="F18" s="105">
        <f>SUM(Month!$C18:F18)</f>
        <v>25.618</v>
      </c>
      <c r="G18" s="105">
        <f>SUM(Month!$C18:G18)</f>
        <v>33.889</v>
      </c>
      <c r="H18" s="105">
        <f>SUM(Month!$C18:H18)</f>
        <v>41.479</v>
      </c>
      <c r="I18" s="105">
        <f>SUM(Month!$C18:I18)</f>
        <v>49.506</v>
      </c>
      <c r="J18" s="105">
        <f>SUM(Month!$C18:J18)</f>
        <v>57.844</v>
      </c>
      <c r="K18" s="105">
        <f>SUM(Month!$C18:K18)</f>
        <v>65.965</v>
      </c>
      <c r="L18" s="105">
        <f>SUM(Month!$C18:L18)</f>
        <v>75.817</v>
      </c>
      <c r="M18" s="105">
        <f>SUM(Month!$C18:M18)</f>
        <v>83.852</v>
      </c>
      <c r="N18" s="105">
        <f>SUM(Month!$C18:N18)</f>
        <v>92.374</v>
      </c>
      <c r="O18" s="105">
        <f>SUM(Month!$O18:O18)</f>
        <v>6.448</v>
      </c>
      <c r="P18" s="105">
        <f>SUM(Month!$O18:P18)</f>
        <v>13.445</v>
      </c>
      <c r="Q18" s="105">
        <f>SUM(Month!$O18:Q18)</f>
        <v>20.659</v>
      </c>
      <c r="R18" s="105">
        <f>SUM(Month!$O18:R18)</f>
        <v>28.194</v>
      </c>
      <c r="S18" s="105">
        <f>SUM(Month!$O18:S18)</f>
        <v>36.007</v>
      </c>
      <c r="T18" s="105">
        <f>SUM(Month!$O18:T18)</f>
        <v>44.186</v>
      </c>
      <c r="U18" s="105">
        <f>SUM(Month!$O18:U18)</f>
        <v>50.827</v>
      </c>
      <c r="V18" s="105">
        <f>SUM(Month!$O18:V18)</f>
        <v>59.161</v>
      </c>
      <c r="W18" s="105">
        <f>SUM(Month!$O18:W18)</f>
        <v>67.852</v>
      </c>
      <c r="X18" s="105">
        <f>SUM(Month!$O18:X18)</f>
        <v>79.098</v>
      </c>
      <c r="Y18" s="105">
        <f>SUM(Month!$O18:Y18)</f>
        <v>87.847</v>
      </c>
      <c r="Z18" s="105">
        <f>SUM(Month!$O18:Z18)</f>
        <v>95.249</v>
      </c>
      <c r="AA18" s="105">
        <f>SUM(Month!$AA18:AA18)</f>
        <v>6.763</v>
      </c>
      <c r="AB18" s="105">
        <f>SUM(Month!$AA18:AB18)</f>
        <v>14.318</v>
      </c>
      <c r="AC18" s="105">
        <f>SUM(Month!$AA18:AC18)</f>
        <v>21.682</v>
      </c>
      <c r="AD18" s="105">
        <f>SUM(Month!$AA18:AD18)</f>
        <v>28.291</v>
      </c>
      <c r="AE18" s="105">
        <f>SUM(Month!$AA18:AE18)</f>
        <v>35.532</v>
      </c>
      <c r="AF18" s="105">
        <f>SUM(Month!$AA18:AF18)</f>
        <v>42.195</v>
      </c>
      <c r="AG18" s="105">
        <f>SUM(Month!$AA18:AG18)</f>
        <v>48.75</v>
      </c>
      <c r="AH18" s="105">
        <f>SUM(Month!$AA18:AH18)</f>
        <v>56.396</v>
      </c>
      <c r="AI18" s="105">
        <f>SUM(Month!$AA18:AI18)</f>
        <v>63.263</v>
      </c>
      <c r="AJ18" s="105">
        <f>SUM(Month!$AA18:AJ18)</f>
        <v>73.312</v>
      </c>
      <c r="AK18" s="105">
        <f>SUM(Month!$AA18:AK18)</f>
        <v>81.054</v>
      </c>
      <c r="AL18" s="105">
        <f>SUM(Month!$AA18:AL18)</f>
        <v>85.977</v>
      </c>
      <c r="AM18" s="105">
        <f>SUM(Month!$AM18:AM18)</f>
        <v>3.917</v>
      </c>
      <c r="AN18" s="105">
        <f>SUM(Month!$AM18:AN18)</f>
        <v>10.936</v>
      </c>
      <c r="AO18" s="105">
        <f>SUM(Month!$AM18:AO18)</f>
        <v>20.86</v>
      </c>
      <c r="AP18" s="105">
        <f>SUM(Month!$AM18:AP18)</f>
        <v>28.475</v>
      </c>
      <c r="AQ18" s="105">
        <f>SUM(Month!$AM18:AQ18)</f>
        <v>37.335</v>
      </c>
      <c r="AR18" s="105">
        <f>SUM(Month!$AM18:AR18)</f>
        <v>45.943</v>
      </c>
      <c r="AS18" s="105">
        <f>SUM(Month!$AM18:AS18)</f>
        <v>52.726</v>
      </c>
      <c r="AT18" s="105">
        <f>SUM(Month!$AM18:AT18)</f>
        <v>60.402</v>
      </c>
      <c r="AU18" s="105">
        <f>SUM(Month!$AM18:AU18)</f>
        <v>67.916</v>
      </c>
      <c r="AV18" s="105">
        <f>SUM(Month!$AM18:AV18)</f>
        <v>76.581</v>
      </c>
      <c r="AW18" s="105">
        <f>SUM(Month!$AM18:AW18)</f>
        <v>84.795</v>
      </c>
      <c r="AX18" s="105">
        <f>SUM(Month!$AM18:AX18)</f>
        <v>92.324</v>
      </c>
      <c r="AY18" s="105">
        <f>SUM(Month!$AY18:AY18)</f>
        <v>5.638</v>
      </c>
      <c r="AZ18" s="105">
        <f>SUM(Month!$AY18:AZ18)</f>
        <v>11.48</v>
      </c>
      <c r="BA18" s="105">
        <f>SUM(Month!$AY18:BA18)</f>
        <v>19.422</v>
      </c>
      <c r="BB18" s="105">
        <f>SUM(Month!$AY18:BB18)</f>
        <v>26.136</v>
      </c>
      <c r="BC18" s="105">
        <f>SUM(Month!$AY18:BC18)</f>
        <v>32.37</v>
      </c>
      <c r="BD18" s="105">
        <f>SUM(Month!$AY18:BD18)</f>
        <v>39.899</v>
      </c>
      <c r="BE18" s="105">
        <f>SUM(Month!$AY18:BE18)</f>
        <v>46.572</v>
      </c>
      <c r="BF18" s="105">
        <f>SUM(Month!$AY18:BF18)</f>
        <v>54.064</v>
      </c>
      <c r="BG18" s="105">
        <f>SUM(Month!$AY18:BG18)</f>
        <v>62.091</v>
      </c>
      <c r="BH18" s="105">
        <f>SUM(Month!$AY18:BH18)</f>
        <v>71.813</v>
      </c>
      <c r="BI18" s="105">
        <f>SUM(Month!$AY18:BI18)</f>
        <v>80.536</v>
      </c>
      <c r="BJ18" s="105">
        <f>SUM(Month!$AY18:BJ18)</f>
        <v>88.468</v>
      </c>
      <c r="BK18" s="105">
        <f>SUM(Month!$BK18:BK18)</f>
        <v>6.555</v>
      </c>
      <c r="BL18" s="105">
        <f>SUM(Month!$BK18:BL18)</f>
        <v>12.675</v>
      </c>
      <c r="BM18" s="105">
        <f>SUM(Month!$BK18:BM18)</f>
        <v>20.056</v>
      </c>
      <c r="BN18" s="105">
        <f>SUM(Month!$BK18:BN18)</f>
        <v>26.865</v>
      </c>
      <c r="BO18" s="105">
        <f>SUM(Month!$BK18:BO18)</f>
        <v>33.556</v>
      </c>
      <c r="BP18" s="105">
        <f>SUM(Month!$BK18:BP18)</f>
        <v>40.82</v>
      </c>
      <c r="BQ18" s="105">
        <f>SUM(Month!$BK18:BQ18)</f>
        <v>48.754</v>
      </c>
      <c r="BR18" s="105">
        <f>SUM(Month!$BK18:BR18)</f>
        <v>57.06</v>
      </c>
      <c r="BS18" s="105">
        <f>SUM(Month!$BK18:BS18)</f>
        <v>64.861</v>
      </c>
      <c r="BT18" s="105">
        <f>SUM(Month!$BK18:BT18)</f>
        <v>74.028</v>
      </c>
      <c r="BU18" s="105">
        <f>SUM(Month!$BK18:BU18)</f>
        <v>82.428</v>
      </c>
      <c r="BV18" s="105">
        <f>SUM(Month!$BK18:BV18)</f>
        <v>89.426</v>
      </c>
      <c r="BW18" s="105">
        <f>SUM(Month!$BW18:BW18)</f>
        <v>6.14</v>
      </c>
      <c r="BX18" s="105">
        <f>SUM(Month!$BW18:BX18)</f>
        <v>13.199</v>
      </c>
      <c r="BY18" s="105">
        <f>SUM(Month!$BW18:BY18)</f>
        <v>20.916</v>
      </c>
      <c r="BZ18" s="105">
        <f>SUM(Month!$BW18:BZ18)</f>
        <v>27.507</v>
      </c>
      <c r="CA18" s="105">
        <f>SUM(Month!$BW18:CA18)</f>
        <v>34.844</v>
      </c>
      <c r="CB18" s="105">
        <f>SUM(Month!$BW18:CB18)</f>
        <v>41.299</v>
      </c>
      <c r="CC18" s="105">
        <f>SUM(Month!$BW18:CC18)</f>
        <v>47.576</v>
      </c>
      <c r="CD18" s="105">
        <f>SUM(Month!$BW18:CD18)</f>
        <v>55.889</v>
      </c>
      <c r="CE18" s="105">
        <f>SUM(Month!$BW18:CE18)</f>
        <v>63.846</v>
      </c>
      <c r="CF18" s="105">
        <f>SUM(Month!$BW18:CF18)</f>
        <v>75.134</v>
      </c>
      <c r="CG18" s="105">
        <f>SUM(Month!$BW18:CG18)</f>
        <v>82.781</v>
      </c>
      <c r="CH18" s="105">
        <f>SUM(Month!$BW18:CH18)</f>
        <v>89.716</v>
      </c>
      <c r="CI18" s="105">
        <f>SUM(Month!$CI18:CI18)</f>
        <v>5.648</v>
      </c>
      <c r="CJ18" s="105">
        <f>SUM(Month!$CI18:CJ18)</f>
        <v>12.436</v>
      </c>
      <c r="CK18" s="105">
        <f>SUM(Month!$CI18:CK18)</f>
        <v>19.246</v>
      </c>
      <c r="CL18" s="105">
        <f>SUM(Month!$CI18:CL18)</f>
        <v>25.457</v>
      </c>
      <c r="CM18" s="105">
        <f>SUM(Month!$CI18:CM18)</f>
        <v>31.608</v>
      </c>
      <c r="CN18" s="105">
        <f>SUM(Month!$CI18:CN18)</f>
        <v>37.497</v>
      </c>
      <c r="CO18" s="105">
        <f>SUM(Month!$CI18:CO18)</f>
        <v>44.27</v>
      </c>
      <c r="CP18" s="105">
        <f>SUM(Month!$CI18:CP18)</f>
        <v>51.195</v>
      </c>
      <c r="CQ18" s="105">
        <f>SUM(Month!$CI18:CQ18)</f>
        <v>58.532</v>
      </c>
      <c r="CR18" s="105">
        <f>SUM(Month!$CI18:CR18)</f>
        <v>68.439</v>
      </c>
      <c r="CS18" s="105">
        <f>SUM(Month!$CI18:CS18)</f>
        <v>77.866</v>
      </c>
      <c r="CT18" s="105">
        <f>SUM(Month!$CI18:CT18)</f>
        <v>85.799</v>
      </c>
      <c r="CU18" s="105">
        <f>SUM(Month!$CU18:CU18)</f>
        <v>6.443</v>
      </c>
      <c r="CV18" s="105">
        <f>SUM(Month!$CU18:CV18)</f>
        <v>13.778</v>
      </c>
      <c r="CW18" s="105">
        <f>SUM(Month!$CU18:CW18)</f>
        <v>21.865</v>
      </c>
      <c r="CX18" s="105">
        <f>SUM(Month!$CU18:CX18)</f>
        <v>28.096</v>
      </c>
      <c r="CY18" s="105">
        <f>SUM(Month!$CU18:CY18)</f>
        <v>35.182</v>
      </c>
      <c r="CZ18" s="105">
        <f>SUM(Month!$CU18:CZ18)</f>
        <v>41.768</v>
      </c>
      <c r="DA18" s="105">
        <f>SUM(Month!$CU18:DA18)</f>
        <v>48.551</v>
      </c>
      <c r="DB18" s="105">
        <f>SUM(Month!$CU18:DB18)</f>
        <v>55.914</v>
      </c>
      <c r="DC18" s="105">
        <f>SUM(Month!$CU18:DC18)</f>
        <v>65.415</v>
      </c>
      <c r="DD18" s="105">
        <f>SUM(Month!$CU18:DD18)</f>
        <v>74.687</v>
      </c>
      <c r="DE18" s="105">
        <f>SUM(Month!$CU18:DE18)</f>
        <v>82.94</v>
      </c>
      <c r="DF18" s="105">
        <f>SUM(Month!$CU18:DF18)</f>
        <v>89.589</v>
      </c>
      <c r="DG18" s="105">
        <f>SUM(Month!$DG18:DG18)</f>
        <v>6.294</v>
      </c>
      <c r="DH18" s="105">
        <f>SUM(Month!$DG18:DH18)</f>
        <v>12.995</v>
      </c>
      <c r="DI18" s="105">
        <f>SUM(Month!$DG18:DI18)</f>
        <v>20.865</v>
      </c>
      <c r="DJ18" s="105">
        <f>SUM(Month!$DG18:DJ18)</f>
        <v>28.03</v>
      </c>
      <c r="DK18" s="105">
        <f>SUM(Month!$DG18:DK18)</f>
        <v>34.53</v>
      </c>
      <c r="DL18" s="105">
        <f>SUM(Month!$DG18:DL18)</f>
        <v>42.082</v>
      </c>
      <c r="DM18" s="105">
        <f>SUM(Month!$DG18:DM18)</f>
        <v>49.534</v>
      </c>
      <c r="DN18" s="105">
        <f>SUM(Month!$DG18:DN18)</f>
        <v>58.203</v>
      </c>
      <c r="DO18" s="105">
        <f>SUM(Month!$DG18:DO18)</f>
        <v>69.437</v>
      </c>
      <c r="DP18" s="105">
        <f>SUM(Month!$DG18:DP18)</f>
        <v>79.463</v>
      </c>
      <c r="DQ18" s="105">
        <f>SUM(Month!$DG18:DQ18)</f>
        <v>88.722</v>
      </c>
      <c r="DR18" s="105">
        <f>SUM(Month!$DG18:DR18)</f>
        <v>96.693</v>
      </c>
      <c r="DS18" s="105">
        <f>SUM(Month!$DS18:DS18)</f>
        <v>8.031</v>
      </c>
      <c r="DT18" s="105">
        <f>SUM(Month!$DS18:DT18)</f>
        <v>15.865</v>
      </c>
      <c r="DU18" s="105">
        <f>SUM(Month!$DS18:DU18)</f>
        <v>25.994</v>
      </c>
      <c r="DV18" s="105">
        <f>SUM(Month!$DS18:DV18)</f>
        <v>34.788</v>
      </c>
      <c r="DW18" s="105">
        <f>SUM(Month!$DS18:DW18)</f>
        <v>44.153</v>
      </c>
      <c r="DX18" s="105">
        <f>SUM(Month!$DS18:DX18)</f>
        <v>53.387</v>
      </c>
      <c r="DY18" s="105">
        <f>SUM(Month!$DS18:DY18)</f>
        <v>61.585</v>
      </c>
      <c r="DZ18" s="105">
        <f>SUM(Month!$DS18:DZ18)</f>
        <v>70.001</v>
      </c>
      <c r="EA18" s="105">
        <f>SUM(Month!$DS18:EA18)</f>
        <v>79.825</v>
      </c>
      <c r="EB18" s="105">
        <f>SUM(Month!$DS18:EB18)</f>
        <v>89.986</v>
      </c>
      <c r="EC18" s="105">
        <f>SUM(Month!$DS18:EC18)</f>
        <v>98.692</v>
      </c>
      <c r="ED18" s="105">
        <f>SUM(Month!$DS18:ED18)</f>
        <v>107.091</v>
      </c>
      <c r="EE18" s="105">
        <f>SUM(Month!$EE18:EE18)</f>
        <v>7.287</v>
      </c>
      <c r="EF18" s="105">
        <f>SUM(Month!$EE18:EF18)</f>
        <v>14.611</v>
      </c>
      <c r="EG18" s="105">
        <f>SUM(Month!$EE18:EG18)</f>
        <v>23.541</v>
      </c>
      <c r="EH18" s="105">
        <f>SUM(Month!$EE18:EH18)</f>
        <v>30.4</v>
      </c>
      <c r="EI18" s="105">
        <f>SUM(Month!$EE18:EI18)</f>
        <v>37.58</v>
      </c>
      <c r="EJ18" s="105">
        <f>SUM(Month!$EE18:EJ18)</f>
        <v>44.858</v>
      </c>
      <c r="EK18" s="105">
        <f>SUM(Month!$EE18:EK18)</f>
        <v>53.2</v>
      </c>
      <c r="EL18" s="105">
        <f>SUM(Month!$EE18:EL18)</f>
        <v>61.586</v>
      </c>
      <c r="EM18" s="105">
        <f>SUM(Month!$EE18:EM18)</f>
        <v>71.458</v>
      </c>
      <c r="EN18" s="105">
        <f>SUM(Month!$EE18:EN18)</f>
        <v>81.956</v>
      </c>
      <c r="EO18" s="105">
        <f>SUM(Month!$EE18:EO18)</f>
        <v>91.901</v>
      </c>
      <c r="EP18" s="105">
        <f>SUM(Month!$EE18:EP18)</f>
        <v>98.221</v>
      </c>
      <c r="EQ18" s="105">
        <f>SUM(Month!$EQ18:EQ18)</f>
        <v>8.679</v>
      </c>
      <c r="ER18" s="105">
        <f>SUM(Month!$EQ18:ER18)</f>
        <v>15.602</v>
      </c>
      <c r="ES18" s="105">
        <f>SUM(Month!$EQ18:ES18)</f>
        <v>23.473</v>
      </c>
      <c r="ET18" s="105">
        <f>SUM(Month!$EQ18:ET18)</f>
        <v>30.145</v>
      </c>
      <c r="EU18" s="105">
        <f>SUM(Month!$EQ18:EU18)</f>
        <v>34.926</v>
      </c>
      <c r="EV18" s="105">
        <f>SUM(Month!$EQ18:EV18)</f>
        <v>41.956</v>
      </c>
      <c r="EW18" s="105">
        <f>SUM(Month!$EQ18:EW18)</f>
        <v>51.302</v>
      </c>
      <c r="EX18" s="105">
        <f>SUM(Month!$EQ18:EX18)</f>
        <v>59.771</v>
      </c>
      <c r="EY18" s="105">
        <f>SUM(Month!$EQ18:EY18)</f>
        <v>69.92</v>
      </c>
      <c r="EZ18" s="105">
        <f>SUM(Month!$EQ18:EZ18)</f>
        <v>82.713</v>
      </c>
      <c r="FA18" s="105">
        <f>SUM(Month!$EQ18:FA18)</f>
        <v>91.674</v>
      </c>
      <c r="FB18" s="105">
        <f>SUM(Month!$EQ18:FB18)</f>
        <v>100.546</v>
      </c>
      <c r="FC18" s="105">
        <f>SUM(Month!$FC18:FC18)</f>
        <v>8.239</v>
      </c>
      <c r="FD18" s="105">
        <f>SUM(Month!$FC18:FD18)</f>
        <v>15.575</v>
      </c>
      <c r="FE18" s="105">
        <f>SUM(Month!$FC18:FE18)</f>
        <v>22.744</v>
      </c>
      <c r="FF18" s="105">
        <f>SUM(Month!$FC18:FF18)</f>
        <v>30.087</v>
      </c>
      <c r="FG18" s="105">
        <f>SUM(Month!$FC18:FG18)</f>
        <v>37.751</v>
      </c>
      <c r="FH18" s="105">
        <f>SUM(Month!$FC18:FH18)</f>
        <v>45.604</v>
      </c>
      <c r="FI18" s="105">
        <f>SUM(Month!$FC18:FI18)</f>
        <v>52.723</v>
      </c>
      <c r="FJ18" s="105">
        <f>SUM(Month!$FC18:FJ18)</f>
        <v>60.999</v>
      </c>
      <c r="FK18" s="105">
        <f>SUM(Month!$FC18:FK18)</f>
        <v>69.526</v>
      </c>
      <c r="FL18" s="105">
        <f>SUM(Month!$FC18:FL18)</f>
        <v>80.897</v>
      </c>
      <c r="FM18" s="105">
        <f>SUM(Month!$FC18:FM18)</f>
        <v>89.269</v>
      </c>
      <c r="FN18" s="105">
        <f>SUM(Month!$FC18:FN18)</f>
        <v>96.549</v>
      </c>
      <c r="FO18" s="105">
        <f>SUM(Month!$FO18:FO18)</f>
        <v>7.502</v>
      </c>
      <c r="FP18" s="105">
        <f>SUM(Month!$FO18:FP18)</f>
        <v>14.565</v>
      </c>
      <c r="FQ18" s="105">
        <f>SUM(Month!$FO18:FQ18)</f>
        <v>24.524</v>
      </c>
      <c r="FR18" s="105">
        <f>SUM(Month!$FO18:FR18)</f>
        <v>31.035</v>
      </c>
      <c r="FS18" s="105">
        <f>SUM(Month!$FO18:FS18)</f>
        <v>37.871</v>
      </c>
      <c r="FT18" s="105">
        <f>SUM(Month!$FO18:FT18)</f>
        <v>45.222</v>
      </c>
      <c r="FU18" s="105">
        <f>SUM(Month!$FO18:FU18)</f>
        <v>53.948</v>
      </c>
      <c r="FV18" s="105">
        <f>SUM(Month!$FO18:FV18)</f>
        <v>61.795</v>
      </c>
      <c r="FW18" s="105">
        <f>SUM(Month!$FO18:FW18)</f>
        <v>70.229</v>
      </c>
      <c r="FX18" s="105">
        <f>SUM(Month!$FO18:FX18)</f>
        <v>79.637</v>
      </c>
      <c r="FY18" s="105">
        <f>SUM(Month!$FO18:FY18)</f>
        <v>87.535</v>
      </c>
      <c r="FZ18" s="105">
        <f>SUM(Month!$FO18:FZ18)</f>
        <v>95.226</v>
      </c>
      <c r="GA18" s="105">
        <f>SUM(Month!$GA18:GA18)</f>
        <v>6.697</v>
      </c>
      <c r="GB18" s="105">
        <f>SUM(Month!$GA18:GB18)</f>
        <v>13.084</v>
      </c>
      <c r="GC18" s="105">
        <f>SUM(Month!$GA18:GC18)</f>
        <v>19.909</v>
      </c>
      <c r="GD18" s="105">
        <f>SUM(Month!$GA18:GD18)</f>
        <v>28.525</v>
      </c>
      <c r="GE18" s="105">
        <f>SUM(Month!$GA18:GE18)</f>
        <v>35.74</v>
      </c>
      <c r="GF18" s="105">
        <f>SUM(Month!$GA18:GF18)</f>
        <v>41.988</v>
      </c>
      <c r="GG18" s="105">
        <f>SUM(Month!$GA18:GG18)</f>
        <v>48.23</v>
      </c>
      <c r="GH18" s="105">
        <f>SUM(Month!$GA18:GH18)</f>
        <v>55.623</v>
      </c>
      <c r="GI18" s="105">
        <f>SUM(Month!$GA18:GI18)</f>
        <v>63.473</v>
      </c>
      <c r="GJ18" s="105">
        <f>SUM(Month!$GA18:GJ18)</f>
        <v>74.571</v>
      </c>
      <c r="GK18" s="138"/>
    </row>
    <row r="19" ht="12.75" customHeight="1">
      <c r="A19" s="88">
        <f t="shared" si="1"/>
        <v>15</v>
      </c>
      <c r="B19" s="104" t="s">
        <v>12</v>
      </c>
      <c r="C19" s="105">
        <f>SUM(Month!$C19:C19)</f>
        <v>2.114</v>
      </c>
      <c r="D19" s="105">
        <f>SUM(Month!$C19:D19)</f>
        <v>3.912</v>
      </c>
      <c r="E19" s="105">
        <f>SUM(Month!$C19:E19)</f>
        <v>5.978</v>
      </c>
      <c r="F19" s="105">
        <f>SUM(Month!$C19:F19)</f>
        <v>8.172</v>
      </c>
      <c r="G19" s="105">
        <f>SUM(Month!$C19:G19)</f>
        <v>10.16</v>
      </c>
      <c r="H19" s="105">
        <f>SUM(Month!$C19:H19)</f>
        <v>12.477</v>
      </c>
      <c r="I19" s="105">
        <f>SUM(Month!$C19:I19)</f>
        <v>14.565</v>
      </c>
      <c r="J19" s="105">
        <f>SUM(Month!$C19:J19)</f>
        <v>16.532</v>
      </c>
      <c r="K19" s="105">
        <f>SUM(Month!$C19:K19)</f>
        <v>19.034</v>
      </c>
      <c r="L19" s="105">
        <f>SUM(Month!$C19:L19)</f>
        <v>21.278</v>
      </c>
      <c r="M19" s="105">
        <f>SUM(Month!$C19:M19)</f>
        <v>23.736</v>
      </c>
      <c r="N19" s="105">
        <f>SUM(Month!$C19:N19)</f>
        <v>25.878</v>
      </c>
      <c r="O19" s="105">
        <f>SUM(Month!$O19:O19)</f>
        <v>2.496</v>
      </c>
      <c r="P19" s="105">
        <f>SUM(Month!$O19:P19)</f>
        <v>4.985</v>
      </c>
      <c r="Q19" s="105">
        <f>SUM(Month!$O19:Q19)</f>
        <v>7.305</v>
      </c>
      <c r="R19" s="105">
        <f>SUM(Month!$O19:R19)</f>
        <v>10.163</v>
      </c>
      <c r="S19" s="105">
        <f>SUM(Month!$O19:S19)</f>
        <v>12.741</v>
      </c>
      <c r="T19" s="105">
        <f>SUM(Month!$O19:T19)</f>
        <v>14.856</v>
      </c>
      <c r="U19" s="105">
        <f>SUM(Month!$O19:U19)</f>
        <v>17.376</v>
      </c>
      <c r="V19" s="105">
        <f>SUM(Month!$O19:V19)</f>
        <v>20.849</v>
      </c>
      <c r="W19" s="105">
        <f>SUM(Month!$O19:W19)</f>
        <v>23.495</v>
      </c>
      <c r="X19" s="105">
        <f>SUM(Month!$O19:X19)</f>
        <v>26.791</v>
      </c>
      <c r="Y19" s="105">
        <f>SUM(Month!$O19:Y19)</f>
        <v>29.424</v>
      </c>
      <c r="Z19" s="105">
        <f>SUM(Month!$O19:Z19)</f>
        <v>32.292</v>
      </c>
      <c r="AA19" s="105">
        <f>SUM(Month!$AA19:AA19)</f>
        <v>3.336</v>
      </c>
      <c r="AB19" s="105">
        <f>SUM(Month!$AA19:AB19)</f>
        <v>6.044</v>
      </c>
      <c r="AC19" s="105">
        <f>SUM(Month!$AA19:AC19)</f>
        <v>8.609</v>
      </c>
      <c r="AD19" s="105">
        <f>SUM(Month!$AA19:AD19)</f>
        <v>11.387</v>
      </c>
      <c r="AE19" s="105">
        <f>SUM(Month!$AA19:AE19)</f>
        <v>14.138</v>
      </c>
      <c r="AF19" s="105">
        <f>SUM(Month!$AA19:AF19)</f>
        <v>16.987</v>
      </c>
      <c r="AG19" s="105">
        <f>SUM(Month!$AA19:AG19)</f>
        <v>19.567</v>
      </c>
      <c r="AH19" s="105">
        <f>SUM(Month!$AA19:AH19)</f>
        <v>23.099</v>
      </c>
      <c r="AI19" s="105">
        <f>SUM(Month!$AA19:AI19)</f>
        <v>26.982</v>
      </c>
      <c r="AJ19" s="105">
        <f>SUM(Month!$AA19:AJ19)</f>
        <v>30.494</v>
      </c>
      <c r="AK19" s="105">
        <f>SUM(Month!$AA19:AK19)</f>
        <v>34.195</v>
      </c>
      <c r="AL19" s="105">
        <f>SUM(Month!$AA19:AL19)</f>
        <v>36.594</v>
      </c>
      <c r="AM19" s="105">
        <f>SUM(Month!$AM19:AM19)</f>
        <v>2.017</v>
      </c>
      <c r="AN19" s="105">
        <f>SUM(Month!$AM19:AN19)</f>
        <v>4.062</v>
      </c>
      <c r="AO19" s="105">
        <f>SUM(Month!$AM19:AO19)</f>
        <v>6.193</v>
      </c>
      <c r="AP19" s="105">
        <f>SUM(Month!$AM19:AP19)</f>
        <v>8.265</v>
      </c>
      <c r="AQ19" s="105">
        <f>SUM(Month!$AM19:AQ19)</f>
        <v>10.153</v>
      </c>
      <c r="AR19" s="105">
        <f>SUM(Month!$AM19:AR19)</f>
        <v>12.13</v>
      </c>
      <c r="AS19" s="105">
        <f>SUM(Month!$AM19:AS19)</f>
        <v>14.527</v>
      </c>
      <c r="AT19" s="105">
        <f>SUM(Month!$AM19:AT19)</f>
        <v>18.412</v>
      </c>
      <c r="AU19" s="105">
        <f>SUM(Month!$AM19:AU19)</f>
        <v>21.276</v>
      </c>
      <c r="AV19" s="105">
        <f>SUM(Month!$AM19:AV19)</f>
        <v>24.51</v>
      </c>
      <c r="AW19" s="105">
        <f>SUM(Month!$AM19:AW19)</f>
        <v>27.621</v>
      </c>
      <c r="AX19" s="105">
        <f>SUM(Month!$AM19:AX19)</f>
        <v>30.841</v>
      </c>
      <c r="AY19" s="105">
        <f>SUM(Month!$AY19:AY19)</f>
        <v>3.196</v>
      </c>
      <c r="AZ19" s="105">
        <f>SUM(Month!$AY19:AZ19)</f>
        <v>5.8</v>
      </c>
      <c r="BA19" s="105">
        <f>SUM(Month!$AY19:BA19)</f>
        <v>9.797</v>
      </c>
      <c r="BB19" s="105">
        <f>SUM(Month!$AY19:BB19)</f>
        <v>12.78</v>
      </c>
      <c r="BC19" s="105">
        <f>SUM(Month!$AY19:BC19)</f>
        <v>16.595</v>
      </c>
      <c r="BD19" s="105">
        <f>SUM(Month!$AY19:BD19)</f>
        <v>20.118</v>
      </c>
      <c r="BE19" s="105">
        <f>SUM(Month!$AY19:BE19)</f>
        <v>23.68</v>
      </c>
      <c r="BF19" s="105">
        <f>SUM(Month!$AY19:BF19)</f>
        <v>27.785</v>
      </c>
      <c r="BG19" s="105">
        <f>SUM(Month!$AY19:BG19)</f>
        <v>31.749</v>
      </c>
      <c r="BH19" s="105">
        <f>SUM(Month!$AY19:BH19)</f>
        <v>35.585</v>
      </c>
      <c r="BI19" s="105">
        <f>SUM(Month!$AY19:BI19)</f>
        <v>40.218</v>
      </c>
      <c r="BJ19" s="105">
        <f>SUM(Month!$AY19:BJ19)</f>
        <v>43.334</v>
      </c>
      <c r="BK19" s="105">
        <f>SUM(Month!$BK19:BK19)</f>
        <v>4.339</v>
      </c>
      <c r="BL19" s="105">
        <f>SUM(Month!$BK19:BL19)</f>
        <v>7.852</v>
      </c>
      <c r="BM19" s="105">
        <f>SUM(Month!$BK19:BM19)</f>
        <v>11.892</v>
      </c>
      <c r="BN19" s="105">
        <f>SUM(Month!$BK19:BN19)</f>
        <v>16.251</v>
      </c>
      <c r="BO19" s="105">
        <f>SUM(Month!$BK19:BO19)</f>
        <v>19.703</v>
      </c>
      <c r="BP19" s="105">
        <f>SUM(Month!$BK19:BP19)</f>
        <v>23.378</v>
      </c>
      <c r="BQ19" s="105">
        <f>SUM(Month!$BK19:BQ19)</f>
        <v>27.186</v>
      </c>
      <c r="BR19" s="105">
        <f>SUM(Month!$BK19:BR19)</f>
        <v>32.241</v>
      </c>
      <c r="BS19" s="105">
        <f>SUM(Month!$BK19:BS19)</f>
        <v>36.382</v>
      </c>
      <c r="BT19" s="105">
        <f>SUM(Month!$BK19:BT19)</f>
        <v>41.415</v>
      </c>
      <c r="BU19" s="105">
        <f>SUM(Month!$BK19:BU19)</f>
        <v>45.689</v>
      </c>
      <c r="BV19" s="105">
        <f>SUM(Month!$BK19:BV19)</f>
        <v>49.247</v>
      </c>
      <c r="BW19" s="105">
        <f>SUM(Month!$BW19:BW19)</f>
        <v>4.028</v>
      </c>
      <c r="BX19" s="105">
        <f>SUM(Month!$BW19:BX19)</f>
        <v>8.356</v>
      </c>
      <c r="BY19" s="105">
        <f>SUM(Month!$BW19:BY19)</f>
        <v>12.52</v>
      </c>
      <c r="BZ19" s="105">
        <f>SUM(Month!$BW19:BZ19)</f>
        <v>16.506</v>
      </c>
      <c r="CA19" s="105">
        <f>SUM(Month!$BW19:CA19)</f>
        <v>20.581</v>
      </c>
      <c r="CB19" s="105">
        <f>SUM(Month!$BW19:CB19)</f>
        <v>24.749</v>
      </c>
      <c r="CC19" s="105">
        <f>SUM(Month!$BW19:CC19)</f>
        <v>28.663</v>
      </c>
      <c r="CD19" s="105">
        <f>SUM(Month!$BW19:CD19)</f>
        <v>33.893</v>
      </c>
      <c r="CE19" s="105">
        <f>SUM(Month!$BW19:CE19)</f>
        <v>39.037</v>
      </c>
      <c r="CF19" s="105">
        <f>SUM(Month!$BW19:CF19)</f>
        <v>43.647</v>
      </c>
      <c r="CG19" s="105">
        <f>SUM(Month!$BW19:CG19)</f>
        <v>48.406</v>
      </c>
      <c r="CH19" s="105">
        <f>SUM(Month!$BW19:CH19)</f>
        <v>52.469</v>
      </c>
      <c r="CI19" s="105">
        <f>SUM(Month!$CI19:CI19)</f>
        <v>3.917</v>
      </c>
      <c r="CJ19" s="105">
        <f>SUM(Month!$CI19:CJ19)</f>
        <v>8.612</v>
      </c>
      <c r="CK19" s="105">
        <f>SUM(Month!$CI19:CK19)</f>
        <v>12.813</v>
      </c>
      <c r="CL19" s="105">
        <f>SUM(Month!$CI19:CL19)</f>
        <v>18.044</v>
      </c>
      <c r="CM19" s="105">
        <f>SUM(Month!$CI19:CM19)</f>
        <v>23.411</v>
      </c>
      <c r="CN19" s="105">
        <f>SUM(Month!$CI19:CN19)</f>
        <v>27.877</v>
      </c>
      <c r="CO19" s="105">
        <f>SUM(Month!$CI19:CO19)</f>
        <v>33.274</v>
      </c>
      <c r="CP19" s="105">
        <f>SUM(Month!$CI19:CP19)</f>
        <v>39.5</v>
      </c>
      <c r="CQ19" s="105">
        <f>SUM(Month!$CI19:CQ19)</f>
        <v>44.178</v>
      </c>
      <c r="CR19" s="105">
        <f>SUM(Month!$CI19:CR19)</f>
        <v>50.562</v>
      </c>
      <c r="CS19" s="105">
        <f>SUM(Month!$CI19:CS19)</f>
        <v>55.453</v>
      </c>
      <c r="CT19" s="105">
        <f>SUM(Month!$CI19:CT19)</f>
        <v>60.691</v>
      </c>
      <c r="CU19" s="105">
        <f>SUM(Month!$CU19:CU19)</f>
        <v>4.993</v>
      </c>
      <c r="CV19" s="105">
        <f>SUM(Month!$CU19:CV19)</f>
        <v>8.845</v>
      </c>
      <c r="CW19" s="105">
        <f>SUM(Month!$CU19:CW19)</f>
        <v>12.993</v>
      </c>
      <c r="CX19" s="105">
        <f>SUM(Month!$CU19:CX19)</f>
        <v>16.979</v>
      </c>
      <c r="CY19" s="105">
        <f>SUM(Month!$CU19:CY19)</f>
        <v>21.701</v>
      </c>
      <c r="CZ19" s="105">
        <f>SUM(Month!$CU19:CZ19)</f>
        <v>26.383</v>
      </c>
      <c r="DA19" s="105">
        <f>SUM(Month!$CU19:DA19)</f>
        <v>31.708</v>
      </c>
      <c r="DB19" s="105">
        <f>SUM(Month!$CU19:DB19)</f>
        <v>36.982</v>
      </c>
      <c r="DC19" s="105">
        <f>SUM(Month!$CU19:DC19)</f>
        <v>41.851</v>
      </c>
      <c r="DD19" s="105">
        <f>SUM(Month!$CU19:DD19)</f>
        <v>46.99</v>
      </c>
      <c r="DE19" s="105">
        <f>SUM(Month!$CU19:DE19)</f>
        <v>52.386</v>
      </c>
      <c r="DF19" s="105">
        <f>SUM(Month!$CU19:DF19)</f>
        <v>56.653</v>
      </c>
      <c r="DG19" s="105">
        <f>SUM(Month!$DG19:DG19)</f>
        <v>5.276</v>
      </c>
      <c r="DH19" s="105">
        <f>SUM(Month!$DG19:DH19)</f>
        <v>9.936</v>
      </c>
      <c r="DI19" s="105">
        <f>SUM(Month!$DG19:DI19)</f>
        <v>14.405</v>
      </c>
      <c r="DJ19" s="105">
        <f>SUM(Month!$DG19:DJ19)</f>
        <v>19.417</v>
      </c>
      <c r="DK19" s="105">
        <f>SUM(Month!$DG19:DK19)</f>
        <v>24.269</v>
      </c>
      <c r="DL19" s="105">
        <f>SUM(Month!$DG19:DL19)</f>
        <v>29.046</v>
      </c>
      <c r="DM19" s="105">
        <f>SUM(Month!$DG19:DM19)</f>
        <v>34.855</v>
      </c>
      <c r="DN19" s="105">
        <f>SUM(Month!$DG19:DN19)</f>
        <v>40.473</v>
      </c>
      <c r="DO19" s="105">
        <f>SUM(Month!$DG19:DO19)</f>
        <v>45.004</v>
      </c>
      <c r="DP19" s="105">
        <f>SUM(Month!$DG19:DP19)</f>
        <v>50.103</v>
      </c>
      <c r="DQ19" s="105">
        <f>SUM(Month!$DG19:DQ19)</f>
        <v>53.779</v>
      </c>
      <c r="DR19" s="105">
        <f>SUM(Month!$DG19:DR19)</f>
        <v>56.921</v>
      </c>
      <c r="DS19" s="105">
        <f>SUM(Month!$DS19:DS19)</f>
        <v>3.952</v>
      </c>
      <c r="DT19" s="105">
        <f>SUM(Month!$DS19:DT19)</f>
        <v>6.791</v>
      </c>
      <c r="DU19" s="105">
        <f>SUM(Month!$DS19:DU19)</f>
        <v>10.579</v>
      </c>
      <c r="DV19" s="105">
        <f>SUM(Month!$DS19:DV19)</f>
        <v>15.388</v>
      </c>
      <c r="DW19" s="105">
        <f>SUM(Month!$DS19:DW19)</f>
        <v>19.95</v>
      </c>
      <c r="DX19" s="105">
        <f>SUM(Month!$DS19:DX19)</f>
        <v>24.562</v>
      </c>
      <c r="DY19" s="105">
        <f>SUM(Month!$DS19:DY19)</f>
        <v>29.353</v>
      </c>
      <c r="DZ19" s="105">
        <f>SUM(Month!$DS19:DZ19)</f>
        <v>35.014</v>
      </c>
      <c r="EA19" s="105">
        <f>SUM(Month!$DS19:EA19)</f>
        <v>41.891</v>
      </c>
      <c r="EB19" s="105">
        <f>SUM(Month!$DS19:EB19)</f>
        <v>47.52</v>
      </c>
      <c r="EC19" s="105">
        <f>SUM(Month!$DS19:EC19)</f>
        <v>52.44</v>
      </c>
      <c r="ED19" s="105">
        <f>SUM(Month!$DS19:ED19)</f>
        <v>57.434</v>
      </c>
      <c r="EE19" s="105">
        <f>SUM(Month!$EE19:EE19)</f>
        <v>6.005</v>
      </c>
      <c r="EF19" s="105">
        <f>SUM(Month!$EE19:EF19)</f>
        <v>10.468</v>
      </c>
      <c r="EG19" s="105">
        <f>SUM(Month!$EE19:EG19)</f>
        <v>15.622</v>
      </c>
      <c r="EH19" s="105">
        <f>SUM(Month!$EE19:EH19)</f>
        <v>20.705</v>
      </c>
      <c r="EI19" s="105">
        <f>SUM(Month!$EE19:EI19)</f>
        <v>25.486</v>
      </c>
      <c r="EJ19" s="105">
        <f>SUM(Month!$EE19:EJ19)</f>
        <v>28.856</v>
      </c>
      <c r="EK19" s="105">
        <f>SUM(Month!$EE19:EK19)</f>
        <v>33.354</v>
      </c>
      <c r="EL19" s="105">
        <f>SUM(Month!$EE19:EL19)</f>
        <v>38.317</v>
      </c>
      <c r="EM19" s="105">
        <f>SUM(Month!$EE19:EM19)</f>
        <v>44.09</v>
      </c>
      <c r="EN19" s="105">
        <f>SUM(Month!$EE19:EN19)</f>
        <v>50.17</v>
      </c>
      <c r="EO19" s="105">
        <f>SUM(Month!$EE19:EO19)</f>
        <v>54.878</v>
      </c>
      <c r="EP19" s="105">
        <f>SUM(Month!$EE19:EP19)</f>
        <v>59.721</v>
      </c>
      <c r="EQ19" s="105">
        <f>SUM(Month!$EQ19:EQ19)</f>
        <v>5.253</v>
      </c>
      <c r="ER19" s="105">
        <f>SUM(Month!$EQ19:ER19)</f>
        <v>10.069</v>
      </c>
      <c r="ES19" s="105">
        <f>SUM(Month!$EQ19:ES19)</f>
        <v>14.888</v>
      </c>
      <c r="ET19" s="105">
        <f>SUM(Month!$EQ19:ET19)</f>
        <v>20.141</v>
      </c>
      <c r="EU19" s="105">
        <f>SUM(Month!$EQ19:EU19)</f>
        <v>24.861</v>
      </c>
      <c r="EV19" s="105">
        <f>SUM(Month!$EQ19:EV19)</f>
        <v>29.944</v>
      </c>
      <c r="EW19" s="105">
        <f>SUM(Month!$EQ19:EW19)</f>
        <v>35.807</v>
      </c>
      <c r="EX19" s="105">
        <f>SUM(Month!$EQ19:EX19)</f>
        <v>41.269</v>
      </c>
      <c r="EY19" s="105">
        <f>SUM(Month!$EQ19:EY19)</f>
        <v>47.447</v>
      </c>
      <c r="EZ19" s="105">
        <f>SUM(Month!$EQ19:EZ19)</f>
        <v>52.464</v>
      </c>
      <c r="FA19" s="105">
        <f>SUM(Month!$EQ19:FA19)</f>
        <v>57.395</v>
      </c>
      <c r="FB19" s="105">
        <f>SUM(Month!$EQ19:FB19)</f>
        <v>61.82</v>
      </c>
      <c r="FC19" s="105">
        <f>SUM(Month!$FC19:FC19)</f>
        <v>5.586</v>
      </c>
      <c r="FD19" s="105">
        <f>SUM(Month!$FC19:FD19)</f>
        <v>10.54</v>
      </c>
      <c r="FE19" s="105">
        <f>SUM(Month!$FC19:FE19)</f>
        <v>15.26</v>
      </c>
      <c r="FF19" s="105">
        <f>SUM(Month!$FC19:FF19)</f>
        <v>20.72</v>
      </c>
      <c r="FG19" s="105">
        <f>SUM(Month!$FC19:FG19)</f>
        <v>25.539</v>
      </c>
      <c r="FH19" s="105">
        <f>SUM(Month!$FC19:FH19)</f>
        <v>31.826</v>
      </c>
      <c r="FI19" s="105">
        <f>SUM(Month!$FC19:FI19)</f>
        <v>39.091</v>
      </c>
      <c r="FJ19" s="105">
        <f>SUM(Month!$FC19:FJ19)</f>
        <v>45.83</v>
      </c>
      <c r="FK19" s="105">
        <f>SUM(Month!$FC19:FK19)</f>
        <v>52.893</v>
      </c>
      <c r="FL19" s="105">
        <f>SUM(Month!$FC19:FL19)</f>
        <v>59.253</v>
      </c>
      <c r="FM19" s="105">
        <f>SUM(Month!$FC19:FM19)</f>
        <v>66.271</v>
      </c>
      <c r="FN19" s="105">
        <f>SUM(Month!$FC19:FN19)</f>
        <v>71.138</v>
      </c>
      <c r="FO19" s="105">
        <f>SUM(Month!$FO19:FO19)</f>
        <v>5.756</v>
      </c>
      <c r="FP19" s="105">
        <f>SUM(Month!$FO19:FP19)</f>
        <v>11.817</v>
      </c>
      <c r="FQ19" s="105">
        <f>SUM(Month!$FO19:FQ19)</f>
        <v>17.787</v>
      </c>
      <c r="FR19" s="105">
        <f>SUM(Month!$FO19:FR19)</f>
        <v>23.199</v>
      </c>
      <c r="FS19" s="105">
        <f>SUM(Month!$FO19:FS19)</f>
        <v>28.467</v>
      </c>
      <c r="FT19" s="105">
        <f>SUM(Month!$FO19:FT19)</f>
        <v>32.018</v>
      </c>
      <c r="FU19" s="105">
        <f>SUM(Month!$FO19:FU19)</f>
        <v>36.521</v>
      </c>
      <c r="FV19" s="105">
        <f>SUM(Month!$FO19:FV19)</f>
        <v>42.111</v>
      </c>
      <c r="FW19" s="105">
        <f>SUM(Month!$FO19:FW19)</f>
        <v>48.213</v>
      </c>
      <c r="FX19" s="105">
        <f>SUM(Month!$FO19:FX19)</f>
        <v>54.451</v>
      </c>
      <c r="FY19" s="105">
        <f>SUM(Month!$FO19:FY19)</f>
        <v>60.356</v>
      </c>
      <c r="FZ19" s="105">
        <f>SUM(Month!$FO19:FZ19)</f>
        <v>67.739</v>
      </c>
      <c r="GA19" s="105">
        <f>SUM(Month!$GA19:GA19)</f>
        <v>6.421</v>
      </c>
      <c r="GB19" s="105">
        <f>SUM(Month!$GA19:GB19)</f>
        <v>12.838</v>
      </c>
      <c r="GC19" s="105">
        <f>SUM(Month!$GA19:GC19)</f>
        <v>22.2</v>
      </c>
      <c r="GD19" s="105">
        <f>SUM(Month!$GA19:GD19)</f>
        <v>28.328</v>
      </c>
      <c r="GE19" s="105">
        <f>SUM(Month!$GA19:GE19)</f>
        <v>36.069</v>
      </c>
      <c r="GF19" s="105">
        <f>SUM(Month!$GA19:GF19)</f>
        <v>42.354</v>
      </c>
      <c r="GG19" s="105">
        <f>SUM(Month!$GA19:GG19)</f>
        <v>47.296</v>
      </c>
      <c r="GH19" s="105">
        <f>SUM(Month!$GA19:GH19)</f>
        <v>52.694</v>
      </c>
      <c r="GI19" s="105">
        <f>SUM(Month!$GA19:GI19)</f>
        <v>59.458</v>
      </c>
      <c r="GJ19" s="105">
        <f>SUM(Month!$GA19:GJ19)</f>
        <v>67.205</v>
      </c>
      <c r="GK19" s="138"/>
    </row>
    <row r="20" ht="12.75" customHeight="1">
      <c r="A20" s="88">
        <f t="shared" si="1"/>
        <v>16</v>
      </c>
      <c r="B20" s="104" t="s">
        <v>13</v>
      </c>
      <c r="C20" s="105">
        <f>SUM(Month!$C20:C20)</f>
        <v>2.076</v>
      </c>
      <c r="D20" s="105">
        <f>SUM(Month!$C20:D20)</f>
        <v>3.533</v>
      </c>
      <c r="E20" s="105">
        <f>SUM(Month!$C20:E20)</f>
        <v>5.705</v>
      </c>
      <c r="F20" s="105">
        <f>SUM(Month!$C20:F20)</f>
        <v>7.341</v>
      </c>
      <c r="G20" s="105">
        <f>SUM(Month!$C20:G20)</f>
        <v>9.093</v>
      </c>
      <c r="H20" s="105">
        <f>SUM(Month!$C20:H20)</f>
        <v>11.176</v>
      </c>
      <c r="I20" s="105">
        <f>SUM(Month!$C20:I20)</f>
        <v>13.672</v>
      </c>
      <c r="J20" s="105">
        <f>SUM(Month!$C20:J20)</f>
        <v>16.105</v>
      </c>
      <c r="K20" s="105">
        <f>SUM(Month!$C20:K20)</f>
        <v>17.93</v>
      </c>
      <c r="L20" s="105">
        <f>SUM(Month!$C20:L20)</f>
        <v>20.251</v>
      </c>
      <c r="M20" s="105">
        <f>SUM(Month!$C20:M20)</f>
        <v>22.09</v>
      </c>
      <c r="N20" s="105">
        <f>SUM(Month!$C20:N20)</f>
        <v>24.708</v>
      </c>
      <c r="O20" s="105">
        <f>SUM(Month!$O20:O20)</f>
        <v>1.898</v>
      </c>
      <c r="P20" s="105">
        <f>SUM(Month!$O20:P20)</f>
        <v>3.518</v>
      </c>
      <c r="Q20" s="105">
        <f>SUM(Month!$O20:Q20)</f>
        <v>4.97</v>
      </c>
      <c r="R20" s="105">
        <f>SUM(Month!$O20:R20)</f>
        <v>6.88</v>
      </c>
      <c r="S20" s="105">
        <f>SUM(Month!$O20:S20)</f>
        <v>8.954</v>
      </c>
      <c r="T20" s="105">
        <f>SUM(Month!$O20:T20)</f>
        <v>10.922</v>
      </c>
      <c r="U20" s="105">
        <f>SUM(Month!$O20:U20)</f>
        <v>13.293</v>
      </c>
      <c r="V20" s="105">
        <f>SUM(Month!$O20:V20)</f>
        <v>14.987</v>
      </c>
      <c r="W20" s="105">
        <f>SUM(Month!$O20:W20)</f>
        <v>17.154</v>
      </c>
      <c r="X20" s="105">
        <f>SUM(Month!$O20:X20)</f>
        <v>19.217</v>
      </c>
      <c r="Y20" s="105">
        <f>SUM(Month!$O20:Y20)</f>
        <v>21.426</v>
      </c>
      <c r="Z20" s="105">
        <f>SUM(Month!$O20:Z20)</f>
        <v>23.223</v>
      </c>
      <c r="AA20" s="105">
        <f>SUM(Month!$AA20:AA20)</f>
        <v>1.619</v>
      </c>
      <c r="AB20" s="105">
        <f>SUM(Month!$AA20:AB20)</f>
        <v>2.77</v>
      </c>
      <c r="AC20" s="105">
        <f>SUM(Month!$AA20:AC20)</f>
        <v>4.803</v>
      </c>
      <c r="AD20" s="105">
        <f>SUM(Month!$AA20:AD20)</f>
        <v>6.896</v>
      </c>
      <c r="AE20" s="105">
        <f>SUM(Month!$AA20:AE20)</f>
        <v>9.106</v>
      </c>
      <c r="AF20" s="105">
        <f>SUM(Month!$AA20:AF20)</f>
        <v>10.768</v>
      </c>
      <c r="AG20" s="105">
        <f>SUM(Month!$AA20:AG20)</f>
        <v>12.528</v>
      </c>
      <c r="AH20" s="105">
        <f>SUM(Month!$AA20:AH20)</f>
        <v>14.538</v>
      </c>
      <c r="AI20" s="105">
        <f>SUM(Month!$AA20:AI20)</f>
        <v>16.761</v>
      </c>
      <c r="AJ20" s="105">
        <f>SUM(Month!$AA20:AJ20)</f>
        <v>19.189</v>
      </c>
      <c r="AK20" s="105">
        <f>SUM(Month!$AA20:AK20)</f>
        <v>21.077</v>
      </c>
      <c r="AL20" s="105">
        <f>SUM(Month!$AA20:AL20)</f>
        <v>22.999</v>
      </c>
      <c r="AM20" s="105">
        <f>SUM(Month!$AM20:AM20)</f>
        <v>1.576</v>
      </c>
      <c r="AN20" s="105">
        <f>SUM(Month!$AM20:AN20)</f>
        <v>3.222</v>
      </c>
      <c r="AO20" s="105">
        <f>SUM(Month!$AM20:AO20)</f>
        <v>5.155</v>
      </c>
      <c r="AP20" s="105">
        <f>SUM(Month!$AM20:AP20)</f>
        <v>7.366</v>
      </c>
      <c r="AQ20" s="105">
        <f>SUM(Month!$AM20:AQ20)</f>
        <v>9.012</v>
      </c>
      <c r="AR20" s="105">
        <f>SUM(Month!$AM20:AR20)</f>
        <v>10.836</v>
      </c>
      <c r="AS20" s="105">
        <f>SUM(Month!$AM20:AS20)</f>
        <v>13.191</v>
      </c>
      <c r="AT20" s="105">
        <f>SUM(Month!$AM20:AT20)</f>
        <v>15.32</v>
      </c>
      <c r="AU20" s="105">
        <f>SUM(Month!$AM20:AU20)</f>
        <v>17.402</v>
      </c>
      <c r="AV20" s="105">
        <f>SUM(Month!$AM20:AV20)</f>
        <v>20.714</v>
      </c>
      <c r="AW20" s="105">
        <f>SUM(Month!$AM20:AW20)</f>
        <v>23.08</v>
      </c>
      <c r="AX20" s="105">
        <f>SUM(Month!$AM20:AX20)</f>
        <v>25.743</v>
      </c>
      <c r="AY20" s="105">
        <f>SUM(Month!$AY20:AY20)</f>
        <v>2.325</v>
      </c>
      <c r="AZ20" s="105">
        <f>SUM(Month!$AY20:AZ20)</f>
        <v>5.396</v>
      </c>
      <c r="BA20" s="105">
        <f>SUM(Month!$AY20:BA20)</f>
        <v>8.488</v>
      </c>
      <c r="BB20" s="105">
        <f>SUM(Month!$AY20:BB20)</f>
        <v>12.461</v>
      </c>
      <c r="BC20" s="105">
        <f>SUM(Month!$AY20:BC20)</f>
        <v>15.302</v>
      </c>
      <c r="BD20" s="105">
        <f>SUM(Month!$AY20:BD20)</f>
        <v>19.148</v>
      </c>
      <c r="BE20" s="105">
        <f>SUM(Month!$AY20:BE20)</f>
        <v>22.787</v>
      </c>
      <c r="BF20" s="105">
        <f>SUM(Month!$AY20:BF20)</f>
        <v>26.372</v>
      </c>
      <c r="BG20" s="105">
        <f>SUM(Month!$AY20:BG20)</f>
        <v>28.851</v>
      </c>
      <c r="BH20" s="105">
        <f>SUM(Month!$AY20:BH20)</f>
        <v>31.842</v>
      </c>
      <c r="BI20" s="105">
        <f>SUM(Month!$AY20:BI20)</f>
        <v>34.243</v>
      </c>
      <c r="BJ20" s="105">
        <f>SUM(Month!$AY20:BJ20)</f>
        <v>37.877</v>
      </c>
      <c r="BK20" s="105">
        <f>SUM(Month!$BK20:BK20)</f>
        <v>3.112</v>
      </c>
      <c r="BL20" s="105">
        <f>SUM(Month!$BK20:BL20)</f>
        <v>6.042</v>
      </c>
      <c r="BM20" s="105">
        <f>SUM(Month!$BK20:BM20)</f>
        <v>8.717</v>
      </c>
      <c r="BN20" s="105">
        <f>SUM(Month!$BK20:BN20)</f>
        <v>12.097</v>
      </c>
      <c r="BO20" s="105">
        <f>SUM(Month!$BK20:BO20)</f>
        <v>15.832</v>
      </c>
      <c r="BP20" s="105">
        <f>SUM(Month!$BK20:BP20)</f>
        <v>18.149</v>
      </c>
      <c r="BQ20" s="105">
        <f>SUM(Month!$BK20:BQ20)</f>
        <v>21.723</v>
      </c>
      <c r="BR20" s="105">
        <f>SUM(Month!$BK20:BR20)</f>
        <v>24.406</v>
      </c>
      <c r="BS20" s="105">
        <f>SUM(Month!$BK20:BS20)</f>
        <v>27.539</v>
      </c>
      <c r="BT20" s="105">
        <f>SUM(Month!$BK20:BT20)</f>
        <v>30.605</v>
      </c>
      <c r="BU20" s="105">
        <f>SUM(Month!$BK20:BU20)</f>
        <v>34.137</v>
      </c>
      <c r="BV20" s="105">
        <f>SUM(Month!$BK20:BV20)</f>
        <v>36.476</v>
      </c>
      <c r="BW20" s="105">
        <f>SUM(Month!$BW20:BW20)</f>
        <v>2.667</v>
      </c>
      <c r="BX20" s="105">
        <f>SUM(Month!$BW20:BX20)</f>
        <v>5.616</v>
      </c>
      <c r="BY20" s="105">
        <f>SUM(Month!$BW20:BY20)</f>
        <v>8.698</v>
      </c>
      <c r="BZ20" s="105">
        <f>SUM(Month!$BW20:BZ20)</f>
        <v>11.772</v>
      </c>
      <c r="CA20" s="105">
        <f>SUM(Month!$BW20:CA20)</f>
        <v>15.079</v>
      </c>
      <c r="CB20" s="105">
        <f>SUM(Month!$BW20:CB20)</f>
        <v>18.396</v>
      </c>
      <c r="CC20" s="105">
        <f>SUM(Month!$BW20:CC20)</f>
        <v>21.618</v>
      </c>
      <c r="CD20" s="105">
        <f>SUM(Month!$BW20:CD20)</f>
        <v>24.733</v>
      </c>
      <c r="CE20" s="105">
        <f>SUM(Month!$BW20:CE20)</f>
        <v>27.914</v>
      </c>
      <c r="CF20" s="105">
        <f>SUM(Month!$BW20:CF20)</f>
        <v>31.449</v>
      </c>
      <c r="CG20" s="105">
        <f>SUM(Month!$BW20:CG20)</f>
        <v>34.769</v>
      </c>
      <c r="CH20" s="105">
        <f>SUM(Month!$BW20:CH20)</f>
        <v>38.382</v>
      </c>
      <c r="CI20" s="105">
        <f>SUM(Month!$CI20:CI20)</f>
        <v>3.164</v>
      </c>
      <c r="CJ20" s="105">
        <f>SUM(Month!$CI20:CJ20)</f>
        <v>6.227</v>
      </c>
      <c r="CK20" s="105">
        <f>SUM(Month!$CI20:CK20)</f>
        <v>10.206</v>
      </c>
      <c r="CL20" s="105">
        <f>SUM(Month!$CI20:CL20)</f>
        <v>14.297</v>
      </c>
      <c r="CM20" s="105">
        <f>SUM(Month!$CI20:CM20)</f>
        <v>18.141</v>
      </c>
      <c r="CN20" s="105">
        <f>SUM(Month!$CI20:CN20)</f>
        <v>22.42</v>
      </c>
      <c r="CO20" s="105">
        <f>SUM(Month!$CI20:CO20)</f>
        <v>26.526</v>
      </c>
      <c r="CP20" s="105">
        <f>SUM(Month!$CI20:CP20)</f>
        <v>29.462</v>
      </c>
      <c r="CQ20" s="105">
        <f>SUM(Month!$CI20:CQ20)</f>
        <v>32.495</v>
      </c>
      <c r="CR20" s="105">
        <f>SUM(Month!$CI20:CR20)</f>
        <v>36.45</v>
      </c>
      <c r="CS20" s="105">
        <f>SUM(Month!$CI20:CS20)</f>
        <v>40.293</v>
      </c>
      <c r="CT20" s="105">
        <f>SUM(Month!$CI20:CT20)</f>
        <v>44.557</v>
      </c>
      <c r="CU20" s="105">
        <f>SUM(Month!$CU20:CU20)</f>
        <v>3.363</v>
      </c>
      <c r="CV20" s="105">
        <f>SUM(Month!$CU20:CV20)</f>
        <v>5.823</v>
      </c>
      <c r="CW20" s="105">
        <f>SUM(Month!$CU20:CW20)</f>
        <v>10.226</v>
      </c>
      <c r="CX20" s="105">
        <f>SUM(Month!$CU20:CX20)</f>
        <v>13.532</v>
      </c>
      <c r="CY20" s="105">
        <f>SUM(Month!$CU20:CY20)</f>
        <v>18.179</v>
      </c>
      <c r="CZ20" s="105">
        <f>SUM(Month!$CU20:CZ20)</f>
        <v>21.423</v>
      </c>
      <c r="DA20" s="105">
        <f>SUM(Month!$CU20:DA20)</f>
        <v>25.137</v>
      </c>
      <c r="DB20" s="105">
        <f>SUM(Month!$CU20:DB20)</f>
        <v>31.17</v>
      </c>
      <c r="DC20" s="105">
        <f>SUM(Month!$CU20:DC20)</f>
        <v>36.029</v>
      </c>
      <c r="DD20" s="105">
        <f>SUM(Month!$CU20:DD20)</f>
        <v>40.464</v>
      </c>
      <c r="DE20" s="105">
        <f>SUM(Month!$CU20:DE20)</f>
        <v>44.553</v>
      </c>
      <c r="DF20" s="105">
        <f>SUM(Month!$CU20:DF20)</f>
        <v>49.171</v>
      </c>
      <c r="DG20" s="105">
        <f>SUM(Month!$DG20:DG20)</f>
        <v>4.284</v>
      </c>
      <c r="DH20" s="105">
        <f>SUM(Month!$DG20:DH20)</f>
        <v>7.956</v>
      </c>
      <c r="DI20" s="105">
        <f>SUM(Month!$DG20:DI20)</f>
        <v>11.694</v>
      </c>
      <c r="DJ20" s="105">
        <f>SUM(Month!$DG20:DJ20)</f>
        <v>16.044</v>
      </c>
      <c r="DK20" s="105">
        <f>SUM(Month!$DG20:DK20)</f>
        <v>20.301</v>
      </c>
      <c r="DL20" s="105">
        <f>SUM(Month!$DG20:DL20)</f>
        <v>24.028</v>
      </c>
      <c r="DM20" s="105">
        <f>SUM(Month!$DG20:DM20)</f>
        <v>28.979</v>
      </c>
      <c r="DN20" s="105">
        <f>SUM(Month!$DG20:DN20)</f>
        <v>34.222</v>
      </c>
      <c r="DO20" s="105">
        <f>SUM(Month!$DG20:DO20)</f>
        <v>38.608</v>
      </c>
      <c r="DP20" s="105">
        <f>SUM(Month!$DG20:DP20)</f>
        <v>43.549</v>
      </c>
      <c r="DQ20" s="105">
        <f>SUM(Month!$DG20:DQ20)</f>
        <v>48.054</v>
      </c>
      <c r="DR20" s="105">
        <f>SUM(Month!$DG20:DR20)</f>
        <v>52.836</v>
      </c>
      <c r="DS20" s="105">
        <f>SUM(Month!$DS20:DS20)</f>
        <v>4.267</v>
      </c>
      <c r="DT20" s="105">
        <f>SUM(Month!$DS20:DT20)</f>
        <v>8.112</v>
      </c>
      <c r="DU20" s="105">
        <f>SUM(Month!$DS20:DU20)</f>
        <v>12.081</v>
      </c>
      <c r="DV20" s="105">
        <f>SUM(Month!$DS20:DV20)</f>
        <v>17.739</v>
      </c>
      <c r="DW20" s="105">
        <f>SUM(Month!$DS20:DW20)</f>
        <v>21.45</v>
      </c>
      <c r="DX20" s="105">
        <f>SUM(Month!$DS20:DX20)</f>
        <v>25.814</v>
      </c>
      <c r="DY20" s="105">
        <f>SUM(Month!$DS20:DY20)</f>
        <v>31.17</v>
      </c>
      <c r="DZ20" s="105">
        <f>SUM(Month!$DS20:DZ20)</f>
        <v>36.318</v>
      </c>
      <c r="EA20" s="105">
        <f>SUM(Month!$DS20:EA20)</f>
        <v>40.861</v>
      </c>
      <c r="EB20" s="105">
        <f>SUM(Month!$DS20:EB20)</f>
        <v>45.482</v>
      </c>
      <c r="EC20" s="105">
        <f>SUM(Month!$DS20:EC20)</f>
        <v>49.601</v>
      </c>
      <c r="ED20" s="105">
        <f>SUM(Month!$DS20:ED20)</f>
        <v>54.778</v>
      </c>
      <c r="EE20" s="105">
        <f>SUM(Month!$EE20:EE20)</f>
        <v>4.859</v>
      </c>
      <c r="EF20" s="105">
        <f>SUM(Month!$EE20:EF20)</f>
        <v>9.278</v>
      </c>
      <c r="EG20" s="105">
        <f>SUM(Month!$EE20:EG20)</f>
        <v>14.142</v>
      </c>
      <c r="EH20" s="105">
        <f>SUM(Month!$EE20:EH20)</f>
        <v>20.192</v>
      </c>
      <c r="EI20" s="105">
        <f>SUM(Month!$EE20:EI20)</f>
        <v>24.838</v>
      </c>
      <c r="EJ20" s="105">
        <f>SUM(Month!$EE20:EJ20)</f>
        <v>30.176</v>
      </c>
      <c r="EK20" s="105">
        <f>SUM(Month!$EE20:EK20)</f>
        <v>35.807</v>
      </c>
      <c r="EL20" s="105">
        <f>SUM(Month!$EE20:EL20)</f>
        <v>40.21</v>
      </c>
      <c r="EM20" s="105">
        <f>SUM(Month!$EE20:EM20)</f>
        <v>45.993</v>
      </c>
      <c r="EN20" s="105">
        <f>SUM(Month!$EE20:EN20)</f>
        <v>52.412</v>
      </c>
      <c r="EO20" s="105">
        <f>SUM(Month!$EE20:EO20)</f>
        <v>58.282</v>
      </c>
      <c r="EP20" s="105">
        <f>SUM(Month!$EE20:EP20)</f>
        <v>64.613</v>
      </c>
      <c r="EQ20" s="105">
        <f>SUM(Month!$EQ20:EQ20)</f>
        <v>5.476</v>
      </c>
      <c r="ER20" s="105">
        <f>SUM(Month!$EQ20:ER20)</f>
        <v>10.164</v>
      </c>
      <c r="ES20" s="105">
        <f>SUM(Month!$EQ20:ES20)</f>
        <v>15.575</v>
      </c>
      <c r="ET20" s="105">
        <f>SUM(Month!$EQ20:ET20)</f>
        <v>22.417</v>
      </c>
      <c r="EU20" s="105">
        <f>SUM(Month!$EQ20:EU20)</f>
        <v>26.971</v>
      </c>
      <c r="EV20" s="105">
        <f>SUM(Month!$EQ20:EV20)</f>
        <v>31.891</v>
      </c>
      <c r="EW20" s="105">
        <f>SUM(Month!$EQ20:EW20)</f>
        <v>37.916</v>
      </c>
      <c r="EX20" s="105">
        <f>SUM(Month!$EQ20:EX20)</f>
        <v>45.602</v>
      </c>
      <c r="EY20" s="105">
        <f>SUM(Month!$EQ20:EY20)</f>
        <v>53.212</v>
      </c>
      <c r="EZ20" s="105">
        <f>SUM(Month!$EQ20:EZ20)</f>
        <v>60.042</v>
      </c>
      <c r="FA20" s="105">
        <f>SUM(Month!$EQ20:FA20)</f>
        <v>67.529</v>
      </c>
      <c r="FB20" s="105">
        <f>SUM(Month!$EQ20:FB20)</f>
        <v>74.232</v>
      </c>
      <c r="FC20" s="105">
        <f>SUM(Month!$FC20:FC20)</f>
        <v>5.443</v>
      </c>
      <c r="FD20" s="105">
        <f>SUM(Month!$FC20:FD20)</f>
        <v>11.543</v>
      </c>
      <c r="FE20" s="105">
        <f>SUM(Month!$FC20:FE20)</f>
        <v>19.901</v>
      </c>
      <c r="FF20" s="105">
        <f>SUM(Month!$FC20:FF20)</f>
        <v>26.151</v>
      </c>
      <c r="FG20" s="105">
        <f>SUM(Month!$FC20:FG20)</f>
        <v>34.206</v>
      </c>
      <c r="FH20" s="105">
        <f>SUM(Month!$FC20:FH20)</f>
        <v>40.779</v>
      </c>
      <c r="FI20" s="105">
        <f>SUM(Month!$FC20:FI20)</f>
        <v>45.889</v>
      </c>
      <c r="FJ20" s="105">
        <f>SUM(Month!$FC20:FJ20)</f>
        <v>53.247</v>
      </c>
      <c r="FK20" s="105">
        <f>SUM(Month!$FC20:FK20)</f>
        <v>59.349</v>
      </c>
      <c r="FL20" s="105">
        <f>SUM(Month!$FC20:FL20)</f>
        <v>65.849</v>
      </c>
      <c r="FM20" s="105">
        <f>SUM(Month!$FC20:FM20)</f>
        <v>72.952</v>
      </c>
      <c r="FN20" s="105">
        <f>SUM(Month!$FC20:FN20)</f>
        <v>78.54</v>
      </c>
      <c r="FO20" s="105">
        <f>SUM(Month!$FO20:FO20)</f>
        <v>4.835</v>
      </c>
      <c r="FP20" s="105">
        <f>SUM(Month!$FO20:FP20)</f>
        <v>10.32</v>
      </c>
      <c r="FQ20" s="105">
        <f>SUM(Month!$FO20:FQ20)</f>
        <v>16.605</v>
      </c>
      <c r="FR20" s="105">
        <f>SUM(Month!$FO20:FR20)</f>
        <v>21.161</v>
      </c>
      <c r="FS20" s="105">
        <f>SUM(Month!$FO20:FS20)</f>
        <v>26.86</v>
      </c>
      <c r="FT20" s="105">
        <f>SUM(Month!$FO20:FT20)</f>
        <v>32.079</v>
      </c>
      <c r="FU20" s="105">
        <f>SUM(Month!$FO20:FU20)</f>
        <v>38.608</v>
      </c>
      <c r="FV20" s="105">
        <f>SUM(Month!$FO20:FV20)</f>
        <v>45.484</v>
      </c>
      <c r="FW20" s="105">
        <f>SUM(Month!$FO20:FW20)</f>
        <v>51.38</v>
      </c>
      <c r="FX20" s="105">
        <f>SUM(Month!$FO20:FX20)</f>
        <v>59.69</v>
      </c>
      <c r="FY20" s="105">
        <f>SUM(Month!$FO20:FY20)</f>
        <v>66.279</v>
      </c>
      <c r="FZ20" s="105">
        <f>SUM(Month!$FO20:FZ20)</f>
        <v>72.934</v>
      </c>
      <c r="GA20" s="105">
        <f>SUM(Month!$GA20:GA20)</f>
        <v>6.58</v>
      </c>
      <c r="GB20" s="105">
        <f>SUM(Month!$GA20:GB20)</f>
        <v>13.61</v>
      </c>
      <c r="GC20" s="105">
        <f>SUM(Month!$GA20:GC20)</f>
        <v>19.67</v>
      </c>
      <c r="GD20" s="105">
        <f>SUM(Month!$GA20:GD20)</f>
        <v>26.169</v>
      </c>
      <c r="GE20" s="105">
        <f>SUM(Month!$GA20:GE20)</f>
        <v>32.867</v>
      </c>
      <c r="GF20" s="105">
        <f>SUM(Month!$GA20:GF20)</f>
        <v>38.538</v>
      </c>
      <c r="GG20" s="105">
        <f>SUM(Month!$GA20:GG20)</f>
        <v>44.793</v>
      </c>
      <c r="GH20" s="105">
        <f>SUM(Month!$GA20:GH20)</f>
        <v>52.093</v>
      </c>
      <c r="GI20" s="105">
        <f>SUM(Month!$GA20:GI20)</f>
        <v>57.463</v>
      </c>
      <c r="GJ20" s="105">
        <f>SUM(Month!$GA20:GJ20)</f>
        <v>63.513</v>
      </c>
      <c r="GK20" s="138"/>
    </row>
    <row r="21" ht="13.5" customHeight="1">
      <c r="A21" s="88">
        <f t="shared" si="1"/>
        <v>17</v>
      </c>
      <c r="B21" s="101" t="s">
        <v>15</v>
      </c>
      <c r="C21" s="102">
        <f>SUM(Month!$C21:C21)</f>
        <v>2.031</v>
      </c>
      <c r="D21" s="102">
        <f>SUM(Month!$C21:D21)</f>
        <v>3.488</v>
      </c>
      <c r="E21" s="102">
        <f>SUM(Month!$C21:E21)</f>
        <v>5.622</v>
      </c>
      <c r="F21" s="102">
        <f>SUM(Month!$C21:F21)</f>
        <v>7.91</v>
      </c>
      <c r="G21" s="102">
        <f>SUM(Month!$C21:G21)</f>
        <v>9.714</v>
      </c>
      <c r="H21" s="102">
        <f>SUM(Month!$C21:H21)</f>
        <v>11.742</v>
      </c>
      <c r="I21" s="102">
        <f>SUM(Month!$C21:I21)</f>
        <v>14.39</v>
      </c>
      <c r="J21" s="102">
        <f>SUM(Month!$C21:J21)</f>
        <v>16.752</v>
      </c>
      <c r="K21" s="102">
        <f>SUM(Month!$C21:K21)</f>
        <v>18.436</v>
      </c>
      <c r="L21" s="102">
        <f>SUM(Month!$C21:L21)</f>
        <v>21.493</v>
      </c>
      <c r="M21" s="102">
        <f>SUM(Month!$C21:M21)</f>
        <v>24.825</v>
      </c>
      <c r="N21" s="102">
        <f>SUM(Month!$C21:N21)</f>
        <v>26.507</v>
      </c>
      <c r="O21" s="102">
        <f>SUM(Month!$O21:O21)</f>
        <v>1.329</v>
      </c>
      <c r="P21" s="102">
        <f>SUM(Month!$O21:P21)</f>
        <v>2.916</v>
      </c>
      <c r="Q21" s="102">
        <f>SUM(Month!$O21:Q21)</f>
        <v>6.006</v>
      </c>
      <c r="R21" s="102">
        <f>SUM(Month!$O21:R21)</f>
        <v>9.356</v>
      </c>
      <c r="S21" s="102">
        <f>SUM(Month!$O21:S21)</f>
        <v>11.268</v>
      </c>
      <c r="T21" s="102">
        <f>SUM(Month!$O21:T21)</f>
        <v>12.432</v>
      </c>
      <c r="U21" s="102">
        <f>SUM(Month!$O21:U21)</f>
        <v>13.79</v>
      </c>
      <c r="V21" s="102">
        <f>SUM(Month!$O21:V21)</f>
        <v>16.354</v>
      </c>
      <c r="W21" s="102">
        <f>SUM(Month!$O21:W21)</f>
        <v>18.992</v>
      </c>
      <c r="X21" s="102">
        <f>SUM(Month!$O21:X21)</f>
        <v>21.857</v>
      </c>
      <c r="Y21" s="102">
        <f>SUM(Month!$O21:Y21)</f>
        <v>23.674</v>
      </c>
      <c r="Z21" s="102">
        <f>SUM(Month!$O21:Z21)</f>
        <v>25.214</v>
      </c>
      <c r="AA21" s="102">
        <f>SUM(Month!$AA21:AA21)</f>
        <v>1.689</v>
      </c>
      <c r="AB21" s="102">
        <f>SUM(Month!$AA21:AB21)</f>
        <v>3.632</v>
      </c>
      <c r="AC21" s="102">
        <f>SUM(Month!$AA21:AC21)</f>
        <v>5.432</v>
      </c>
      <c r="AD21" s="102">
        <f>SUM(Month!$AA21:AD21)</f>
        <v>6.675</v>
      </c>
      <c r="AE21" s="102">
        <f>SUM(Month!$AA21:AE21)</f>
        <v>9.097</v>
      </c>
      <c r="AF21" s="102">
        <f>SUM(Month!$AA21:AF21)</f>
        <v>11.244</v>
      </c>
      <c r="AG21" s="102">
        <f>SUM(Month!$AA21:AG21)</f>
        <v>13.451</v>
      </c>
      <c r="AH21" s="102">
        <f>SUM(Month!$AA21:AH21)</f>
        <v>16.62</v>
      </c>
      <c r="AI21" s="102">
        <f>SUM(Month!$AA21:AI21)</f>
        <v>18.398</v>
      </c>
      <c r="AJ21" s="102">
        <f>SUM(Month!$AA21:AJ21)</f>
        <v>20.631</v>
      </c>
      <c r="AK21" s="102">
        <f>SUM(Month!$AA21:AK21)</f>
        <v>22.366</v>
      </c>
      <c r="AL21" s="102">
        <f>SUM(Month!$AA21:AL21)</f>
        <v>23.354</v>
      </c>
      <c r="AM21" s="102">
        <f>SUM(Month!$AM21:AM21)</f>
        <v>0.483</v>
      </c>
      <c r="AN21" s="102">
        <f>SUM(Month!$AM21:AN21)</f>
        <v>1.207</v>
      </c>
      <c r="AO21" s="102">
        <f>SUM(Month!$AM21:AO21)</f>
        <v>1.904</v>
      </c>
      <c r="AP21" s="102">
        <f>SUM(Month!$AM21:AP21)</f>
        <v>3.099</v>
      </c>
      <c r="AQ21" s="102">
        <f>SUM(Month!$AM21:AQ21)</f>
        <v>4.238</v>
      </c>
      <c r="AR21" s="102">
        <f>SUM(Month!$AM21:AR21)</f>
        <v>5.942</v>
      </c>
      <c r="AS21" s="102">
        <f>SUM(Month!$AM21:AS21)</f>
        <v>7.696</v>
      </c>
      <c r="AT21" s="102">
        <f>SUM(Month!$AM21:AT21)</f>
        <v>9.515</v>
      </c>
      <c r="AU21" s="102">
        <f>SUM(Month!$AM21:AU21)</f>
        <v>11.115</v>
      </c>
      <c r="AV21" s="102">
        <f>SUM(Month!$AM21:AV21)</f>
        <v>13.231</v>
      </c>
      <c r="AW21" s="102">
        <f>SUM(Month!$AM21:AW21)</f>
        <v>14.662</v>
      </c>
      <c r="AX21" s="102">
        <f>SUM(Month!$AM21:AX21)</f>
        <v>16.933</v>
      </c>
      <c r="AY21" s="102">
        <f>SUM(Month!$AY21:AY21)</f>
        <v>1.094</v>
      </c>
      <c r="AZ21" s="102">
        <f>SUM(Month!$AY21:AZ21)</f>
        <v>2.086</v>
      </c>
      <c r="BA21" s="102">
        <f>SUM(Month!$AY21:BA21)</f>
        <v>4.786</v>
      </c>
      <c r="BB21" s="102">
        <f>SUM(Month!$AY21:BB21)</f>
        <v>7.461</v>
      </c>
      <c r="BC21" s="102">
        <f>SUM(Month!$AY21:BC21)</f>
        <v>8.94</v>
      </c>
      <c r="BD21" s="102">
        <f>SUM(Month!$AY21:BD21)</f>
        <v>11.027</v>
      </c>
      <c r="BE21" s="102">
        <f>SUM(Month!$AY21:BE21)</f>
        <v>13.306</v>
      </c>
      <c r="BF21" s="102">
        <f>SUM(Month!$AY21:BF21)</f>
        <v>16.528</v>
      </c>
      <c r="BG21" s="102">
        <f>SUM(Month!$AY21:BG21)</f>
        <v>18.9</v>
      </c>
      <c r="BH21" s="102">
        <f>SUM(Month!$AY21:BH21)</f>
        <v>23.484</v>
      </c>
      <c r="BI21" s="102">
        <f>SUM(Month!$AY21:BI21)</f>
        <v>25.872</v>
      </c>
      <c r="BJ21" s="102">
        <f>SUM(Month!$AY21:BJ21)</f>
        <v>28.649</v>
      </c>
      <c r="BK21" s="102">
        <f>SUM(Month!$BK21:BK21)</f>
        <v>3.268</v>
      </c>
      <c r="BL21" s="102">
        <f>SUM(Month!$BK21:BL21)</f>
        <v>4.397</v>
      </c>
      <c r="BM21" s="102">
        <f>SUM(Month!$BK21:BM21)</f>
        <v>6.177</v>
      </c>
      <c r="BN21" s="102">
        <f>SUM(Month!$BK21:BN21)</f>
        <v>7.174</v>
      </c>
      <c r="BO21" s="102">
        <f>SUM(Month!$BK21:BO21)</f>
        <v>7.682</v>
      </c>
      <c r="BP21" s="102">
        <f>SUM(Month!$BK21:BP21)</f>
        <v>9.108</v>
      </c>
      <c r="BQ21" s="102">
        <f>SUM(Month!$BK21:BQ21)</f>
        <v>10.516</v>
      </c>
      <c r="BR21" s="102">
        <f>SUM(Month!$BK21:BR21)</f>
        <v>13.307</v>
      </c>
      <c r="BS21" s="102">
        <f>SUM(Month!$BK21:BS21)</f>
        <v>15.303</v>
      </c>
      <c r="BT21" s="102">
        <f>SUM(Month!$BK21:BT21)</f>
        <v>17.333</v>
      </c>
      <c r="BU21" s="102">
        <f>SUM(Month!$BK21:BU21)</f>
        <v>18.562</v>
      </c>
      <c r="BV21" s="102">
        <f>SUM(Month!$BK21:BV21)</f>
        <v>19.82</v>
      </c>
      <c r="BW21" s="102">
        <f>SUM(Month!$BW21:BW21)</f>
        <v>0.656</v>
      </c>
      <c r="BX21" s="102">
        <f>SUM(Month!$BW21:BX21)</f>
        <v>1.574</v>
      </c>
      <c r="BY21" s="102">
        <f>SUM(Month!$BW21:BY21)</f>
        <v>3.234</v>
      </c>
      <c r="BZ21" s="102">
        <f>SUM(Month!$BW21:BZ21)</f>
        <v>4.409</v>
      </c>
      <c r="CA21" s="102">
        <f>SUM(Month!$BW21:CA21)</f>
        <v>6.214</v>
      </c>
      <c r="CB21" s="102">
        <f>SUM(Month!$BW21:CB21)</f>
        <v>6.97</v>
      </c>
      <c r="CC21" s="102">
        <f>SUM(Month!$BW21:CC21)</f>
        <v>7.925</v>
      </c>
      <c r="CD21" s="102">
        <f>SUM(Month!$BW21:CD21)</f>
        <v>10.538</v>
      </c>
      <c r="CE21" s="102">
        <f>SUM(Month!$BW21:CE21)</f>
        <v>12.633</v>
      </c>
      <c r="CF21" s="102">
        <f>SUM(Month!$BW21:CF21)</f>
        <v>15.164</v>
      </c>
      <c r="CG21" s="102">
        <f>SUM(Month!$BW21:CG21)</f>
        <v>16.288</v>
      </c>
      <c r="CH21" s="102">
        <f>SUM(Month!$BW21:CH21)</f>
        <v>17.448</v>
      </c>
      <c r="CI21" s="102">
        <f>SUM(Month!$CI21:CI21)</f>
        <v>0.731</v>
      </c>
      <c r="CJ21" s="102">
        <f>SUM(Month!$CI21:CJ21)</f>
        <v>2.394</v>
      </c>
      <c r="CK21" s="102">
        <f>SUM(Month!$CI21:CK21)</f>
        <v>3.933</v>
      </c>
      <c r="CL21" s="102">
        <f>SUM(Month!$CI21:CL21)</f>
        <v>5.163</v>
      </c>
      <c r="CM21" s="102">
        <f>SUM(Month!$CI21:CM21)</f>
        <v>6.742</v>
      </c>
      <c r="CN21" s="102">
        <f>SUM(Month!$CI21:CN21)</f>
        <v>8.779</v>
      </c>
      <c r="CO21" s="102">
        <f>SUM(Month!$CI21:CO21)</f>
        <v>10.532</v>
      </c>
      <c r="CP21" s="102">
        <f>SUM(Month!$CI21:CP21)</f>
        <v>11.764</v>
      </c>
      <c r="CQ21" s="102">
        <f>SUM(Month!$CI21:CQ21)</f>
        <v>13.91</v>
      </c>
      <c r="CR21" s="102">
        <f>SUM(Month!$CI21:CR21)</f>
        <v>17.048</v>
      </c>
      <c r="CS21" s="102">
        <f>SUM(Month!$CI21:CS21)</f>
        <v>21.622</v>
      </c>
      <c r="CT21" s="102">
        <f>SUM(Month!$CI21:CT21)</f>
        <v>23.311</v>
      </c>
      <c r="CU21" s="102">
        <f>SUM(Month!$CU21:CU21)</f>
        <v>2.484</v>
      </c>
      <c r="CV21" s="102">
        <f>SUM(Month!$CU21:CV21)</f>
        <v>3.245</v>
      </c>
      <c r="CW21" s="102">
        <f>SUM(Month!$CU21:CW21)</f>
        <v>4.184</v>
      </c>
      <c r="CX21" s="102">
        <f>SUM(Month!$CU21:CX21)</f>
        <v>5.488</v>
      </c>
      <c r="CY21" s="102">
        <f>SUM(Month!$CU21:CY21)</f>
        <v>6.922</v>
      </c>
      <c r="CZ21" s="102">
        <f>SUM(Month!$CU21:CZ21)</f>
        <v>7.639</v>
      </c>
      <c r="DA21" s="102">
        <f>SUM(Month!$CU21:DA21)</f>
        <v>8.907</v>
      </c>
      <c r="DB21" s="102">
        <f>SUM(Month!$CU21:DB21)</f>
        <v>9.994</v>
      </c>
      <c r="DC21" s="102">
        <f>SUM(Month!$CU21:DC21)</f>
        <v>11.472</v>
      </c>
      <c r="DD21" s="102">
        <f>SUM(Month!$CU21:DD21)</f>
        <v>12.542</v>
      </c>
      <c r="DE21" s="102">
        <f>SUM(Month!$CU21:DE21)</f>
        <v>13.345</v>
      </c>
      <c r="DF21" s="102">
        <f>SUM(Month!$CU21:DF21)</f>
        <v>13.901</v>
      </c>
      <c r="DG21" s="102">
        <f>SUM(Month!$DG21:DG21)</f>
        <v>1.268</v>
      </c>
      <c r="DH21" s="102">
        <f>SUM(Month!$DG21:DH21)</f>
        <v>1.602</v>
      </c>
      <c r="DI21" s="102">
        <f>SUM(Month!$DG21:DI21)</f>
        <v>2.412</v>
      </c>
      <c r="DJ21" s="102">
        <f>SUM(Month!$DG21:DJ21)</f>
        <v>3.484</v>
      </c>
      <c r="DK21" s="102">
        <f>SUM(Month!$DG21:DK21)</f>
        <v>5.487</v>
      </c>
      <c r="DL21" s="102">
        <f>SUM(Month!$DG21:DL21)</f>
        <v>7.623</v>
      </c>
      <c r="DM21" s="102">
        <f>SUM(Month!$DG21:DM21)</f>
        <v>9.301</v>
      </c>
      <c r="DN21" s="102">
        <f>SUM(Month!$DG21:DN21)</f>
        <v>11.052</v>
      </c>
      <c r="DO21" s="102">
        <f>SUM(Month!$DG21:DO21)</f>
        <v>12.592</v>
      </c>
      <c r="DP21" s="102">
        <f>SUM(Month!$DG21:DP21)</f>
        <v>13.956</v>
      </c>
      <c r="DQ21" s="102">
        <f>SUM(Month!$DG21:DQ21)</f>
        <v>14.558</v>
      </c>
      <c r="DR21" s="102">
        <f>SUM(Month!$DG21:DR21)</f>
        <v>15.379</v>
      </c>
      <c r="DS21" s="102">
        <f>SUM(Month!$DS21:DS21)</f>
        <v>0.924</v>
      </c>
      <c r="DT21" s="102">
        <f>SUM(Month!$DS21:DT21)</f>
        <v>1.902</v>
      </c>
      <c r="DU21" s="102">
        <f>SUM(Month!$DS21:DU21)</f>
        <v>3.075</v>
      </c>
      <c r="DV21" s="102">
        <f>SUM(Month!$DS21:DV21)</f>
        <v>3.855</v>
      </c>
      <c r="DW21" s="102">
        <f>SUM(Month!$DS21:DW21)</f>
        <v>5.623</v>
      </c>
      <c r="DX21" s="102">
        <f>SUM(Month!$DS21:DX21)</f>
        <v>6.923</v>
      </c>
      <c r="DY21" s="102">
        <f>SUM(Month!$DS21:DY21)</f>
        <v>7.965</v>
      </c>
      <c r="DZ21" s="102">
        <f>SUM(Month!$DS21:DZ21)</f>
        <v>9.294</v>
      </c>
      <c r="EA21" s="102">
        <f>SUM(Month!$DS21:EA21)</f>
        <v>11.142</v>
      </c>
      <c r="EB21" s="102">
        <f>SUM(Month!$DS21:EB21)</f>
        <v>12.583</v>
      </c>
      <c r="EC21" s="102">
        <f>SUM(Month!$DS21:EC21)</f>
        <v>14.561</v>
      </c>
      <c r="ED21" s="102">
        <f>SUM(Month!$DS21:ED21)</f>
        <v>16.612</v>
      </c>
      <c r="EE21" s="102">
        <f>SUM(Month!$EE21:EE21)</f>
        <v>2.512</v>
      </c>
      <c r="EF21" s="102">
        <f>SUM(Month!$EE21:EF21)</f>
        <v>3.925</v>
      </c>
      <c r="EG21" s="102">
        <f>SUM(Month!$EE21:EG21)</f>
        <v>5.837</v>
      </c>
      <c r="EH21" s="102">
        <f>SUM(Month!$EE21:EH21)</f>
        <v>6.813</v>
      </c>
      <c r="EI21" s="102">
        <f>SUM(Month!$EE21:EI21)</f>
        <v>7.506</v>
      </c>
      <c r="EJ21" s="102">
        <f>SUM(Month!$EE21:EJ21)</f>
        <v>9.507</v>
      </c>
      <c r="EK21" s="102">
        <f>SUM(Month!$EE21:EK21)</f>
        <v>11.239</v>
      </c>
      <c r="EL21" s="102">
        <f>SUM(Month!$EE21:EL21)</f>
        <v>12.803</v>
      </c>
      <c r="EM21" s="102">
        <f>SUM(Month!$EE21:EM21)</f>
        <v>14.18</v>
      </c>
      <c r="EN21" s="102">
        <f>SUM(Month!$EE21:EN21)</f>
        <v>16.263</v>
      </c>
      <c r="EO21" s="102">
        <f>SUM(Month!$EE21:EO21)</f>
        <v>18.097</v>
      </c>
      <c r="EP21" s="102">
        <f>SUM(Month!$EE21:EP21)</f>
        <v>19.267</v>
      </c>
      <c r="EQ21" s="102">
        <f>SUM(Month!$EQ21:EQ21)</f>
        <v>1.972</v>
      </c>
      <c r="ER21" s="102">
        <f>SUM(Month!$EQ21:ER21)</f>
        <v>3.258</v>
      </c>
      <c r="ES21" s="102">
        <f>SUM(Month!$EQ21:ES21)</f>
        <v>4.891</v>
      </c>
      <c r="ET21" s="102">
        <f>SUM(Month!$EQ21:ET21)</f>
        <v>6.809</v>
      </c>
      <c r="EU21" s="102">
        <f>SUM(Month!$EQ21:EU21)</f>
        <v>9.225</v>
      </c>
      <c r="EV21" s="102">
        <f>SUM(Month!$EQ21:EV21)</f>
        <v>11.19</v>
      </c>
      <c r="EW21" s="102">
        <f>SUM(Month!$EQ21:EW21)</f>
        <v>16.351</v>
      </c>
      <c r="EX21" s="102">
        <f>SUM(Month!$EQ21:EX21)</f>
        <v>18.768</v>
      </c>
      <c r="EY21" s="102">
        <f>SUM(Month!$EQ21:EY21)</f>
        <v>21.028</v>
      </c>
      <c r="EZ21" s="102">
        <f>SUM(Month!$EQ21:EZ21)</f>
        <v>23.994</v>
      </c>
      <c r="FA21" s="102">
        <f>SUM(Month!$EQ21:FA21)</f>
        <v>25.277</v>
      </c>
      <c r="FB21" s="102">
        <f>SUM(Month!$EQ21:FB21)</f>
        <v>26.575</v>
      </c>
      <c r="FC21" s="102">
        <f>SUM(Month!$FC21:FC21)</f>
        <v>1.498</v>
      </c>
      <c r="FD21" s="102">
        <f>SUM(Month!$FC21:FD21)</f>
        <v>3.349</v>
      </c>
      <c r="FE21" s="102">
        <f>SUM(Month!$FC21:FE21)</f>
        <v>5.308</v>
      </c>
      <c r="FF21" s="102">
        <f>SUM(Month!$FC21:FF21)</f>
        <v>8.27</v>
      </c>
      <c r="FG21" s="102">
        <f>SUM(Month!$FC21:FG21)</f>
        <v>11.021</v>
      </c>
      <c r="FH21" s="102">
        <f>SUM(Month!$FC21:FH21)</f>
        <v>13.048</v>
      </c>
      <c r="FI21" s="102">
        <f>SUM(Month!$FC21:FI21)</f>
        <v>15.152</v>
      </c>
      <c r="FJ21" s="102">
        <f>SUM(Month!$FC21:FJ21)</f>
        <v>17.868</v>
      </c>
      <c r="FK21" s="102">
        <f>SUM(Month!$FC21:FK21)</f>
        <v>20.05</v>
      </c>
      <c r="FL21" s="102">
        <f>SUM(Month!$FC21:FL21)</f>
        <v>23.642</v>
      </c>
      <c r="FM21" s="102">
        <f>SUM(Month!$FC21:FM21)</f>
        <v>26.431</v>
      </c>
      <c r="FN21" s="102">
        <f>SUM(Month!$FC21:FN21)</f>
        <v>29.727</v>
      </c>
      <c r="FO21" s="102">
        <f>SUM(Month!$FO21:FO21)</f>
        <v>2.978</v>
      </c>
      <c r="FP21" s="102">
        <f>SUM(Month!$FO21:FP21)</f>
        <v>7.282</v>
      </c>
      <c r="FQ21" s="102">
        <f>SUM(Month!$FO21:FQ21)</f>
        <v>13.159</v>
      </c>
      <c r="FR21" s="102">
        <f>SUM(Month!$FO21:FR21)</f>
        <v>15.606</v>
      </c>
      <c r="FS21" s="102">
        <f>SUM(Month!$FO21:FS21)</f>
        <v>18.296</v>
      </c>
      <c r="FT21" s="102">
        <f>SUM(Month!$FO21:FT21)</f>
        <v>20.956</v>
      </c>
      <c r="FU21" s="102">
        <f>SUM(Month!$FO21:FU21)</f>
        <v>24.054</v>
      </c>
      <c r="FV21" s="102">
        <f>SUM(Month!$FO21:FV21)</f>
        <v>30.053</v>
      </c>
      <c r="FW21" s="102">
        <f>SUM(Month!$FO21:FW21)</f>
        <v>33.783</v>
      </c>
      <c r="FX21" s="102">
        <f>SUM(Month!$FO21:FX21)</f>
        <v>37.597</v>
      </c>
      <c r="FY21" s="102">
        <f>SUM(Month!$FO21:FY21)</f>
        <v>40.717</v>
      </c>
      <c r="FZ21" s="102">
        <f>SUM(Month!$FO21:FZ21)</f>
        <v>45.399</v>
      </c>
      <c r="GA21" s="102">
        <f>SUM(Month!$GA21:GA21)</f>
        <v>4.913</v>
      </c>
      <c r="GB21" s="102">
        <f>SUM(Month!$GA21:GB21)</f>
        <v>9.309</v>
      </c>
      <c r="GC21" s="102">
        <f>SUM(Month!$GA21:GC21)</f>
        <v>14.909</v>
      </c>
      <c r="GD21" s="102">
        <f>SUM(Month!$GA21:GD21)</f>
        <v>20.401</v>
      </c>
      <c r="GE21" s="102">
        <f>SUM(Month!$GA21:GE21)</f>
        <v>26.553</v>
      </c>
      <c r="GF21" s="102">
        <f>SUM(Month!$GA21:GF21)</f>
        <v>33.112</v>
      </c>
      <c r="GG21" s="102">
        <f>SUM(Month!$GA21:GG21)</f>
        <v>39.77</v>
      </c>
      <c r="GH21" s="102">
        <f>SUM(Month!$GA21:GH21)</f>
        <v>49.582</v>
      </c>
      <c r="GI21" s="102">
        <f>SUM(Month!$GA21:GI21)</f>
        <v>55.912</v>
      </c>
      <c r="GJ21" s="102">
        <f>SUM(Month!$GA21:GJ21)</f>
        <v>63.283</v>
      </c>
      <c r="GK21" s="138"/>
    </row>
    <row r="22" ht="13.5" customHeight="1">
      <c r="A22" s="88">
        <f t="shared" si="1"/>
        <v>18</v>
      </c>
      <c r="B22" s="101" t="s">
        <v>16</v>
      </c>
      <c r="C22" s="102">
        <f>SUM(Month!$C22:C22)</f>
        <v>7.434</v>
      </c>
      <c r="D22" s="102">
        <f>SUM(Month!$C22:D22)</f>
        <v>13.401</v>
      </c>
      <c r="E22" s="102">
        <f>SUM(Month!$C22:E22)</f>
        <v>18.287</v>
      </c>
      <c r="F22" s="102">
        <f>SUM(Month!$C22:F22)</f>
        <v>21.663</v>
      </c>
      <c r="G22" s="102">
        <f>SUM(Month!$C22:G22)</f>
        <v>27.662</v>
      </c>
      <c r="H22" s="102">
        <f>SUM(Month!$C22:H22)</f>
        <v>35.073</v>
      </c>
      <c r="I22" s="102">
        <f>SUM(Month!$C22:I22)</f>
        <v>44.646</v>
      </c>
      <c r="J22" s="102">
        <f>SUM(Month!$C22:J22)</f>
        <v>51.18</v>
      </c>
      <c r="K22" s="102">
        <f>SUM(Month!$C22:K22)</f>
        <v>57.67</v>
      </c>
      <c r="L22" s="102">
        <f>SUM(Month!$C22:L22)</f>
        <v>66.506</v>
      </c>
      <c r="M22" s="102">
        <f>SUM(Month!$C22:M22)</f>
        <v>74.627</v>
      </c>
      <c r="N22" s="102">
        <f>SUM(Month!$C22:N22)</f>
        <v>83.323</v>
      </c>
      <c r="O22" s="102">
        <f>SUM(Month!$O22:O22)</f>
        <v>4.907</v>
      </c>
      <c r="P22" s="102">
        <f>SUM(Month!$O22:P22)</f>
        <v>9.669</v>
      </c>
      <c r="Q22" s="102">
        <f>SUM(Month!$O22:Q22)</f>
        <v>15.848</v>
      </c>
      <c r="R22" s="102">
        <f>SUM(Month!$O22:R22)</f>
        <v>21.355</v>
      </c>
      <c r="S22" s="102">
        <f>SUM(Month!$O22:S22)</f>
        <v>29.801</v>
      </c>
      <c r="T22" s="102">
        <f>SUM(Month!$O22:T22)</f>
        <v>37.23</v>
      </c>
      <c r="U22" s="102">
        <f>SUM(Month!$O22:U22)</f>
        <v>44.296</v>
      </c>
      <c r="V22" s="102">
        <f>SUM(Month!$O22:V22)</f>
        <v>51.828</v>
      </c>
      <c r="W22" s="102">
        <f>SUM(Month!$O22:W22)</f>
        <v>59.603</v>
      </c>
      <c r="X22" s="102">
        <f>SUM(Month!$O22:X22)</f>
        <v>68.204</v>
      </c>
      <c r="Y22" s="102">
        <f>SUM(Month!$O22:Y22)</f>
        <v>72.913</v>
      </c>
      <c r="Z22" s="102">
        <f>SUM(Month!$O22:Z22)</f>
        <v>77.617</v>
      </c>
      <c r="AA22" s="102">
        <f>SUM(Month!$AA22:AA22)</f>
        <v>6.059</v>
      </c>
      <c r="AB22" s="102">
        <f>SUM(Month!$AA22:AB22)</f>
        <v>11.629</v>
      </c>
      <c r="AC22" s="102">
        <f>SUM(Month!$AA22:AC22)</f>
        <v>16.075</v>
      </c>
      <c r="AD22" s="102">
        <f>SUM(Month!$AA22:AD22)</f>
        <v>20.19</v>
      </c>
      <c r="AE22" s="102">
        <f>SUM(Month!$AA22:AE22)</f>
        <v>26.119</v>
      </c>
      <c r="AF22" s="102">
        <f>SUM(Month!$AA22:AF22)</f>
        <v>31.229</v>
      </c>
      <c r="AG22" s="102">
        <f>SUM(Month!$AA22:AG22)</f>
        <v>37.005</v>
      </c>
      <c r="AH22" s="102">
        <f>SUM(Month!$AA22:AH22)</f>
        <v>44.083</v>
      </c>
      <c r="AI22" s="102">
        <f>SUM(Month!$AA22:AI22)</f>
        <v>51.037</v>
      </c>
      <c r="AJ22" s="102">
        <f>SUM(Month!$AA22:AJ22)</f>
        <v>56.68</v>
      </c>
      <c r="AK22" s="102">
        <f>SUM(Month!$AA22:AK22)</f>
        <v>62.847</v>
      </c>
      <c r="AL22" s="102">
        <f>SUM(Month!$AA22:AL22)</f>
        <v>66.888</v>
      </c>
      <c r="AM22" s="102">
        <f>SUM(Month!$AM22:AM22)</f>
        <v>1.736</v>
      </c>
      <c r="AN22" s="102">
        <f>SUM(Month!$AM22:AN22)</f>
        <v>4.96</v>
      </c>
      <c r="AO22" s="102">
        <f>SUM(Month!$AM22:AO22)</f>
        <v>12.133</v>
      </c>
      <c r="AP22" s="102">
        <f>SUM(Month!$AM22:AP22)</f>
        <v>18.842</v>
      </c>
      <c r="AQ22" s="102">
        <f>SUM(Month!$AM22:AQ22)</f>
        <v>24.941</v>
      </c>
      <c r="AR22" s="102">
        <f>SUM(Month!$AM22:AR22)</f>
        <v>33.863</v>
      </c>
      <c r="AS22" s="102">
        <f>SUM(Month!$AM22:AS22)</f>
        <v>45.848</v>
      </c>
      <c r="AT22" s="102">
        <f>SUM(Month!$AM22:AT22)</f>
        <v>51.317</v>
      </c>
      <c r="AU22" s="102">
        <f>SUM(Month!$AM22:AU22)</f>
        <v>53.948</v>
      </c>
      <c r="AV22" s="102">
        <f>SUM(Month!$AM22:AV22)</f>
        <v>56.928</v>
      </c>
      <c r="AW22" s="102">
        <f>SUM(Month!$AM22:AW22)</f>
        <v>63.381</v>
      </c>
      <c r="AX22" s="102">
        <f>SUM(Month!$AM22:AX22)</f>
        <v>67.848</v>
      </c>
      <c r="AY22" s="102">
        <f>SUM(Month!$AY22:AY22)</f>
        <v>2.022</v>
      </c>
      <c r="AZ22" s="102">
        <f>SUM(Month!$AY22:AZ22)</f>
        <v>5.38</v>
      </c>
      <c r="BA22" s="102">
        <f>SUM(Month!$AY22:BA22)</f>
        <v>11.161</v>
      </c>
      <c r="BB22" s="102">
        <f>SUM(Month!$AY22:BB22)</f>
        <v>15.838</v>
      </c>
      <c r="BC22" s="102">
        <f>SUM(Month!$AY22:BC22)</f>
        <v>21.712</v>
      </c>
      <c r="BD22" s="102">
        <f>SUM(Month!$AY22:BD22)</f>
        <v>27.393</v>
      </c>
      <c r="BE22" s="102">
        <f>SUM(Month!$AY22:BE22)</f>
        <v>32.704</v>
      </c>
      <c r="BF22" s="102">
        <f>SUM(Month!$AY22:BF22)</f>
        <v>38.651</v>
      </c>
      <c r="BG22" s="102">
        <f>SUM(Month!$AY22:BG22)</f>
        <v>46.699</v>
      </c>
      <c r="BH22" s="102">
        <f>SUM(Month!$AY22:BH22)</f>
        <v>54.608</v>
      </c>
      <c r="BI22" s="102">
        <f>SUM(Month!$AY22:BI22)</f>
        <v>60.249</v>
      </c>
      <c r="BJ22" s="102">
        <f>SUM(Month!$AY22:BJ22)</f>
        <v>64.147</v>
      </c>
      <c r="BK22" s="102">
        <f>SUM(Month!$BK22:BK22)</f>
        <v>5.027</v>
      </c>
      <c r="BL22" s="102">
        <f>SUM(Month!$BK22:BL22)</f>
        <v>9.474</v>
      </c>
      <c r="BM22" s="102">
        <f>SUM(Month!$BK22:BM22)</f>
        <v>15.017</v>
      </c>
      <c r="BN22" s="102">
        <f>SUM(Month!$BK22:BN22)</f>
        <v>21.591</v>
      </c>
      <c r="BO22" s="102">
        <f>SUM(Month!$BK22:BO22)</f>
        <v>26.797</v>
      </c>
      <c r="BP22" s="102">
        <f>SUM(Month!$BK22:BP22)</f>
        <v>31.701</v>
      </c>
      <c r="BQ22" s="102">
        <f>SUM(Month!$BK22:BQ22)</f>
        <v>37.744</v>
      </c>
      <c r="BR22" s="102">
        <f>SUM(Month!$BK22:BR22)</f>
        <v>48.164</v>
      </c>
      <c r="BS22" s="102">
        <f>SUM(Month!$BK22:BS22)</f>
        <v>56.755</v>
      </c>
      <c r="BT22" s="102">
        <f>SUM(Month!$BK22:BT22)</f>
        <v>60.873</v>
      </c>
      <c r="BU22" s="102">
        <f>SUM(Month!$BK22:BU22)</f>
        <v>63.909</v>
      </c>
      <c r="BV22" s="102">
        <f>SUM(Month!$BK22:BV22)</f>
        <v>67.225</v>
      </c>
      <c r="BW22" s="102">
        <f>SUM(Month!$BW22:BW22)</f>
        <v>7.174</v>
      </c>
      <c r="BX22" s="102">
        <f>SUM(Month!$BW22:BX22)</f>
        <v>11.548</v>
      </c>
      <c r="BY22" s="102">
        <f>SUM(Month!$BW22:BY22)</f>
        <v>18.156</v>
      </c>
      <c r="BZ22" s="102">
        <f>SUM(Month!$BW22:BZ22)</f>
        <v>23.728</v>
      </c>
      <c r="CA22" s="102">
        <f>SUM(Month!$BW22:CA22)</f>
        <v>28.175</v>
      </c>
      <c r="CB22" s="102">
        <f>SUM(Month!$BW22:CB22)</f>
        <v>34.873</v>
      </c>
      <c r="CC22" s="102">
        <f>SUM(Month!$BW22:CC22)</f>
        <v>40.098</v>
      </c>
      <c r="CD22" s="102">
        <f>SUM(Month!$BW22:CD22)</f>
        <v>49.754</v>
      </c>
      <c r="CE22" s="102">
        <f>SUM(Month!$BW22:CE22)</f>
        <v>57.387</v>
      </c>
      <c r="CF22" s="102">
        <f>SUM(Month!$BW22:CF22)</f>
        <v>63.18</v>
      </c>
      <c r="CG22" s="102">
        <f>SUM(Month!$BW22:CG22)</f>
        <v>69.232</v>
      </c>
      <c r="CH22" s="102">
        <f>SUM(Month!$BW22:CH22)</f>
        <v>74.299</v>
      </c>
      <c r="CI22" s="102">
        <f>SUM(Month!$CI22:CI22)</f>
        <v>3.521</v>
      </c>
      <c r="CJ22" s="102">
        <f>SUM(Month!$CI22:CJ22)</f>
        <v>9.555</v>
      </c>
      <c r="CK22" s="102">
        <f>SUM(Month!$CI22:CK22)</f>
        <v>15.549</v>
      </c>
      <c r="CL22" s="102">
        <f>SUM(Month!$CI22:CL22)</f>
        <v>23.254</v>
      </c>
      <c r="CM22" s="102">
        <f>SUM(Month!$CI22:CM22)</f>
        <v>30.302</v>
      </c>
      <c r="CN22" s="102">
        <f>SUM(Month!$CI22:CN22)</f>
        <v>34.906</v>
      </c>
      <c r="CO22" s="102">
        <f>SUM(Month!$CI22:CO22)</f>
        <v>41.514</v>
      </c>
      <c r="CP22" s="102">
        <f>SUM(Month!$CI22:CP22)</f>
        <v>52.051</v>
      </c>
      <c r="CQ22" s="102">
        <f>SUM(Month!$CI22:CQ22)</f>
        <v>58.48</v>
      </c>
      <c r="CR22" s="102">
        <f>SUM(Month!$CI22:CR22)</f>
        <v>65.875</v>
      </c>
      <c r="CS22" s="102">
        <f>SUM(Month!$CI22:CS22)</f>
        <v>69.712</v>
      </c>
      <c r="CT22" s="102">
        <f>SUM(Month!$CI22:CT22)</f>
        <v>75.247</v>
      </c>
      <c r="CU22" s="102">
        <f>SUM(Month!$CU22:CU22)</f>
        <v>7.496</v>
      </c>
      <c r="CV22" s="102">
        <f>SUM(Month!$CU22:CV22)</f>
        <v>13.226</v>
      </c>
      <c r="CW22" s="102">
        <f>SUM(Month!$CU22:CW22)</f>
        <v>20.902</v>
      </c>
      <c r="CX22" s="102">
        <f>SUM(Month!$CU22:CX22)</f>
        <v>26.072</v>
      </c>
      <c r="CY22" s="102">
        <f>SUM(Month!$CU22:CY22)</f>
        <v>31.385</v>
      </c>
      <c r="CZ22" s="102">
        <f>SUM(Month!$CU22:CZ22)</f>
        <v>36.839</v>
      </c>
      <c r="DA22" s="102">
        <f>SUM(Month!$CU22:DA22)</f>
        <v>43.211</v>
      </c>
      <c r="DB22" s="102">
        <f>SUM(Month!$CU22:DB22)</f>
        <v>51.966</v>
      </c>
      <c r="DC22" s="102">
        <f>SUM(Month!$CU22:DC22)</f>
        <v>58.287</v>
      </c>
      <c r="DD22" s="102">
        <f>SUM(Month!$CU22:DD22)</f>
        <v>68.092</v>
      </c>
      <c r="DE22" s="102">
        <f>SUM(Month!$CU22:DE22)</f>
        <v>74.221</v>
      </c>
      <c r="DF22" s="102">
        <f>SUM(Month!$CU22:DF22)</f>
        <v>78.655</v>
      </c>
      <c r="DG22" s="102">
        <f>SUM(Month!$DG22:DG22)</f>
        <v>4.409</v>
      </c>
      <c r="DH22" s="102">
        <f>SUM(Month!$DG22:DH22)</f>
        <v>9.59</v>
      </c>
      <c r="DI22" s="102">
        <f>SUM(Month!$DG22:DI22)</f>
        <v>13.963</v>
      </c>
      <c r="DJ22" s="102">
        <f>SUM(Month!$DG22:DJ22)</f>
        <v>19.055</v>
      </c>
      <c r="DK22" s="102">
        <f>SUM(Month!$DG22:DK22)</f>
        <v>24.806</v>
      </c>
      <c r="DL22" s="102">
        <f>SUM(Month!$DG22:DL22)</f>
        <v>29.088</v>
      </c>
      <c r="DM22" s="102">
        <f>SUM(Month!$DG22:DM22)</f>
        <v>36.124</v>
      </c>
      <c r="DN22" s="102">
        <f>SUM(Month!$DG22:DN22)</f>
        <v>43.468</v>
      </c>
      <c r="DO22" s="102">
        <f>SUM(Month!$DG22:DO22)</f>
        <v>52.01</v>
      </c>
      <c r="DP22" s="102">
        <f>SUM(Month!$DG22:DP22)</f>
        <v>60.259</v>
      </c>
      <c r="DQ22" s="102">
        <f>SUM(Month!$DG22:DQ22)</f>
        <v>65.822</v>
      </c>
      <c r="DR22" s="102">
        <f>SUM(Month!$DG22:DR22)</f>
        <v>70.368</v>
      </c>
      <c r="DS22" s="102">
        <f>SUM(Month!$DS22:DS22)</f>
        <v>4.478</v>
      </c>
      <c r="DT22" s="102">
        <f>SUM(Month!$DS22:DT22)</f>
        <v>10.394</v>
      </c>
      <c r="DU22" s="102">
        <f>SUM(Month!$DS22:DU22)</f>
        <v>17.754</v>
      </c>
      <c r="DV22" s="102">
        <f>SUM(Month!$DS22:DV22)</f>
        <v>23.603</v>
      </c>
      <c r="DW22" s="102">
        <f>SUM(Month!$DS22:DW22)</f>
        <v>29.162</v>
      </c>
      <c r="DX22" s="102">
        <f>SUM(Month!$DS22:DX22)</f>
        <v>36.666</v>
      </c>
      <c r="DY22" s="102">
        <f>SUM(Month!$DS22:DY22)</f>
        <v>43.429</v>
      </c>
      <c r="DZ22" s="102">
        <f>SUM(Month!$DS22:DZ22)</f>
        <v>50.958</v>
      </c>
      <c r="EA22" s="102">
        <f>SUM(Month!$DS22:EA22)</f>
        <v>58.87</v>
      </c>
      <c r="EB22" s="102">
        <f>SUM(Month!$DS22:EB22)</f>
        <v>66.28</v>
      </c>
      <c r="EC22" s="102">
        <f>SUM(Month!$DS22:EC22)</f>
        <v>70.449</v>
      </c>
      <c r="ED22" s="102">
        <f>SUM(Month!$DS22:ED22)</f>
        <v>74.363</v>
      </c>
      <c r="EE22" s="102">
        <f>SUM(Month!$EE22:EE22)</f>
        <v>6.525</v>
      </c>
      <c r="EF22" s="102">
        <f>SUM(Month!$EE22:EF22)</f>
        <v>11.852</v>
      </c>
      <c r="EG22" s="102">
        <f>SUM(Month!$EE22:EG22)</f>
        <v>17.304</v>
      </c>
      <c r="EH22" s="102">
        <f>SUM(Month!$EE22:EH22)</f>
        <v>23.294</v>
      </c>
      <c r="EI22" s="102">
        <f>SUM(Month!$EE22:EI22)</f>
        <v>28.414</v>
      </c>
      <c r="EJ22" s="102">
        <f>SUM(Month!$EE22:EJ22)</f>
        <v>32.579</v>
      </c>
      <c r="EK22" s="102">
        <f>SUM(Month!$EE22:EK22)</f>
        <v>39.193</v>
      </c>
      <c r="EL22" s="102">
        <f>SUM(Month!$EE22:EL22)</f>
        <v>44.886</v>
      </c>
      <c r="EM22" s="102">
        <f>SUM(Month!$EE22:EM22)</f>
        <v>49.403</v>
      </c>
      <c r="EN22" s="102">
        <f>SUM(Month!$EE22:EN22)</f>
        <v>56.3</v>
      </c>
      <c r="EO22" s="102">
        <f>SUM(Month!$EE22:EO22)</f>
        <v>61.659</v>
      </c>
      <c r="EP22" s="102">
        <f>SUM(Month!$EE22:EP22)</f>
        <v>65.293</v>
      </c>
      <c r="EQ22" s="102">
        <f>SUM(Month!$EQ22:EQ22)</f>
        <v>3.454</v>
      </c>
      <c r="ER22" s="102">
        <f>SUM(Month!$EQ22:ER22)</f>
        <v>8.061</v>
      </c>
      <c r="ES22" s="102">
        <f>SUM(Month!$EQ22:ES22)</f>
        <v>10.286</v>
      </c>
      <c r="ET22" s="102">
        <f>SUM(Month!$EQ22:ET22)</f>
        <v>14.084</v>
      </c>
      <c r="EU22" s="102">
        <f>SUM(Month!$EQ22:EU22)</f>
        <v>18.036</v>
      </c>
      <c r="EV22" s="102">
        <f>SUM(Month!$EQ22:EV22)</f>
        <v>23.133</v>
      </c>
      <c r="EW22" s="102">
        <f>SUM(Month!$EQ22:EW22)</f>
        <v>29.153</v>
      </c>
      <c r="EX22" s="102">
        <f>SUM(Month!$EQ22:EX22)</f>
        <v>35.645</v>
      </c>
      <c r="EY22" s="102">
        <f>SUM(Month!$EQ22:EY22)</f>
        <v>42.546</v>
      </c>
      <c r="EZ22" s="102">
        <f>SUM(Month!$EQ22:EZ22)</f>
        <v>50.921</v>
      </c>
      <c r="FA22" s="102">
        <f>SUM(Month!$EQ22:FA22)</f>
        <v>55.071</v>
      </c>
      <c r="FB22" s="102">
        <f>SUM(Month!$EQ22:FB22)</f>
        <v>59.482</v>
      </c>
      <c r="FC22" s="102">
        <f>SUM(Month!$FC22:FC22)</f>
        <v>6.505</v>
      </c>
      <c r="FD22" s="102">
        <f>SUM(Month!$FC22:FD22)</f>
        <v>10.056</v>
      </c>
      <c r="FE22" s="102">
        <f>SUM(Month!$FC22:FE22)</f>
        <v>14.365</v>
      </c>
      <c r="FF22" s="102">
        <f>SUM(Month!$FC22:FF22)</f>
        <v>17.644</v>
      </c>
      <c r="FG22" s="102">
        <f>SUM(Month!$FC22:FG22)</f>
        <v>20.364</v>
      </c>
      <c r="FH22" s="102">
        <f>SUM(Month!$FC22:FH22)</f>
        <v>24.592</v>
      </c>
      <c r="FI22" s="102">
        <f>SUM(Month!$FC22:FI22)</f>
        <v>29.957</v>
      </c>
      <c r="FJ22" s="102">
        <f>SUM(Month!$FC22:FJ22)</f>
        <v>36.533</v>
      </c>
      <c r="FK22" s="102">
        <f>SUM(Month!$FC22:FK22)</f>
        <v>43.995</v>
      </c>
      <c r="FL22" s="102">
        <f>SUM(Month!$FC22:FL22)</f>
        <v>49.167</v>
      </c>
      <c r="FM22" s="102">
        <f>SUM(Month!$FC22:FM22)</f>
        <v>54.768</v>
      </c>
      <c r="FN22" s="102">
        <f>SUM(Month!$FC22:FN22)</f>
        <v>58.494</v>
      </c>
      <c r="FO22" s="102">
        <f>SUM(Month!$FO22:FO22)</f>
        <v>5.393</v>
      </c>
      <c r="FP22" s="102">
        <f>SUM(Month!$FO22:FP22)</f>
        <v>9.614</v>
      </c>
      <c r="FQ22" s="102">
        <f>SUM(Month!$FO22:FQ22)</f>
        <v>15.156</v>
      </c>
      <c r="FR22" s="102">
        <f>SUM(Month!$FO22:FR22)</f>
        <v>20.275</v>
      </c>
      <c r="FS22" s="102">
        <f>SUM(Month!$FO22:FS22)</f>
        <v>24.556</v>
      </c>
      <c r="FT22" s="102">
        <f>SUM(Month!$FO22:FT22)</f>
        <v>29.196</v>
      </c>
      <c r="FU22" s="102">
        <f>SUM(Month!$FO22:FU22)</f>
        <v>36.622</v>
      </c>
      <c r="FV22" s="102">
        <f>SUM(Month!$FO22:FV22)</f>
        <v>41.527</v>
      </c>
      <c r="FW22" s="102">
        <f>SUM(Month!$FO22:FW22)</f>
        <v>47.041</v>
      </c>
      <c r="FX22" s="102">
        <f>SUM(Month!$FO22:FX22)</f>
        <v>52.256</v>
      </c>
      <c r="FY22" s="102">
        <f>SUM(Month!$FO22:FY22)</f>
        <v>56.68</v>
      </c>
      <c r="FZ22" s="102">
        <f>SUM(Month!$FO22:FZ22)</f>
        <v>61.095</v>
      </c>
      <c r="GA22" s="102">
        <f>SUM(Month!$GA22:GA22)</f>
        <v>4.239</v>
      </c>
      <c r="GB22" s="102">
        <f>SUM(Month!$GA22:GB22)</f>
        <v>8.183</v>
      </c>
      <c r="GC22" s="102">
        <f>SUM(Month!$GA22:GC22)</f>
        <v>13.068</v>
      </c>
      <c r="GD22" s="102">
        <f>SUM(Month!$GA22:GD22)</f>
        <v>19.533</v>
      </c>
      <c r="GE22" s="102">
        <f>SUM(Month!$GA22:GE22)</f>
        <v>24.565</v>
      </c>
      <c r="GF22" s="102">
        <f>SUM(Month!$GA22:GF22)</f>
        <v>28.51</v>
      </c>
      <c r="GG22" s="102">
        <f>SUM(Month!$GA22:GG22)</f>
        <v>33.773</v>
      </c>
      <c r="GH22" s="102">
        <f>SUM(Month!$GA22:GH22)</f>
        <v>38.476</v>
      </c>
      <c r="GI22" s="102">
        <f>SUM(Month!$GA22:GI22)</f>
        <v>41.785</v>
      </c>
      <c r="GJ22" s="102">
        <f>SUM(Month!$GA22:GJ22)</f>
        <v>48.595</v>
      </c>
      <c r="GK22" s="138"/>
    </row>
    <row r="23" ht="13.5" customHeight="1">
      <c r="A23" s="88">
        <f t="shared" si="1"/>
        <v>19</v>
      </c>
      <c r="B23" s="106" t="s">
        <v>19</v>
      </c>
      <c r="C23" s="107">
        <f>SUM(Month!$C23:C23)</f>
        <v>20.344</v>
      </c>
      <c r="D23" s="107">
        <f>SUM(Month!$C23:D23)</f>
        <v>36.964</v>
      </c>
      <c r="E23" s="107">
        <f>SUM(Month!$C23:E23)</f>
        <v>54.494</v>
      </c>
      <c r="F23" s="107">
        <f>SUM(Month!$C23:F23)</f>
        <v>70.704</v>
      </c>
      <c r="G23" s="107">
        <f>SUM(Month!$C23:G23)</f>
        <v>90.518</v>
      </c>
      <c r="H23" s="107">
        <f>SUM(Month!$C23:H23)</f>
        <v>111.947</v>
      </c>
      <c r="I23" s="107">
        <f>SUM(Month!$C23:I23)</f>
        <v>136.779</v>
      </c>
      <c r="J23" s="107">
        <f>SUM(Month!$C23:J23)</f>
        <v>158.413</v>
      </c>
      <c r="K23" s="107">
        <f>SUM(Month!$C23:K23)</f>
        <v>179.035</v>
      </c>
      <c r="L23" s="107">
        <f>SUM(Month!$C23:L23)</f>
        <v>205.345</v>
      </c>
      <c r="M23" s="107">
        <f>SUM(Month!$C23:M23)</f>
        <v>229.13</v>
      </c>
      <c r="N23" s="107">
        <f>SUM(Month!$C23:N23)</f>
        <v>252.79</v>
      </c>
      <c r="O23" s="107">
        <f>SUM(Month!$O23:O23)</f>
        <v>17.078</v>
      </c>
      <c r="P23" s="107">
        <f>SUM(Month!$O23:P23)</f>
        <v>34.533</v>
      </c>
      <c r="Q23" s="107">
        <f>SUM(Month!$O23:Q23)</f>
        <v>54.788</v>
      </c>
      <c r="R23" s="107">
        <f>SUM(Month!$O23:R23)</f>
        <v>75.948</v>
      </c>
      <c r="S23" s="107">
        <f>SUM(Month!$O23:S23)</f>
        <v>98.771</v>
      </c>
      <c r="T23" s="107">
        <f>SUM(Month!$O23:T23)</f>
        <v>119.626</v>
      </c>
      <c r="U23" s="107">
        <f>SUM(Month!$O23:U23)</f>
        <v>139.582</v>
      </c>
      <c r="V23" s="107">
        <f>SUM(Month!$O23:V23)</f>
        <v>163.179</v>
      </c>
      <c r="W23" s="107">
        <f>SUM(Month!$O23:W23)</f>
        <v>187.096</v>
      </c>
      <c r="X23" s="107">
        <f>SUM(Month!$O23:X23)</f>
        <v>215.167</v>
      </c>
      <c r="Y23" s="107">
        <f>SUM(Month!$O23:Y23)</f>
        <v>235.284</v>
      </c>
      <c r="Z23" s="107">
        <f>SUM(Month!$O23:Z23)</f>
        <v>253.595</v>
      </c>
      <c r="AA23" s="107">
        <f>SUM(Month!$AA23:AA23)</f>
        <v>19.466</v>
      </c>
      <c r="AB23" s="107">
        <f>SUM(Month!$AA23:AB23)</f>
        <v>38.393</v>
      </c>
      <c r="AC23" s="107">
        <f>SUM(Month!$AA23:AC23)</f>
        <v>56.601</v>
      </c>
      <c r="AD23" s="107">
        <f>SUM(Month!$AA23:AD23)</f>
        <v>73.439</v>
      </c>
      <c r="AE23" s="107">
        <f>SUM(Month!$AA23:AE23)</f>
        <v>93.992</v>
      </c>
      <c r="AF23" s="107">
        <f>SUM(Month!$AA23:AF23)</f>
        <v>112.423</v>
      </c>
      <c r="AG23" s="107">
        <f>SUM(Month!$AA23:AG23)</f>
        <v>131.301</v>
      </c>
      <c r="AH23" s="107">
        <f>SUM(Month!$AA23:AH23)</f>
        <v>154.736</v>
      </c>
      <c r="AI23" s="107">
        <f>SUM(Month!$AA23:AI23)</f>
        <v>176.441</v>
      </c>
      <c r="AJ23" s="107">
        <f>SUM(Month!$AA23:AJ23)</f>
        <v>200.306</v>
      </c>
      <c r="AK23" s="107">
        <f>SUM(Month!$AA23:AK23)</f>
        <v>221.539</v>
      </c>
      <c r="AL23" s="107">
        <f>SUM(Month!$AA23:AL23)</f>
        <v>235.812</v>
      </c>
      <c r="AM23" s="107">
        <f>SUM(Month!$AM23:AM23)</f>
        <v>9.729</v>
      </c>
      <c r="AN23" s="107">
        <f>SUM(Month!$AM23:AN23)</f>
        <v>24.387</v>
      </c>
      <c r="AO23" s="107">
        <f>SUM(Month!$AM23:AO23)</f>
        <v>46.245</v>
      </c>
      <c r="AP23" s="107">
        <f>SUM(Month!$AM23:AP23)</f>
        <v>66.047</v>
      </c>
      <c r="AQ23" s="107">
        <f>SUM(Month!$AM23:AQ23)</f>
        <v>85.679</v>
      </c>
      <c r="AR23" s="107">
        <f>SUM(Month!$AM23:AR23)</f>
        <v>108.714</v>
      </c>
      <c r="AS23" s="107">
        <f>SUM(Month!$AM23:AS23)</f>
        <v>133.988</v>
      </c>
      <c r="AT23" s="107">
        <f>SUM(Month!$AM23:AT23)</f>
        <v>154.966</v>
      </c>
      <c r="AU23" s="107">
        <f>SUM(Month!$AM23:AU23)</f>
        <v>171.657</v>
      </c>
      <c r="AV23" s="107">
        <f>SUM(Month!$AM23:AV23)</f>
        <v>191.964</v>
      </c>
      <c r="AW23" s="107">
        <f>SUM(Month!$AM23:AW23)</f>
        <v>213.539</v>
      </c>
      <c r="AX23" s="107">
        <f>SUM(Month!$AM23:AX23)</f>
        <v>233.689</v>
      </c>
      <c r="AY23" s="107">
        <f>SUM(Month!$AY23:AY23)</f>
        <v>14.275</v>
      </c>
      <c r="AZ23" s="107">
        <f>SUM(Month!$AY23:AZ23)</f>
        <v>30.142</v>
      </c>
      <c r="BA23" s="107">
        <f>SUM(Month!$AY23:BA23)</f>
        <v>53.654</v>
      </c>
      <c r="BB23" s="107">
        <f>SUM(Month!$AY23:BB23)</f>
        <v>74.676</v>
      </c>
      <c r="BC23" s="107">
        <f>SUM(Month!$AY23:BC23)</f>
        <v>94.919</v>
      </c>
      <c r="BD23" s="107">
        <f>SUM(Month!$AY23:BD23)</f>
        <v>117.585</v>
      </c>
      <c r="BE23" s="107">
        <f>SUM(Month!$AY23:BE23)</f>
        <v>139.049</v>
      </c>
      <c r="BF23" s="107">
        <f>SUM(Month!$AY23:BF23)</f>
        <v>163.4</v>
      </c>
      <c r="BG23" s="107">
        <f>SUM(Month!$AY23:BG23)</f>
        <v>188.29</v>
      </c>
      <c r="BH23" s="107">
        <f>SUM(Month!$AY23:BH23)</f>
        <v>217.332</v>
      </c>
      <c r="BI23" s="107">
        <f>SUM(Month!$AY23:BI23)</f>
        <v>241.118</v>
      </c>
      <c r="BJ23" s="107">
        <f>SUM(Month!$AY23:BJ23)</f>
        <v>262.475</v>
      </c>
      <c r="BK23" s="107">
        <f>SUM(Month!$BK23:BK23)</f>
        <v>22.301</v>
      </c>
      <c r="BL23" s="107">
        <f>SUM(Month!$BK23:BL23)</f>
        <v>40.44</v>
      </c>
      <c r="BM23" s="107">
        <f>SUM(Month!$BK23:BM23)</f>
        <v>61.859</v>
      </c>
      <c r="BN23" s="107">
        <f>SUM(Month!$BK23:BN23)</f>
        <v>83.978</v>
      </c>
      <c r="BO23" s="107">
        <f>SUM(Month!$BK23:BO23)</f>
        <v>103.57</v>
      </c>
      <c r="BP23" s="107">
        <f>SUM(Month!$BK23:BP23)</f>
        <v>123.156</v>
      </c>
      <c r="BQ23" s="107">
        <f>SUM(Month!$BK23:BQ23)</f>
        <v>145.923</v>
      </c>
      <c r="BR23" s="107">
        <f>SUM(Month!$BK23:BR23)</f>
        <v>175.178</v>
      </c>
      <c r="BS23" s="107">
        <f>SUM(Month!$BK23:BS23)</f>
        <v>200.84</v>
      </c>
      <c r="BT23" s="107">
        <f>SUM(Month!$BK23:BT23)</f>
        <v>224.254</v>
      </c>
      <c r="BU23" s="107">
        <f>SUM(Month!$BK23:BU23)</f>
        <v>244.725</v>
      </c>
      <c r="BV23" s="107">
        <f>SUM(Month!$BK23:BV23)</f>
        <v>262.194</v>
      </c>
      <c r="BW23" s="107">
        <f>SUM(Month!$BW23:BW23)</f>
        <v>20.665</v>
      </c>
      <c r="BX23" s="107">
        <f>SUM(Month!$BW23:BX23)</f>
        <v>40.293</v>
      </c>
      <c r="BY23" s="107">
        <f>SUM(Month!$BW23:BY23)</f>
        <v>63.524</v>
      </c>
      <c r="BZ23" s="107">
        <f>SUM(Month!$BW23:BZ23)</f>
        <v>83.922</v>
      </c>
      <c r="CA23" s="107">
        <f>SUM(Month!$BW23:CA23)</f>
        <v>104.893</v>
      </c>
      <c r="CB23" s="107">
        <f>SUM(Month!$BW23:CB23)</f>
        <v>126.287</v>
      </c>
      <c r="CC23" s="107">
        <f>SUM(Month!$BW23:CC23)</f>
        <v>145.88</v>
      </c>
      <c r="CD23" s="107">
        <f>SUM(Month!$BW23:CD23)</f>
        <v>174.807</v>
      </c>
      <c r="CE23" s="107">
        <f>SUM(Month!$BW23:CE23)</f>
        <v>200.817</v>
      </c>
      <c r="CF23" s="107">
        <f>SUM(Month!$BW23:CF23)</f>
        <v>228.574</v>
      </c>
      <c r="CG23" s="107">
        <f>SUM(Month!$BW23:CG23)</f>
        <v>251.476</v>
      </c>
      <c r="CH23" s="107">
        <f>SUM(Month!$BW23:CH23)</f>
        <v>272.314</v>
      </c>
      <c r="CI23" s="107">
        <f>SUM(Month!$CI23:CI23)</f>
        <v>16.981</v>
      </c>
      <c r="CJ23" s="107">
        <f>SUM(Month!$CI23:CJ23)</f>
        <v>39.224</v>
      </c>
      <c r="CK23" s="107">
        <f>SUM(Month!$CI23:CK23)</f>
        <v>61.747</v>
      </c>
      <c r="CL23" s="107">
        <f>SUM(Month!$CI23:CL23)</f>
        <v>86.215</v>
      </c>
      <c r="CM23" s="107">
        <f>SUM(Month!$CI23:CM23)</f>
        <v>110.204</v>
      </c>
      <c r="CN23" s="107">
        <f>SUM(Month!$CI23:CN23)</f>
        <v>131.479</v>
      </c>
      <c r="CO23" s="107">
        <f>SUM(Month!$CI23:CO23)</f>
        <v>156.116</v>
      </c>
      <c r="CP23" s="107">
        <f>SUM(Month!$CI23:CP23)</f>
        <v>183.972</v>
      </c>
      <c r="CQ23" s="107">
        <f>SUM(Month!$CI23:CQ23)</f>
        <v>207.595</v>
      </c>
      <c r="CR23" s="107">
        <f>SUM(Month!$CI23:CR23)</f>
        <v>238.374</v>
      </c>
      <c r="CS23" s="107">
        <f>SUM(Month!$CI23:CS23)</f>
        <v>264.946</v>
      </c>
      <c r="CT23" s="107">
        <f>SUM(Month!$CI23:CT23)</f>
        <v>289.605</v>
      </c>
      <c r="CU23" s="107">
        <f>SUM(Month!$CU23:CU23)</f>
        <v>24.779</v>
      </c>
      <c r="CV23" s="107">
        <f>SUM(Month!$CU23:CV23)</f>
        <v>44.917</v>
      </c>
      <c r="CW23" s="107">
        <f>SUM(Month!$CU23:CW23)</f>
        <v>70.17</v>
      </c>
      <c r="CX23" s="107">
        <f>SUM(Month!$CU23:CX23)</f>
        <v>90.167</v>
      </c>
      <c r="CY23" s="107">
        <f>SUM(Month!$CU23:CY23)</f>
        <v>113.369</v>
      </c>
      <c r="CZ23" s="107">
        <f>SUM(Month!$CU23:CZ23)</f>
        <v>134.052</v>
      </c>
      <c r="DA23" s="107">
        <f>SUM(Month!$CU23:DA23)</f>
        <v>157.514</v>
      </c>
      <c r="DB23" s="107">
        <f>SUM(Month!$CU23:DB23)</f>
        <v>186.026</v>
      </c>
      <c r="DC23" s="107">
        <f>SUM(Month!$CU23:DC23)</f>
        <v>213.054</v>
      </c>
      <c r="DD23" s="107">
        <f>SUM(Month!$CU23:DD23)</f>
        <v>242.775</v>
      </c>
      <c r="DE23" s="107">
        <f>SUM(Month!$CU23:DE23)</f>
        <v>267.445</v>
      </c>
      <c r="DF23" s="107">
        <f>SUM(Month!$CU23:DF23)</f>
        <v>287.969</v>
      </c>
      <c r="DG23" s="107">
        <f>SUM(Month!$DG23:DG23)</f>
        <v>21.531</v>
      </c>
      <c r="DH23" s="107">
        <f>SUM(Month!$DG23:DH23)</f>
        <v>42.079</v>
      </c>
      <c r="DI23" s="107">
        <f>SUM(Month!$DG23:DI23)</f>
        <v>63.339</v>
      </c>
      <c r="DJ23" s="107">
        <f>SUM(Month!$DG23:DJ23)</f>
        <v>86.03</v>
      </c>
      <c r="DK23" s="107">
        <f>SUM(Month!$DG23:DK23)</f>
        <v>109.393</v>
      </c>
      <c r="DL23" s="107">
        <f>SUM(Month!$DG23:DL23)</f>
        <v>131.867</v>
      </c>
      <c r="DM23" s="107">
        <f>SUM(Month!$DG23:DM23)</f>
        <v>158.793</v>
      </c>
      <c r="DN23" s="107">
        <f>SUM(Month!$DG23:DN23)</f>
        <v>187.418</v>
      </c>
      <c r="DO23" s="107">
        <f>SUM(Month!$DG23:DO23)</f>
        <v>217.651</v>
      </c>
      <c r="DP23" s="107">
        <f>SUM(Month!$DG23:DP23)</f>
        <v>247.33</v>
      </c>
      <c r="DQ23" s="107">
        <f>SUM(Month!$DG23:DQ23)</f>
        <v>270.935</v>
      </c>
      <c r="DR23" s="107">
        <f>SUM(Month!$DG23:DR23)</f>
        <v>292.197</v>
      </c>
      <c r="DS23" s="107">
        <f>SUM(Month!$DS23:DS23)</f>
        <v>21.652</v>
      </c>
      <c r="DT23" s="107">
        <f>SUM(Month!$DS23:DT23)</f>
        <v>43.064</v>
      </c>
      <c r="DU23" s="107">
        <f>SUM(Month!$DS23:DU23)</f>
        <v>69.483</v>
      </c>
      <c r="DV23" s="107">
        <f>SUM(Month!$DS23:DV23)</f>
        <v>95.373</v>
      </c>
      <c r="DW23" s="107">
        <f>SUM(Month!$DS23:DW23)</f>
        <v>120.338</v>
      </c>
      <c r="DX23" s="107">
        <f>SUM(Month!$DS23:DX23)</f>
        <v>147.352</v>
      </c>
      <c r="DY23" s="107">
        <f>SUM(Month!$DS23:DY23)</f>
        <v>173.502</v>
      </c>
      <c r="DZ23" s="107">
        <f>SUM(Month!$DS23:DZ23)</f>
        <v>201.585</v>
      </c>
      <c r="EA23" s="107">
        <f>SUM(Month!$DS23:EA23)</f>
        <v>232.589</v>
      </c>
      <c r="EB23" s="107">
        <f>SUM(Month!$DS23:EB23)</f>
        <v>261.851</v>
      </c>
      <c r="EC23" s="107">
        <f>SUM(Month!$DS23:EC23)</f>
        <v>285.743</v>
      </c>
      <c r="ED23" s="107">
        <f>SUM(Month!$DS23:ED23)</f>
        <v>310.278</v>
      </c>
      <c r="EE23" s="107">
        <f>SUM(Month!$EE23:EE23)</f>
        <v>27.188</v>
      </c>
      <c r="EF23" s="107">
        <f>SUM(Month!$EE23:EF23)</f>
        <v>50.134</v>
      </c>
      <c r="EG23" s="107">
        <f>SUM(Month!$EE23:EG23)</f>
        <v>76.446</v>
      </c>
      <c r="EH23" s="107">
        <f>SUM(Month!$EE23:EH23)</f>
        <v>101.404</v>
      </c>
      <c r="EI23" s="107">
        <f>SUM(Month!$EE23:EI23)</f>
        <v>123.824</v>
      </c>
      <c r="EJ23" s="107">
        <f>SUM(Month!$EE23:EJ23)</f>
        <v>145.976</v>
      </c>
      <c r="EK23" s="107">
        <f>SUM(Month!$EE23:EK23)</f>
        <v>172.793</v>
      </c>
      <c r="EL23" s="107">
        <f>SUM(Month!$EE23:EL23)</f>
        <v>197.802</v>
      </c>
      <c r="EM23" s="107">
        <f>SUM(Month!$EE23:EM23)</f>
        <v>225.124</v>
      </c>
      <c r="EN23" s="107">
        <f>SUM(Month!$EE23:EN23)</f>
        <v>257.101</v>
      </c>
      <c r="EO23" s="107">
        <f>SUM(Month!$EE23:EO23)</f>
        <v>284.817</v>
      </c>
      <c r="EP23" s="107">
        <f>SUM(Month!$EE23:EP23)</f>
        <v>307.115</v>
      </c>
      <c r="EQ23" s="107">
        <f>SUM(Month!$EQ23:EQ23)</f>
        <v>24.834</v>
      </c>
      <c r="ER23" s="107">
        <f>SUM(Month!$EQ23:ER23)</f>
        <v>47.154</v>
      </c>
      <c r="ES23" s="107">
        <f>SUM(Month!$EQ23:ES23)</f>
        <v>69.113</v>
      </c>
      <c r="ET23" s="107">
        <f>SUM(Month!$EQ23:ET23)</f>
        <v>93.596</v>
      </c>
      <c r="EU23" s="107">
        <f>SUM(Month!$EQ23:EU23)</f>
        <v>114.019</v>
      </c>
      <c r="EV23" s="107">
        <f>SUM(Month!$EQ23:EV23)</f>
        <v>138.114</v>
      </c>
      <c r="EW23" s="107">
        <f>SUM(Month!$EQ23:EW23)</f>
        <v>170.529</v>
      </c>
      <c r="EX23" s="107">
        <f>SUM(Month!$EQ23:EX23)</f>
        <v>201.055</v>
      </c>
      <c r="EY23" s="107">
        <f>SUM(Month!$EQ23:EY23)</f>
        <v>234.153</v>
      </c>
      <c r="EZ23" s="107">
        <f>SUM(Month!$EQ23:EZ23)</f>
        <v>270.134</v>
      </c>
      <c r="FA23" s="107">
        <f>SUM(Month!$EQ23:FA23)</f>
        <v>296.946</v>
      </c>
      <c r="FB23" s="107">
        <f>SUM(Month!$EQ23:FB23)</f>
        <v>322.655</v>
      </c>
      <c r="FC23" s="107">
        <f>SUM(Month!$FC23:FC23)</f>
        <v>27.271</v>
      </c>
      <c r="FD23" s="107">
        <f>SUM(Month!$FC23:FD23)</f>
        <v>51.063</v>
      </c>
      <c r="FE23" s="107">
        <f>SUM(Month!$FC23:FE23)</f>
        <v>77.578</v>
      </c>
      <c r="FF23" s="107">
        <f>SUM(Month!$FC23:FF23)</f>
        <v>102.872</v>
      </c>
      <c r="FG23" s="107">
        <f>SUM(Month!$FC23:FG23)</f>
        <v>128.881</v>
      </c>
      <c r="FH23" s="107">
        <f>SUM(Month!$FC23:FH23)</f>
        <v>155.849</v>
      </c>
      <c r="FI23" s="107">
        <f>SUM(Month!$FC23:FI23)</f>
        <v>182.812</v>
      </c>
      <c r="FJ23" s="107">
        <f>SUM(Month!$FC23:FJ23)</f>
        <v>214.477</v>
      </c>
      <c r="FK23" s="107">
        <f>SUM(Month!$FC23:FK23)</f>
        <v>245.813</v>
      </c>
      <c r="FL23" s="107">
        <f>SUM(Month!$FC23:FL23)</f>
        <v>278.808</v>
      </c>
      <c r="FM23" s="107">
        <f>SUM(Month!$FC23:FM23)</f>
        <v>309.691</v>
      </c>
      <c r="FN23" s="107">
        <f>SUM(Month!$FC23:FN23)</f>
        <v>334.448</v>
      </c>
      <c r="FO23" s="107">
        <f>SUM(Month!$FO23:FO23)</f>
        <v>26.464</v>
      </c>
      <c r="FP23" s="107">
        <f>SUM(Month!$FO23:FP23)</f>
        <v>53.598</v>
      </c>
      <c r="FQ23" s="107">
        <f>SUM(Month!$FO23:FQ23)</f>
        <v>87.231</v>
      </c>
      <c r="FR23" s="107">
        <f>SUM(Month!$FO23:FR23)</f>
        <v>111.276</v>
      </c>
      <c r="FS23" s="107">
        <f>SUM(Month!$FO23:FS23)</f>
        <v>136.05</v>
      </c>
      <c r="FT23" s="107">
        <f>SUM(Month!$FO23:FT23)</f>
        <v>159.471</v>
      </c>
      <c r="FU23" s="107">
        <f>SUM(Month!$FO23:FU23)</f>
        <v>189.753</v>
      </c>
      <c r="FV23" s="107">
        <f>SUM(Month!$FO23:FV23)</f>
        <v>220.97</v>
      </c>
      <c r="FW23" s="107">
        <f>SUM(Month!$FO23:FW23)</f>
        <v>250.646</v>
      </c>
      <c r="FX23" s="107">
        <f>SUM(Month!$FO23:FX23)</f>
        <v>283.631</v>
      </c>
      <c r="FY23" s="107">
        <f>SUM(Month!$FO23:FY23)</f>
        <v>311.567</v>
      </c>
      <c r="FZ23" s="107">
        <f>SUM(Month!$FO23:FZ23)</f>
        <v>342.393</v>
      </c>
      <c r="GA23" s="107">
        <f>SUM(Month!$GA23:GA23)</f>
        <v>28.85</v>
      </c>
      <c r="GB23" s="107">
        <f>SUM(Month!$GA23:GB23)</f>
        <v>57.024</v>
      </c>
      <c r="GC23" s="107">
        <f>SUM(Month!$GA23:GC23)</f>
        <v>89.756</v>
      </c>
      <c r="GD23" s="107">
        <f>SUM(Month!$GA23:GD23)</f>
        <v>122.956</v>
      </c>
      <c r="GE23" s="107">
        <f>SUM(Month!$GA23:GE23)</f>
        <v>155.794</v>
      </c>
      <c r="GF23" s="107">
        <f>SUM(Month!$GA23:GF23)</f>
        <v>184.502</v>
      </c>
      <c r="GG23" s="107">
        <f>SUM(Month!$GA23:GG23)</f>
        <v>213.862</v>
      </c>
      <c r="GH23" s="107">
        <f>SUM(Month!$GA23:GH23)</f>
        <v>248.468</v>
      </c>
      <c r="GI23" s="107">
        <f>SUM(Month!$GA23:GI23)</f>
        <v>278.091</v>
      </c>
      <c r="GJ23" s="107">
        <f>SUM(Month!$GA23:GJ23)</f>
        <v>317.167</v>
      </c>
      <c r="GK23" s="139"/>
    </row>
    <row r="24" ht="4.5" customHeight="1">
      <c r="A24" s="88">
        <f t="shared" si="1"/>
        <v>20</v>
      </c>
      <c r="B24" s="109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39"/>
    </row>
    <row r="25" ht="13.5" customHeight="1">
      <c r="A25" s="88">
        <f t="shared" si="1"/>
        <v>21</v>
      </c>
      <c r="B25" s="113" t="s">
        <v>20</v>
      </c>
      <c r="C25" s="114">
        <f>SUM(Month!$C25:C25)</f>
        <v>28.778</v>
      </c>
      <c r="D25" s="114">
        <f>SUM(Month!$C25:D25)</f>
        <v>56.322</v>
      </c>
      <c r="E25" s="114">
        <f>SUM(Month!$C25:E25)</f>
        <v>88.225</v>
      </c>
      <c r="F25" s="114">
        <f>SUM(Month!$C25:F25)</f>
        <v>118.814</v>
      </c>
      <c r="G25" s="114">
        <f>SUM(Month!$C25:G25)</f>
        <v>153.949</v>
      </c>
      <c r="H25" s="114">
        <f>SUM(Month!$C25:H25)</f>
        <v>187.627</v>
      </c>
      <c r="I25" s="114">
        <f>SUM(Month!$C25:I25)</f>
        <v>223.183</v>
      </c>
      <c r="J25" s="114">
        <f>SUM(Month!$C25:J25)</f>
        <v>264.052</v>
      </c>
      <c r="K25" s="114">
        <f>SUM(Month!$C25:K25)</f>
        <v>300.138</v>
      </c>
      <c r="L25" s="114">
        <f>SUM(Month!$C25:L25)</f>
        <v>337.716</v>
      </c>
      <c r="M25" s="114">
        <f>SUM(Month!$C25:M25)</f>
        <v>371.884</v>
      </c>
      <c r="N25" s="114">
        <f>SUM(Month!$C25:N25)</f>
        <v>409.15</v>
      </c>
      <c r="O25" s="114">
        <f>SUM(Month!$O25:O25)</f>
        <v>32.885</v>
      </c>
      <c r="P25" s="114">
        <f>SUM(Month!$O25:P25)</f>
        <v>63.326</v>
      </c>
      <c r="Q25" s="114">
        <f>SUM(Month!$O25:Q25)</f>
        <v>97.962</v>
      </c>
      <c r="R25" s="114">
        <f>SUM(Month!$O25:R25)</f>
        <v>133.541</v>
      </c>
      <c r="S25" s="114">
        <f>SUM(Month!$O25:S25)</f>
        <v>172.673</v>
      </c>
      <c r="T25" s="114">
        <f>SUM(Month!$O25:T25)</f>
        <v>209.073</v>
      </c>
      <c r="U25" s="114">
        <f>SUM(Month!$O25:U25)</f>
        <v>249.699</v>
      </c>
      <c r="V25" s="114">
        <f>SUM(Month!$O25:V25)</f>
        <v>289.264</v>
      </c>
      <c r="W25" s="114">
        <f>SUM(Month!$O25:W25)</f>
        <v>325.517</v>
      </c>
      <c r="X25" s="114">
        <f>SUM(Month!$O25:X25)</f>
        <v>370.682</v>
      </c>
      <c r="Y25" s="114">
        <f>SUM(Month!$O25:Y25)</f>
        <v>409.949</v>
      </c>
      <c r="Z25" s="114">
        <f>SUM(Month!$O25:Z25)</f>
        <v>447.73</v>
      </c>
      <c r="AA25" s="114">
        <f>SUM(Month!$AA25:AA25)</f>
        <v>33.625</v>
      </c>
      <c r="AB25" s="114">
        <f>SUM(Month!$AA25:AB25)</f>
        <v>68.504</v>
      </c>
      <c r="AC25" s="114">
        <f>SUM(Month!$AA25:AC25)</f>
        <v>105.187</v>
      </c>
      <c r="AD25" s="114">
        <f>SUM(Month!$AA25:AD25)</f>
        <v>139.29</v>
      </c>
      <c r="AE25" s="114">
        <f>SUM(Month!$AA25:AE25)</f>
        <v>175.625</v>
      </c>
      <c r="AF25" s="114">
        <f>SUM(Month!$AA25:AF25)</f>
        <v>214.499</v>
      </c>
      <c r="AG25" s="114">
        <f>SUM(Month!$AA25:AG25)</f>
        <v>250.704</v>
      </c>
      <c r="AH25" s="114">
        <f>SUM(Month!$AA25:AH25)</f>
        <v>292.066</v>
      </c>
      <c r="AI25" s="114">
        <f>SUM(Month!$AA25:AI25)</f>
        <v>334.307</v>
      </c>
      <c r="AJ25" s="114">
        <f>SUM(Month!$AA25:AJ25)</f>
        <v>381.735</v>
      </c>
      <c r="AK25" s="114">
        <f>SUM(Month!$AA25:AK25)</f>
        <v>421.411</v>
      </c>
      <c r="AL25" s="114">
        <f>SUM(Month!$AA25:AL25)</f>
        <v>456.925</v>
      </c>
      <c r="AM25" s="114">
        <f>SUM(Month!$AM25:AM25)</f>
        <v>28.532</v>
      </c>
      <c r="AN25" s="114">
        <f>SUM(Month!$AM25:AN25)</f>
        <v>59.67</v>
      </c>
      <c r="AO25" s="114">
        <f>SUM(Month!$AM25:AO25)</f>
        <v>97.803</v>
      </c>
      <c r="AP25" s="114">
        <f>SUM(Month!$AM25:AP25)</f>
        <v>133.514</v>
      </c>
      <c r="AQ25" s="114">
        <f>SUM(Month!$AM25:AQ25)</f>
        <v>171.424</v>
      </c>
      <c r="AR25" s="114">
        <f>SUM(Month!$AM25:AR25)</f>
        <v>212.619</v>
      </c>
      <c r="AS25" s="114">
        <f>SUM(Month!$AM25:AS25)</f>
        <v>252.223</v>
      </c>
      <c r="AT25" s="114">
        <f>SUM(Month!$AM25:AT25)</f>
        <v>293.748</v>
      </c>
      <c r="AU25" s="114">
        <f>SUM(Month!$AM25:AU25)</f>
        <v>332.335</v>
      </c>
      <c r="AV25" s="114">
        <f>SUM(Month!$AM25:AV25)</f>
        <v>377.009</v>
      </c>
      <c r="AW25" s="114">
        <f>SUM(Month!$AM25:AW25)</f>
        <v>413.487</v>
      </c>
      <c r="AX25" s="114">
        <f>SUM(Month!$AM25:AX25)</f>
        <v>451.994</v>
      </c>
      <c r="AY25" s="114">
        <f>SUM(Month!$AY25:AY25)</f>
        <v>32.701</v>
      </c>
      <c r="AZ25" s="114">
        <f>SUM(Month!$AY25:AZ25)</f>
        <v>63.919</v>
      </c>
      <c r="BA25" s="114">
        <f>SUM(Month!$AY25:BA25)</f>
        <v>104.023</v>
      </c>
      <c r="BB25" s="114">
        <f>SUM(Month!$AY25:BB25)</f>
        <v>139.296</v>
      </c>
      <c r="BC25" s="114">
        <f>SUM(Month!$AY25:BC25)</f>
        <v>176.485</v>
      </c>
      <c r="BD25" s="114">
        <f>SUM(Month!$AY25:BD25)</f>
        <v>218.779</v>
      </c>
      <c r="BE25" s="114">
        <f>SUM(Month!$AY25:BE25)</f>
        <v>259.062</v>
      </c>
      <c r="BF25" s="114">
        <f>SUM(Month!$AY25:BF25)</f>
        <v>303.308</v>
      </c>
      <c r="BG25" s="114">
        <f>SUM(Month!$AY25:BG25)</f>
        <v>345.202</v>
      </c>
      <c r="BH25" s="114">
        <f>SUM(Month!$AY25:BH25)</f>
        <v>388.104</v>
      </c>
      <c r="BI25" s="114">
        <f>SUM(Month!$AY25:BI25)</f>
        <v>431.778</v>
      </c>
      <c r="BJ25" s="114">
        <f>SUM(Month!$AY25:BJ25)</f>
        <v>471.816</v>
      </c>
      <c r="BK25" s="114">
        <f>SUM(Month!$BK25:BK25)</f>
        <v>35.783</v>
      </c>
      <c r="BL25" s="114">
        <f>SUM(Month!$BK25:BL25)</f>
        <v>71.461</v>
      </c>
      <c r="BM25" s="114">
        <f>SUM(Month!$BK25:BM25)</f>
        <v>110.707</v>
      </c>
      <c r="BN25" s="114">
        <f>SUM(Month!$BK25:BN25)</f>
        <v>151.762</v>
      </c>
      <c r="BO25" s="114">
        <f>SUM(Month!$BK25:BO25)</f>
        <v>192.966</v>
      </c>
      <c r="BP25" s="114">
        <f>SUM(Month!$BK25:BP25)</f>
        <v>234.112</v>
      </c>
      <c r="BQ25" s="114">
        <f>SUM(Month!$BK25:BQ25)</f>
        <v>282.092</v>
      </c>
      <c r="BR25" s="114">
        <f>SUM(Month!$BK25:BR25)</f>
        <v>325.251</v>
      </c>
      <c r="BS25" s="114">
        <f>SUM(Month!$BK25:BS25)</f>
        <v>372.06</v>
      </c>
      <c r="BT25" s="114">
        <f>SUM(Month!$BK25:BT25)</f>
        <v>419.648</v>
      </c>
      <c r="BU25" s="114">
        <f>SUM(Month!$BK25:BU25)</f>
        <v>460.518</v>
      </c>
      <c r="BV25" s="114">
        <f>SUM(Month!$BK25:BV25)</f>
        <v>501.699</v>
      </c>
      <c r="BW25" s="114">
        <f>SUM(Month!$BW25:BW25)</f>
        <v>38.058</v>
      </c>
      <c r="BX25" s="114">
        <f>SUM(Month!$BW25:BX25)</f>
        <v>78.199</v>
      </c>
      <c r="BY25" s="114">
        <f>SUM(Month!$BW25:BY25)</f>
        <v>119.196</v>
      </c>
      <c r="BZ25" s="114">
        <f>SUM(Month!$BW25:BZ25)</f>
        <v>157.904</v>
      </c>
      <c r="CA25" s="114">
        <f>SUM(Month!$BW25:CA25)</f>
        <v>198.255</v>
      </c>
      <c r="CB25" s="114">
        <f>SUM(Month!$BW25:CB25)</f>
        <v>239.544</v>
      </c>
      <c r="CC25" s="114">
        <f>SUM(Month!$BW25:CC25)</f>
        <v>282.589</v>
      </c>
      <c r="CD25" s="114">
        <f>SUM(Month!$BW25:CD25)</f>
        <v>330.61</v>
      </c>
      <c r="CE25" s="114">
        <f>SUM(Month!$BW25:CE25)</f>
        <v>374.659</v>
      </c>
      <c r="CF25" s="114">
        <f>SUM(Month!$BW25:CF25)</f>
        <v>428.113</v>
      </c>
      <c r="CG25" s="114">
        <f>SUM(Month!$BW25:CG25)</f>
        <v>469.661</v>
      </c>
      <c r="CH25" s="114">
        <f>SUM(Month!$BW25:CH25)</f>
        <v>510.169</v>
      </c>
      <c r="CI25" s="114">
        <f>SUM(Month!$CI25:CI25)</f>
        <v>35.469</v>
      </c>
      <c r="CJ25" s="114">
        <f>SUM(Month!$CI25:CJ25)</f>
        <v>74.067</v>
      </c>
      <c r="CK25" s="114">
        <f>SUM(Month!$CI25:CK25)</f>
        <v>115.531</v>
      </c>
      <c r="CL25" s="114">
        <f>SUM(Month!$CI25:CL25)</f>
        <v>157.594</v>
      </c>
      <c r="CM25" s="114">
        <f>SUM(Month!$CI25:CM25)</f>
        <v>203.475</v>
      </c>
      <c r="CN25" s="114">
        <f>SUM(Month!$CI25:CN25)</f>
        <v>247.797</v>
      </c>
      <c r="CO25" s="114">
        <f>SUM(Month!$CI25:CO25)</f>
        <v>292.139</v>
      </c>
      <c r="CP25" s="114">
        <f>SUM(Month!$CI25:CP25)</f>
        <v>339.224</v>
      </c>
      <c r="CQ25" s="114">
        <f>SUM(Month!$CI25:CQ25)</f>
        <v>385.066</v>
      </c>
      <c r="CR25" s="114">
        <f>SUM(Month!$CI25:CR25)</f>
        <v>439.419</v>
      </c>
      <c r="CS25" s="114">
        <f>SUM(Month!$CI25:CS25)</f>
        <v>485.836</v>
      </c>
      <c r="CT25" s="114">
        <f>SUM(Month!$CI25:CT25)</f>
        <v>534.905</v>
      </c>
      <c r="CU25" s="114">
        <f>SUM(Month!$CU25:CU25)</f>
        <v>39.441</v>
      </c>
      <c r="CV25" s="114">
        <f>SUM(Month!$CU25:CV25)</f>
        <v>76.958</v>
      </c>
      <c r="CW25" s="114">
        <f>SUM(Month!$CU25:CW25)</f>
        <v>119.544</v>
      </c>
      <c r="CX25" s="114">
        <f>SUM(Month!$CU25:CX25)</f>
        <v>160.799</v>
      </c>
      <c r="CY25" s="114">
        <f>SUM(Month!$CU25:CY25)</f>
        <v>202.56</v>
      </c>
      <c r="CZ25" s="114">
        <f>SUM(Month!$CU25:CZ25)</f>
        <v>241.384</v>
      </c>
      <c r="DA25" s="114">
        <f>SUM(Month!$CU25:DA25)</f>
        <v>286.555</v>
      </c>
      <c r="DB25" s="114">
        <f>SUM(Month!$CU25:DB25)</f>
        <v>332.253</v>
      </c>
      <c r="DC25" s="114">
        <f>SUM(Month!$CU25:DC25)</f>
        <v>386.175</v>
      </c>
      <c r="DD25" s="114">
        <f>SUM(Month!$CU25:DD25)</f>
        <v>437.254</v>
      </c>
      <c r="DE25" s="114">
        <f>SUM(Month!$CU25:DE25)</f>
        <v>480.731</v>
      </c>
      <c r="DF25" s="114">
        <f>SUM(Month!$CU25:DF25)</f>
        <v>524.454</v>
      </c>
      <c r="DG25" s="114">
        <f>SUM(Month!$DG25:DG25)</f>
        <v>38.47</v>
      </c>
      <c r="DH25" s="114">
        <f>SUM(Month!$DG25:DH25)</f>
        <v>76.011</v>
      </c>
      <c r="DI25" s="114">
        <f>SUM(Month!$DG25:DI25)</f>
        <v>120.674</v>
      </c>
      <c r="DJ25" s="114">
        <f>SUM(Month!$DG25:DJ25)</f>
        <v>163.167</v>
      </c>
      <c r="DK25" s="114">
        <f>SUM(Month!$DG25:DK25)</f>
        <v>206.242</v>
      </c>
      <c r="DL25" s="114">
        <f>SUM(Month!$DG25:DL25)</f>
        <v>252.06</v>
      </c>
      <c r="DM25" s="114">
        <f>SUM(Month!$DG25:DM25)</f>
        <v>297.247</v>
      </c>
      <c r="DN25" s="114">
        <f>SUM(Month!$DG25:DN25)</f>
        <v>351.458</v>
      </c>
      <c r="DO25" s="114">
        <f>SUM(Month!$DG25:DO25)</f>
        <v>401.588</v>
      </c>
      <c r="DP25" s="114">
        <f>SUM(Month!$DG25:DP25)</f>
        <v>453.89</v>
      </c>
      <c r="DQ25" s="114">
        <f>SUM(Month!$DG25:DQ25)</f>
        <v>498.924</v>
      </c>
      <c r="DR25" s="114">
        <f>SUM(Month!$DG25:DR25)</f>
        <v>544.501</v>
      </c>
      <c r="DS25" s="114">
        <f>SUM(Month!$DS25:DS25)</f>
        <v>42.784</v>
      </c>
      <c r="DT25" s="114">
        <f>SUM(Month!$DS25:DT25)</f>
        <v>82.07</v>
      </c>
      <c r="DU25" s="114">
        <f>SUM(Month!$DS25:DU25)</f>
        <v>129.139</v>
      </c>
      <c r="DV25" s="114">
        <f>SUM(Month!$DS25:DV25)</f>
        <v>177.895</v>
      </c>
      <c r="DW25" s="114">
        <f>SUM(Month!$DS25:DW25)</f>
        <v>224.383</v>
      </c>
      <c r="DX25" s="114">
        <f>SUM(Month!$DS25:DX25)</f>
        <v>272.407</v>
      </c>
      <c r="DY25" s="114">
        <f>SUM(Month!$DS25:DY25)</f>
        <v>320.365</v>
      </c>
      <c r="DZ25" s="114">
        <f>SUM(Month!$DS25:DZ25)</f>
        <v>373.694</v>
      </c>
      <c r="EA25" s="114">
        <f>SUM(Month!$DS25:EA25)</f>
        <v>423.907</v>
      </c>
      <c r="EB25" s="114">
        <f>SUM(Month!$DS25:EB25)</f>
        <v>472.292</v>
      </c>
      <c r="EC25" s="114">
        <f>SUM(Month!$DS25:EC25)</f>
        <v>516.701</v>
      </c>
      <c r="ED25" s="114">
        <f>SUM(Month!$DS25:ED25)</f>
        <v>566.044</v>
      </c>
      <c r="EE25" s="114">
        <f>SUM(Month!$EE25:EE25)</f>
        <v>45.046</v>
      </c>
      <c r="EF25" s="114">
        <f>SUM(Month!$EE25:EF25)</f>
        <v>86.229</v>
      </c>
      <c r="EG25" s="114">
        <f>SUM(Month!$EE25:EG25)</f>
        <v>134.897</v>
      </c>
      <c r="EH25" s="114">
        <f>SUM(Month!$EE25:EH25)</f>
        <v>179.908</v>
      </c>
      <c r="EI25" s="114">
        <f>SUM(Month!$EE25:EI25)</f>
        <v>227.145</v>
      </c>
      <c r="EJ25" s="114">
        <f>SUM(Month!$EE25:EJ25)</f>
        <v>272.901</v>
      </c>
      <c r="EK25" s="114">
        <f>SUM(Month!$EE25:EK25)</f>
        <v>324.018</v>
      </c>
      <c r="EL25" s="114">
        <f>SUM(Month!$EE25:EL25)</f>
        <v>374.376</v>
      </c>
      <c r="EM25" s="114">
        <f>SUM(Month!$EE25:EM25)</f>
        <v>426.995</v>
      </c>
      <c r="EN25" s="114">
        <f>SUM(Month!$EE25:EN25)</f>
        <v>482.254</v>
      </c>
      <c r="EO25" s="114">
        <f>SUM(Month!$EE25:EO25)</f>
        <v>533.505</v>
      </c>
      <c r="EP25" s="114">
        <f>SUM(Month!$EE25:EP25)</f>
        <v>579.802</v>
      </c>
      <c r="EQ25" s="114">
        <f>SUM(Month!$EQ25:EQ25)</f>
        <v>50.338</v>
      </c>
      <c r="ER25" s="114">
        <f>SUM(Month!$EQ25:ER25)</f>
        <v>93.091</v>
      </c>
      <c r="ES25" s="114">
        <f>SUM(Month!$EQ25:ES25)</f>
        <v>141.367</v>
      </c>
      <c r="ET25" s="114">
        <f>SUM(Month!$EQ25:ET25)</f>
        <v>186.574</v>
      </c>
      <c r="EU25" s="114">
        <f>SUM(Month!$EQ25:EU25)</f>
        <v>225.784</v>
      </c>
      <c r="EV25" s="114">
        <f>SUM(Month!$EQ25:EV25)</f>
        <v>269.063</v>
      </c>
      <c r="EW25" s="114">
        <f>SUM(Month!$EQ25:EW25)</f>
        <v>324.641</v>
      </c>
      <c r="EX25" s="114">
        <f>SUM(Month!$EQ25:EX25)</f>
        <v>380.681</v>
      </c>
      <c r="EY25" s="114">
        <f>SUM(Month!$EQ25:EY25)</f>
        <v>432.912</v>
      </c>
      <c r="EZ25" s="114">
        <f>SUM(Month!$EQ25:EZ25)</f>
        <v>491.802</v>
      </c>
      <c r="FA25" s="114">
        <f>SUM(Month!$EQ25:FA25)</f>
        <v>543.467</v>
      </c>
      <c r="FB25" s="114">
        <f>SUM(Month!$EQ25:FB25)</f>
        <v>595.281</v>
      </c>
      <c r="FC25" s="114">
        <f>SUM(Month!$FC25:FC25)</f>
        <v>48.077</v>
      </c>
      <c r="FD25" s="114">
        <f>SUM(Month!$FC25:FD25)</f>
        <v>95.467</v>
      </c>
      <c r="FE25" s="114">
        <f>SUM(Month!$FC25:FE25)</f>
        <v>146.553</v>
      </c>
      <c r="FF25" s="114">
        <f>SUM(Month!$FC25:FF25)</f>
        <v>194.914</v>
      </c>
      <c r="FG25" s="114">
        <f>SUM(Month!$FC25:FG25)</f>
        <v>244.367</v>
      </c>
      <c r="FH25" s="114">
        <f>SUM(Month!$FC25:FH25)</f>
        <v>295.056</v>
      </c>
      <c r="FI25" s="114">
        <f>SUM(Month!$FC25:FI25)</f>
        <v>345.573</v>
      </c>
      <c r="FJ25" s="114">
        <f>SUM(Month!$FC25:FJ25)</f>
        <v>401.7</v>
      </c>
      <c r="FK25" s="114">
        <f>SUM(Month!$FC25:FK25)</f>
        <v>455.367</v>
      </c>
      <c r="FL25" s="114">
        <f>SUM(Month!$FC25:FL25)</f>
        <v>512.414</v>
      </c>
      <c r="FM25" s="114">
        <f>SUM(Month!$FC25:FM25)</f>
        <v>563.996</v>
      </c>
      <c r="FN25" s="114">
        <f>SUM(Month!$FC25:FN25)</f>
        <v>611.08</v>
      </c>
      <c r="FO25" s="114">
        <f>SUM(Month!$FO25:FO25)</f>
        <v>45.635</v>
      </c>
      <c r="FP25" s="114">
        <f>SUM(Month!$FO25:FP25)</f>
        <v>91.911</v>
      </c>
      <c r="FQ25" s="114">
        <f>SUM(Month!$FO25:FQ25)</f>
        <v>143.337</v>
      </c>
      <c r="FR25" s="114">
        <f>SUM(Month!$FO25:FR25)</f>
        <v>184.9</v>
      </c>
      <c r="FS25" s="114">
        <f>SUM(Month!$FO25:FS25)</f>
        <v>231.05</v>
      </c>
      <c r="FT25" s="114">
        <f>SUM(Month!$FO25:FT25)</f>
        <v>274.534</v>
      </c>
      <c r="FU25" s="114">
        <f>SUM(Month!$FO25:FU25)</f>
        <v>326.374</v>
      </c>
      <c r="FV25" s="114">
        <f>SUM(Month!$FO25:FV25)</f>
        <v>376.4</v>
      </c>
      <c r="FW25" s="114">
        <f>SUM(Month!$FO25:FW25)</f>
        <v>427.61</v>
      </c>
      <c r="FX25" s="114">
        <f>SUM(Month!$FO25:FX25)</f>
        <v>479.553</v>
      </c>
      <c r="FY25" s="114">
        <f>SUM(Month!$FO25:FY25)</f>
        <v>530.618</v>
      </c>
      <c r="FZ25" s="114">
        <f>SUM(Month!$FO25:FZ25)</f>
        <v>581.778</v>
      </c>
      <c r="GA25" s="114">
        <f>SUM(Month!$GA25:GA25)</f>
        <v>50.526</v>
      </c>
      <c r="GB25" s="114">
        <f>SUM(Month!$GA25:GB25)</f>
        <v>95.725</v>
      </c>
      <c r="GC25" s="114">
        <f>SUM(Month!$GA25:GC25)</f>
        <v>150.04</v>
      </c>
      <c r="GD25" s="114">
        <f>SUM(Month!$GA25:GD25)</f>
        <v>201.517</v>
      </c>
      <c r="GE25" s="114">
        <f>SUM(Month!$GA25:GE25)</f>
        <v>253.083</v>
      </c>
      <c r="GF25" s="114">
        <f>SUM(Month!$GA25:GF25)</f>
        <v>298.048</v>
      </c>
      <c r="GG25" s="114">
        <f>SUM(Month!$GA25:GG25)</f>
        <v>342.234</v>
      </c>
      <c r="GH25" s="114">
        <f>SUM(Month!$GA25:GH25)</f>
        <v>390.691</v>
      </c>
      <c r="GI25" s="114">
        <f>SUM(Month!$GA25:GI25)</f>
        <v>434.759</v>
      </c>
      <c r="GJ25" s="114">
        <f>SUM(Month!$GA25:GJ25)</f>
        <v>487.124</v>
      </c>
      <c r="GK25" s="138"/>
    </row>
    <row r="26" ht="13.5" customHeight="1">
      <c r="A26" s="88">
        <f t="shared" si="1"/>
        <v>22</v>
      </c>
      <c r="B26" s="104" t="s">
        <v>21</v>
      </c>
      <c r="C26" s="105">
        <f>SUM(Month!$C26:C26)</f>
        <v>19.68</v>
      </c>
      <c r="D26" s="105">
        <f>SUM(Month!$C26:D26)</f>
        <v>39.552</v>
      </c>
      <c r="E26" s="105">
        <f>SUM(Month!$C26:E26)</f>
        <v>62.466</v>
      </c>
      <c r="F26" s="105">
        <f>SUM(Month!$C26:F26)</f>
        <v>84.15</v>
      </c>
      <c r="G26" s="105">
        <f>SUM(Month!$C26:G26)</f>
        <v>110.633</v>
      </c>
      <c r="H26" s="105">
        <f>SUM(Month!$C26:H26)</f>
        <v>135.313</v>
      </c>
      <c r="I26" s="105">
        <f>SUM(Month!$C26:I26)</f>
        <v>161.956</v>
      </c>
      <c r="J26" s="105">
        <f>SUM(Month!$C26:J26)</f>
        <v>192.057</v>
      </c>
      <c r="K26" s="105">
        <f>SUM(Month!$C26:K26)</f>
        <v>218.728</v>
      </c>
      <c r="L26" s="105">
        <f>SUM(Month!$C26:L26)</f>
        <v>246.514</v>
      </c>
      <c r="M26" s="105">
        <f>SUM(Month!$C26:M26)</f>
        <v>271.38</v>
      </c>
      <c r="N26" s="105">
        <f>SUM(Month!$C26:N26)</f>
        <v>299.218</v>
      </c>
      <c r="O26" s="105">
        <f>SUM(Month!$O26:O26)</f>
        <v>23.089</v>
      </c>
      <c r="P26" s="105">
        <f>SUM(Month!$O26:P26)</f>
        <v>44.979</v>
      </c>
      <c r="Q26" s="105">
        <f>SUM(Month!$O26:Q26)</f>
        <v>70.393</v>
      </c>
      <c r="R26" s="105">
        <f>SUM(Month!$O26:R26)</f>
        <v>95.734</v>
      </c>
      <c r="S26" s="105">
        <f>SUM(Month!$O26:S26)</f>
        <v>124.652</v>
      </c>
      <c r="T26" s="105">
        <f>SUM(Month!$O26:T26)</f>
        <v>151.233</v>
      </c>
      <c r="U26" s="105">
        <f>SUM(Month!$O26:U26)</f>
        <v>181.152</v>
      </c>
      <c r="V26" s="105">
        <f>SUM(Month!$O26:V26)</f>
        <v>208.992</v>
      </c>
      <c r="W26" s="105">
        <f>SUM(Month!$O26:W26)</f>
        <v>233.767</v>
      </c>
      <c r="X26" s="105">
        <f>SUM(Month!$O26:X26)</f>
        <v>265.919</v>
      </c>
      <c r="Y26" s="105">
        <f>SUM(Month!$O26:Y26)</f>
        <v>291.991</v>
      </c>
      <c r="Z26" s="105">
        <f>SUM(Month!$O26:Z26)</f>
        <v>317.667</v>
      </c>
      <c r="AA26" s="105">
        <f>SUM(Month!$AA26:AA26)</f>
        <v>22.201</v>
      </c>
      <c r="AB26" s="105">
        <f>SUM(Month!$AA26:AB26)</f>
        <v>45.109</v>
      </c>
      <c r="AC26" s="105">
        <f>SUM(Month!$AA26:AC26)</f>
        <v>69.569</v>
      </c>
      <c r="AD26" s="105">
        <f>SUM(Month!$AA26:AD26)</f>
        <v>91.222</v>
      </c>
      <c r="AE26" s="105">
        <f>SUM(Month!$AA26:AE26)</f>
        <v>115.926</v>
      </c>
      <c r="AF26" s="105">
        <f>SUM(Month!$AA26:AF26)</f>
        <v>142.578</v>
      </c>
      <c r="AG26" s="105">
        <f>SUM(Month!$AA26:AG26)</f>
        <v>166.753</v>
      </c>
      <c r="AH26" s="105">
        <f>SUM(Month!$AA26:AH26)</f>
        <v>194.727</v>
      </c>
      <c r="AI26" s="105">
        <f>SUM(Month!$AA26:AI26)</f>
        <v>221.682</v>
      </c>
      <c r="AJ26" s="105">
        <f>SUM(Month!$AA26:AJ26)</f>
        <v>252.246</v>
      </c>
      <c r="AK26" s="105">
        <f>SUM(Month!$AA26:AK26)</f>
        <v>278.286</v>
      </c>
      <c r="AL26" s="105">
        <f>SUM(Month!$AA26:AL26)</f>
        <v>301.571</v>
      </c>
      <c r="AM26" s="105">
        <f>SUM(Month!$AM26:AM26)</f>
        <v>18.302</v>
      </c>
      <c r="AN26" s="105">
        <f>SUM(Month!$AM26:AN26)</f>
        <v>39.681</v>
      </c>
      <c r="AO26" s="105">
        <f>SUM(Month!$AM26:AO26)</f>
        <v>68.15</v>
      </c>
      <c r="AP26" s="105">
        <f>SUM(Month!$AM26:AP26)</f>
        <v>93.966</v>
      </c>
      <c r="AQ26" s="105">
        <f>SUM(Month!$AM26:AQ26)</f>
        <v>123.291</v>
      </c>
      <c r="AR26" s="105">
        <f>SUM(Month!$AM26:AR26)</f>
        <v>155.02</v>
      </c>
      <c r="AS26" s="105">
        <f>SUM(Month!$AM26:AS26)</f>
        <v>183.759</v>
      </c>
      <c r="AT26" s="105">
        <f>SUM(Month!$AM26:AT26)</f>
        <v>212.988</v>
      </c>
      <c r="AU26" s="105">
        <f>SUM(Month!$AM26:AU26)</f>
        <v>240.188</v>
      </c>
      <c r="AV26" s="105">
        <f>SUM(Month!$AM26:AV26)</f>
        <v>271.733</v>
      </c>
      <c r="AW26" s="105">
        <f>SUM(Month!$AM26:AW26)</f>
        <v>295.624</v>
      </c>
      <c r="AX26" s="105">
        <f>SUM(Month!$AM26:AX26)</f>
        <v>321.355</v>
      </c>
      <c r="AY26" s="105">
        <f>SUM(Month!$AY26:AY26)</f>
        <v>20.289</v>
      </c>
      <c r="AZ26" s="105">
        <f>SUM(Month!$AY26:AZ26)</f>
        <v>39.399</v>
      </c>
      <c r="BA26" s="105">
        <f>SUM(Month!$AY26:BA26)</f>
        <v>64.183</v>
      </c>
      <c r="BB26" s="105">
        <f>SUM(Month!$AY26:BB26)</f>
        <v>85.614</v>
      </c>
      <c r="BC26" s="105">
        <f>SUM(Month!$AY26:BC26)</f>
        <v>108.241</v>
      </c>
      <c r="BD26" s="105">
        <f>SUM(Month!$AY26:BD26)</f>
        <v>134.909</v>
      </c>
      <c r="BE26" s="105">
        <f>SUM(Month!$AY26:BE26)</f>
        <v>159.713</v>
      </c>
      <c r="BF26" s="105">
        <f>SUM(Month!$AY26:BF26)</f>
        <v>187.51</v>
      </c>
      <c r="BG26" s="105">
        <f>SUM(Month!$AY26:BG26)</f>
        <v>212.685</v>
      </c>
      <c r="BH26" s="105">
        <f>SUM(Month!$AY26:BH26)</f>
        <v>239.369</v>
      </c>
      <c r="BI26" s="105">
        <f>SUM(Month!$AY26:BI26)</f>
        <v>265.763</v>
      </c>
      <c r="BJ26" s="105">
        <f>SUM(Month!$AY26:BJ26)</f>
        <v>290.646</v>
      </c>
      <c r="BK26" s="105">
        <f>SUM(Month!$BK26:BK26)</f>
        <v>20.318</v>
      </c>
      <c r="BL26" s="105">
        <f>SUM(Month!$BK26:BL26)</f>
        <v>41.311</v>
      </c>
      <c r="BM26" s="105">
        <f>SUM(Month!$BK26:BM26)</f>
        <v>64.787</v>
      </c>
      <c r="BN26" s="105">
        <f>SUM(Month!$BK26:BN26)</f>
        <v>88.969</v>
      </c>
      <c r="BO26" s="105">
        <f>SUM(Month!$BK26:BO26)</f>
        <v>113.271</v>
      </c>
      <c r="BP26" s="105">
        <f>SUM(Month!$BK26:BP26)</f>
        <v>138.612</v>
      </c>
      <c r="BQ26" s="105">
        <f>SUM(Month!$BK26:BQ26)</f>
        <v>168.476</v>
      </c>
      <c r="BR26" s="105">
        <f>SUM(Month!$BK26:BR26)</f>
        <v>194.973</v>
      </c>
      <c r="BS26" s="105">
        <f>SUM(Month!$BK26:BS26)</f>
        <v>223.89</v>
      </c>
      <c r="BT26" s="105">
        <f>SUM(Month!$BK26:BT26)</f>
        <v>254.108</v>
      </c>
      <c r="BU26" s="105">
        <f>SUM(Month!$BK26:BU26)</f>
        <v>279.155</v>
      </c>
      <c r="BV26" s="105">
        <f>SUM(Month!$BK26:BV26)</f>
        <v>303.946</v>
      </c>
      <c r="BW26" s="105">
        <f>SUM(Month!$BW26:BW26)</f>
        <v>21.934</v>
      </c>
      <c r="BX26" s="105">
        <f>SUM(Month!$BW26:BX26)</f>
        <v>46.078</v>
      </c>
      <c r="BY26" s="105">
        <f>SUM(Month!$BW26:BY26)</f>
        <v>71.414</v>
      </c>
      <c r="BZ26" s="105">
        <f>SUM(Month!$BW26:BZ26)</f>
        <v>94.451</v>
      </c>
      <c r="CA26" s="105">
        <f>SUM(Month!$BW26:CA26)</f>
        <v>118.688</v>
      </c>
      <c r="CB26" s="105">
        <f>SUM(Month!$BW26:CB26)</f>
        <v>142.718</v>
      </c>
      <c r="CC26" s="105">
        <f>SUM(Month!$BW26:CC26)</f>
        <v>168.762</v>
      </c>
      <c r="CD26" s="105">
        <f>SUM(Month!$BW26:CD26)</f>
        <v>197.554</v>
      </c>
      <c r="CE26" s="105">
        <f>SUM(Month!$BW26:CE26)</f>
        <v>223.854</v>
      </c>
      <c r="CF26" s="105">
        <f>SUM(Month!$BW26:CF26)</f>
        <v>257.571</v>
      </c>
      <c r="CG26" s="105">
        <f>SUM(Month!$BW26:CG26)</f>
        <v>281.549</v>
      </c>
      <c r="CH26" s="105">
        <f>SUM(Month!$BW26:CH26)</f>
        <v>304.913</v>
      </c>
      <c r="CI26" s="105">
        <f>SUM(Month!$CI26:CI26)</f>
        <v>18.618</v>
      </c>
      <c r="CJ26" s="105">
        <f>SUM(Month!$CI26:CJ26)</f>
        <v>40.606</v>
      </c>
      <c r="CK26" s="105">
        <f>SUM(Month!$CI26:CK26)</f>
        <v>63.736</v>
      </c>
      <c r="CL26" s="105">
        <f>SUM(Month!$CI26:CL26)</f>
        <v>85.681</v>
      </c>
      <c r="CM26" s="105">
        <f>SUM(Month!$CI26:CM26)</f>
        <v>111.052</v>
      </c>
      <c r="CN26" s="105">
        <f>SUM(Month!$CI26:CN26)</f>
        <v>135.632</v>
      </c>
      <c r="CO26" s="105">
        <f>SUM(Month!$CI26:CO26)</f>
        <v>159.747</v>
      </c>
      <c r="CP26" s="105">
        <f>SUM(Month!$CI26:CP26)</f>
        <v>186.414</v>
      </c>
      <c r="CQ26" s="105">
        <f>SUM(Month!$CI26:CQ26)</f>
        <v>213.844</v>
      </c>
      <c r="CR26" s="105">
        <f>SUM(Month!$CI26:CR26)</f>
        <v>245.772</v>
      </c>
      <c r="CS26" s="105">
        <f>SUM(Month!$CI26:CS26)</f>
        <v>272.667</v>
      </c>
      <c r="CT26" s="105">
        <f>SUM(Month!$CI26:CT26)</f>
        <v>300.829</v>
      </c>
      <c r="CU26" s="105">
        <f>SUM(Month!$CU26:CU26)</f>
        <v>20.195</v>
      </c>
      <c r="CV26" s="105">
        <f>SUM(Month!$CU26:CV26)</f>
        <v>42.549</v>
      </c>
      <c r="CW26" s="105">
        <f>SUM(Month!$CU26:CW26)</f>
        <v>65.32</v>
      </c>
      <c r="CX26" s="105">
        <f>SUM(Month!$CU26:CX26)</f>
        <v>87.603</v>
      </c>
      <c r="CY26" s="105">
        <f>SUM(Month!$CU26:CY26)</f>
        <v>109.065</v>
      </c>
      <c r="CZ26" s="105">
        <f>SUM(Month!$CU26:CZ26)</f>
        <v>130.087</v>
      </c>
      <c r="DA26" s="105">
        <f>SUM(Month!$CU26:DA26)</f>
        <v>155.227</v>
      </c>
      <c r="DB26" s="105">
        <f>SUM(Month!$CU26:DB26)</f>
        <v>179.792</v>
      </c>
      <c r="DC26" s="105">
        <f>SUM(Month!$CU26:DC26)</f>
        <v>211.37</v>
      </c>
      <c r="DD26" s="105">
        <f>SUM(Month!$CU26:DD26)</f>
        <v>241.234</v>
      </c>
      <c r="DE26" s="105">
        <f>SUM(Month!$CU26:DE26)</f>
        <v>265.243</v>
      </c>
      <c r="DF26" s="105">
        <f>SUM(Month!$CU26:DF26)</f>
        <v>288.805</v>
      </c>
      <c r="DG26" s="105">
        <f>SUM(Month!$DG26:DG26)</f>
        <v>18.177</v>
      </c>
      <c r="DH26" s="105">
        <f>SUM(Month!$DG26:DH26)</f>
        <v>37.778</v>
      </c>
      <c r="DI26" s="105">
        <f>SUM(Month!$DG26:DI26)</f>
        <v>62.926</v>
      </c>
      <c r="DJ26" s="105">
        <f>SUM(Month!$DG26:DJ26)</f>
        <v>85.772</v>
      </c>
      <c r="DK26" s="105">
        <f>SUM(Month!$DG26:DK26)</f>
        <v>110.465</v>
      </c>
      <c r="DL26" s="105">
        <f>SUM(Month!$DG26:DL26)</f>
        <v>137.708</v>
      </c>
      <c r="DM26" s="105">
        <f>SUM(Month!$DG26:DM26)</f>
        <v>162.348</v>
      </c>
      <c r="DN26" s="105">
        <f>SUM(Month!$DG26:DN26)</f>
        <v>194.76</v>
      </c>
      <c r="DO26" s="105">
        <f>SUM(Month!$DG26:DO26)</f>
        <v>226.568</v>
      </c>
      <c r="DP26" s="105">
        <f>SUM(Month!$DG26:DP26)</f>
        <v>259.066</v>
      </c>
      <c r="DQ26" s="105">
        <f>SUM(Month!$DG26:DQ26)</f>
        <v>287.629</v>
      </c>
      <c r="DR26" s="105">
        <f>SUM(Month!$DG26:DR26)</f>
        <v>316.535</v>
      </c>
      <c r="DS26" s="105">
        <f>SUM(Month!$DS26:DS26)</f>
        <v>25.591</v>
      </c>
      <c r="DT26" s="105">
        <f>SUM(Month!$DS26:DT26)</f>
        <v>50.092</v>
      </c>
      <c r="DU26" s="105">
        <f>SUM(Month!$DS26:DU26)</f>
        <v>80.546</v>
      </c>
      <c r="DV26" s="105">
        <f>SUM(Month!$DS26:DV26)</f>
        <v>109.678</v>
      </c>
      <c r="DW26" s="105">
        <f>SUM(Month!$DS26:DW26)</f>
        <v>139.113</v>
      </c>
      <c r="DX26" s="105">
        <f>SUM(Month!$DS26:DX26)</f>
        <v>169.126</v>
      </c>
      <c r="DY26" s="105">
        <f>SUM(Month!$DS26:DY26)</f>
        <v>197.632</v>
      </c>
      <c r="DZ26" s="105">
        <f>SUM(Month!$DS26:DZ26)</f>
        <v>228.464</v>
      </c>
      <c r="EA26" s="105">
        <f>SUM(Month!$DS26:EA26)</f>
        <v>257.604</v>
      </c>
      <c r="EB26" s="105">
        <f>SUM(Month!$DS26:EB26)</f>
        <v>286.21</v>
      </c>
      <c r="EC26" s="105">
        <f>SUM(Month!$DS26:EC26)</f>
        <v>312.068</v>
      </c>
      <c r="ED26" s="105">
        <f>SUM(Month!$DS26:ED26)</f>
        <v>341.629</v>
      </c>
      <c r="EE26" s="105">
        <f>SUM(Month!$EE26:EE26)</f>
        <v>24.08</v>
      </c>
      <c r="EF26" s="105">
        <f>SUM(Month!$EE26:EF26)</f>
        <v>47.926</v>
      </c>
      <c r="EG26" s="105">
        <f>SUM(Month!$EE26:EG26)</f>
        <v>76.217</v>
      </c>
      <c r="EH26" s="105">
        <f>SUM(Month!$EE26:EH26)</f>
        <v>100.082</v>
      </c>
      <c r="EI26" s="105">
        <f>SUM(Month!$EE26:EI26)</f>
        <v>127.029</v>
      </c>
      <c r="EJ26" s="105">
        <f>SUM(Month!$EE26:EJ26)</f>
        <v>153.996</v>
      </c>
      <c r="EK26" s="105">
        <f>SUM(Month!$EE26:EK26)</f>
        <v>184.231</v>
      </c>
      <c r="EL26" s="105">
        <f>SUM(Month!$EE26:EL26)</f>
        <v>213.286</v>
      </c>
      <c r="EM26" s="105">
        <f>SUM(Month!$EE26:EM26)</f>
        <v>243.205</v>
      </c>
      <c r="EN26" s="105">
        <f>SUM(Month!$EE26:EN26)</f>
        <v>273.949</v>
      </c>
      <c r="EO26" s="105">
        <f>SUM(Month!$EE26:EO26)</f>
        <v>304.374</v>
      </c>
      <c r="EP26" s="105">
        <f>SUM(Month!$EE26:EP26)</f>
        <v>330.121</v>
      </c>
      <c r="EQ26" s="105">
        <f>SUM(Month!$EQ26:EQ26)</f>
        <v>28.273</v>
      </c>
      <c r="ER26" s="105">
        <f>SUM(Month!$EQ26:ER26)</f>
        <v>52.624</v>
      </c>
      <c r="ES26" s="105">
        <f>SUM(Month!$EQ26:ES26)</f>
        <v>78.297</v>
      </c>
      <c r="ET26" s="105">
        <f>SUM(Month!$EQ26:ET26)</f>
        <v>101.513</v>
      </c>
      <c r="EU26" s="105">
        <f>SUM(Month!$EQ26:EU26)</f>
        <v>122.037</v>
      </c>
      <c r="EV26" s="105">
        <f>SUM(Month!$EQ26:EV26)</f>
        <v>145.355</v>
      </c>
      <c r="EW26" s="105">
        <f>SUM(Month!$EQ26:EW26)</f>
        <v>176.644</v>
      </c>
      <c r="EX26" s="105">
        <f>SUM(Month!$EQ26:EX26)</f>
        <v>206.496</v>
      </c>
      <c r="EY26" s="105">
        <f>SUM(Month!$EQ26:EY26)</f>
        <v>234.771</v>
      </c>
      <c r="EZ26" s="105">
        <f>SUM(Month!$EQ26:EZ26)</f>
        <v>270.225</v>
      </c>
      <c r="FA26" s="105">
        <f>SUM(Month!$EQ26:FA26)</f>
        <v>299.028</v>
      </c>
      <c r="FB26" s="105">
        <f>SUM(Month!$EQ26:FB26)</f>
        <v>330.51</v>
      </c>
      <c r="FC26" s="105">
        <f>SUM(Month!$FC26:FC26)</f>
        <v>26.62</v>
      </c>
      <c r="FD26" s="105">
        <f>SUM(Month!$FC26:FD26)</f>
        <v>53.461</v>
      </c>
      <c r="FE26" s="105">
        <f>SUM(Month!$FC26:FE26)</f>
        <v>80.821</v>
      </c>
      <c r="FF26" s="105">
        <f>SUM(Month!$FC26:FF26)</f>
        <v>106.556</v>
      </c>
      <c r="FG26" s="105">
        <f>SUM(Month!$FC26:FG26)</f>
        <v>132.367</v>
      </c>
      <c r="FH26" s="105">
        <f>SUM(Month!$FC26:FH26)</f>
        <v>158.79</v>
      </c>
      <c r="FI26" s="105">
        <f>SUM(Month!$FC26:FI26)</f>
        <v>186.736</v>
      </c>
      <c r="FJ26" s="105">
        <f>SUM(Month!$FC26:FJ26)</f>
        <v>216.574</v>
      </c>
      <c r="FK26" s="105">
        <f>SUM(Month!$FC26:FK26)</f>
        <v>246.822</v>
      </c>
      <c r="FL26" s="105">
        <f>SUM(Month!$FC26:FL26)</f>
        <v>278.702</v>
      </c>
      <c r="FM26" s="105">
        <f>SUM(Month!$FC26:FM26)</f>
        <v>304.715</v>
      </c>
      <c r="FN26" s="105">
        <f>SUM(Month!$FC26:FN26)</f>
        <v>332.171</v>
      </c>
      <c r="FO26" s="105">
        <f>SUM(Month!$FO26:FO26)</f>
        <v>23.903</v>
      </c>
      <c r="FP26" s="105">
        <f>SUM(Month!$FO26:FP26)</f>
        <v>49.231</v>
      </c>
      <c r="FQ26" s="105">
        <f>SUM(Month!$FO26:FQ26)</f>
        <v>77.919</v>
      </c>
      <c r="FR26" s="105">
        <f>SUM(Month!$FO26:FR26)</f>
        <v>100.697</v>
      </c>
      <c r="FS26" s="105">
        <f>SUM(Month!$FO26:FS26)</f>
        <v>126.169</v>
      </c>
      <c r="FT26" s="105">
        <f>SUM(Month!$FO26:FT26)</f>
        <v>152.817</v>
      </c>
      <c r="FU26" s="105">
        <f>SUM(Month!$FO26:FU26)</f>
        <v>183.663</v>
      </c>
      <c r="FV26" s="105">
        <f>SUM(Month!$FO26:FV26)</f>
        <v>212.354</v>
      </c>
      <c r="FW26" s="105">
        <f>SUM(Month!$FO26:FW26)</f>
        <v>241.332</v>
      </c>
      <c r="FX26" s="105">
        <f>SUM(Month!$FO26:FX26)</f>
        <v>269.78</v>
      </c>
      <c r="FY26" s="105">
        <f>SUM(Month!$FO26:FY26)</f>
        <v>297.698</v>
      </c>
      <c r="FZ26" s="105">
        <f>SUM(Month!$FO26:FZ26)</f>
        <v>325.921</v>
      </c>
      <c r="GA26" s="105">
        <f>SUM(Month!$GA26:GA26)</f>
        <v>26.222</v>
      </c>
      <c r="GB26" s="105">
        <f>SUM(Month!$GA26:GB26)</f>
        <v>48.371</v>
      </c>
      <c r="GC26" s="105">
        <f>SUM(Month!$GA26:GC26)</f>
        <v>75.128</v>
      </c>
      <c r="GD26" s="105">
        <f>SUM(Month!$GA26:GD26)</f>
        <v>103.308</v>
      </c>
      <c r="GE26" s="105">
        <f>SUM(Month!$GA26:GE26)</f>
        <v>130.172</v>
      </c>
      <c r="GF26" s="105">
        <f>SUM(Month!$GA26:GF26)</f>
        <v>153.39</v>
      </c>
      <c r="GG26" s="105">
        <f>SUM(Month!$GA26:GG26)</f>
        <v>177.636</v>
      </c>
      <c r="GH26" s="105">
        <f>SUM(Month!$GA26:GH26)</f>
        <v>203.216</v>
      </c>
      <c r="GI26" s="105">
        <f>SUM(Month!$GA26:GI26)</f>
        <v>226.777</v>
      </c>
      <c r="GJ26" s="105">
        <f>SUM(Month!$GA26:GJ26)</f>
        <v>256.106</v>
      </c>
      <c r="GK26" s="138"/>
    </row>
    <row r="27" ht="13.5" customHeight="1">
      <c r="A27" s="88">
        <f t="shared" si="1"/>
        <v>23</v>
      </c>
      <c r="B27" s="104" t="s">
        <v>22</v>
      </c>
      <c r="C27" s="105">
        <f>SUM(Month!$C27:C27)</f>
        <v>5.455</v>
      </c>
      <c r="D27" s="105">
        <f>SUM(Month!$C27:D27)</f>
        <v>10.301</v>
      </c>
      <c r="E27" s="105">
        <f>SUM(Month!$C27:E27)</f>
        <v>15.527</v>
      </c>
      <c r="F27" s="105">
        <f>SUM(Month!$C27:F27)</f>
        <v>20.808</v>
      </c>
      <c r="G27" s="105">
        <f>SUM(Month!$C27:G27)</f>
        <v>25.9</v>
      </c>
      <c r="H27" s="105">
        <f>SUM(Month!$C27:H27)</f>
        <v>30.972</v>
      </c>
      <c r="I27" s="105">
        <f>SUM(Month!$C27:I27)</f>
        <v>35.376</v>
      </c>
      <c r="J27" s="105">
        <f>SUM(Month!$C27:J27)</f>
        <v>41.677</v>
      </c>
      <c r="K27" s="105">
        <f>SUM(Month!$C27:K27)</f>
        <v>47.511</v>
      </c>
      <c r="L27" s="105">
        <f>SUM(Month!$C27:L27)</f>
        <v>53.146</v>
      </c>
      <c r="M27" s="105">
        <f>SUM(Month!$C27:M27)</f>
        <v>58.805</v>
      </c>
      <c r="N27" s="105">
        <f>SUM(Month!$C27:N27)</f>
        <v>64.011</v>
      </c>
      <c r="O27" s="105">
        <f>SUM(Month!$O27:O27)</f>
        <v>6.193</v>
      </c>
      <c r="P27" s="105">
        <f>SUM(Month!$O27:P27)</f>
        <v>11.67</v>
      </c>
      <c r="Q27" s="105">
        <f>SUM(Month!$O27:Q27)</f>
        <v>17.668</v>
      </c>
      <c r="R27" s="105">
        <f>SUM(Month!$O27:R27)</f>
        <v>23.803</v>
      </c>
      <c r="S27" s="105">
        <f>SUM(Month!$O27:S27)</f>
        <v>29.934</v>
      </c>
      <c r="T27" s="105">
        <f>SUM(Month!$O27:T27)</f>
        <v>35.679</v>
      </c>
      <c r="U27" s="105">
        <f>SUM(Month!$O27:U27)</f>
        <v>42.41</v>
      </c>
      <c r="V27" s="105">
        <f>SUM(Month!$O27:V27)</f>
        <v>50.258</v>
      </c>
      <c r="W27" s="105">
        <f>SUM(Month!$O27:W27)</f>
        <v>56.789</v>
      </c>
      <c r="X27" s="105">
        <f>SUM(Month!$O27:X27)</f>
        <v>64.883</v>
      </c>
      <c r="Y27" s="105">
        <f>SUM(Month!$O27:Y27)</f>
        <v>72.711</v>
      </c>
      <c r="Z27" s="105">
        <f>SUM(Month!$O27:Z27)</f>
        <v>80.575</v>
      </c>
      <c r="AA27" s="105">
        <f>SUM(Month!$AA27:AA27)</f>
        <v>7.696</v>
      </c>
      <c r="AB27" s="105">
        <f>SUM(Month!$AA27:AB27)</f>
        <v>16.289</v>
      </c>
      <c r="AC27" s="105">
        <f>SUM(Month!$AA27:AC27)</f>
        <v>24.1</v>
      </c>
      <c r="AD27" s="105">
        <f>SUM(Month!$AA27:AD27)</f>
        <v>31.435</v>
      </c>
      <c r="AE27" s="105">
        <f>SUM(Month!$AA27:AE27)</f>
        <v>38.521</v>
      </c>
      <c r="AF27" s="105">
        <f>SUM(Month!$AA27:AF27)</f>
        <v>46.204</v>
      </c>
      <c r="AG27" s="105">
        <f>SUM(Month!$AA27:AG27)</f>
        <v>53.209</v>
      </c>
      <c r="AH27" s="105">
        <f>SUM(Month!$AA27:AH27)</f>
        <v>62.366</v>
      </c>
      <c r="AI27" s="105">
        <f>SUM(Month!$AA27:AI27)</f>
        <v>71.846</v>
      </c>
      <c r="AJ27" s="105">
        <f>SUM(Month!$AA27:AJ27)</f>
        <v>82.678</v>
      </c>
      <c r="AK27" s="105">
        <f>SUM(Month!$AA27:AK27)</f>
        <v>92.275</v>
      </c>
      <c r="AL27" s="105">
        <f>SUM(Month!$AA27:AL27)</f>
        <v>99.809</v>
      </c>
      <c r="AM27" s="105">
        <f>SUM(Month!$AM27:AM27)</f>
        <v>6.971</v>
      </c>
      <c r="AN27" s="105">
        <f>SUM(Month!$AM27:AN27)</f>
        <v>12.848</v>
      </c>
      <c r="AO27" s="105">
        <f>SUM(Month!$AM27:AO27)</f>
        <v>18.353</v>
      </c>
      <c r="AP27" s="105">
        <f>SUM(Month!$AM27:AP27)</f>
        <v>23.224</v>
      </c>
      <c r="AQ27" s="105">
        <f>SUM(Month!$AM27:AQ27)</f>
        <v>27.924</v>
      </c>
      <c r="AR27" s="105">
        <f>SUM(Month!$AM27:AR27)</f>
        <v>33.071</v>
      </c>
      <c r="AS27" s="105">
        <f>SUM(Month!$AM27:AS27)</f>
        <v>38.943</v>
      </c>
      <c r="AT27" s="105">
        <f>SUM(Month!$AM27:AT27)</f>
        <v>46.552</v>
      </c>
      <c r="AU27" s="105">
        <f>SUM(Month!$AM27:AU27)</f>
        <v>53.575</v>
      </c>
      <c r="AV27" s="105">
        <f>SUM(Month!$AM27:AV27)</f>
        <v>61.521</v>
      </c>
      <c r="AW27" s="105">
        <f>SUM(Month!$AM27:AW27)</f>
        <v>68.895</v>
      </c>
      <c r="AX27" s="105">
        <f>SUM(Month!$AM27:AX27)</f>
        <v>76.899</v>
      </c>
      <c r="AY27" s="105">
        <f>SUM(Month!$AY27:AY27)</f>
        <v>8.282</v>
      </c>
      <c r="AZ27" s="105">
        <f>SUM(Month!$AY27:AZ27)</f>
        <v>15.368</v>
      </c>
      <c r="BA27" s="105">
        <f>SUM(Month!$AY27:BA27)</f>
        <v>24.839</v>
      </c>
      <c r="BB27" s="105">
        <f>SUM(Month!$AY27:BB27)</f>
        <v>32.44</v>
      </c>
      <c r="BC27" s="105">
        <f>SUM(Month!$AY27:BC27)</f>
        <v>41.973</v>
      </c>
      <c r="BD27" s="105">
        <f>SUM(Month!$AY27:BD27)</f>
        <v>51.389</v>
      </c>
      <c r="BE27" s="105">
        <f>SUM(Month!$AY27:BE27)</f>
        <v>61.256</v>
      </c>
      <c r="BF27" s="105">
        <f>SUM(Month!$AY27:BF27)</f>
        <v>71.584</v>
      </c>
      <c r="BG27" s="105">
        <f>SUM(Month!$AY27:BG27)</f>
        <v>83.041</v>
      </c>
      <c r="BH27" s="105">
        <f>SUM(Month!$AY27:BH27)</f>
        <v>93.882</v>
      </c>
      <c r="BI27" s="105">
        <f>SUM(Month!$AY27:BI27)</f>
        <v>105.986</v>
      </c>
      <c r="BJ27" s="105">
        <f>SUM(Month!$AY27:BJ27)</f>
        <v>114.593</v>
      </c>
      <c r="BK27" s="105">
        <f>SUM(Month!$BK27:BK27)</f>
        <v>10.363</v>
      </c>
      <c r="BL27" s="105">
        <f>SUM(Month!$BK27:BL27)</f>
        <v>19.43</v>
      </c>
      <c r="BM27" s="105">
        <f>SUM(Month!$BK27:BM27)</f>
        <v>29.264</v>
      </c>
      <c r="BN27" s="105">
        <f>SUM(Month!$BK27:BN27)</f>
        <v>39.653</v>
      </c>
      <c r="BO27" s="105">
        <f>SUM(Month!$BK27:BO27)</f>
        <v>48.981</v>
      </c>
      <c r="BP27" s="105">
        <f>SUM(Month!$BK27:BP27)</f>
        <v>59.145</v>
      </c>
      <c r="BQ27" s="105">
        <f>SUM(Month!$BK27:BQ27)</f>
        <v>70.599</v>
      </c>
      <c r="BR27" s="105">
        <f>SUM(Month!$BK27:BR27)</f>
        <v>81.901</v>
      </c>
      <c r="BS27" s="105">
        <f>SUM(Month!$BK27:BS27)</f>
        <v>93.648</v>
      </c>
      <c r="BT27" s="105">
        <f>SUM(Month!$BK27:BT27)</f>
        <v>105.153</v>
      </c>
      <c r="BU27" s="105">
        <f>SUM(Month!$BK27:BU27)</f>
        <v>114.971</v>
      </c>
      <c r="BV27" s="105">
        <f>SUM(Month!$BK27:BV27)</f>
        <v>125.713</v>
      </c>
      <c r="BW27" s="105">
        <f>SUM(Month!$BW27:BW27)</f>
        <v>11.272</v>
      </c>
      <c r="BX27" s="105">
        <f>SUM(Month!$BW27:BX27)</f>
        <v>22.611</v>
      </c>
      <c r="BY27" s="105">
        <f>SUM(Month!$BW27:BY27)</f>
        <v>32.502</v>
      </c>
      <c r="BZ27" s="105">
        <f>SUM(Month!$BW27:BZ27)</f>
        <v>42.623</v>
      </c>
      <c r="CA27" s="105">
        <f>SUM(Month!$BW27:CA27)</f>
        <v>52.527</v>
      </c>
      <c r="CB27" s="105">
        <f>SUM(Month!$BW27:CB27)</f>
        <v>63.427</v>
      </c>
      <c r="CC27" s="105">
        <f>SUM(Month!$BW27:CC27)</f>
        <v>74.312</v>
      </c>
      <c r="CD27" s="105">
        <f>SUM(Month!$BW27:CD27)</f>
        <v>87.084</v>
      </c>
      <c r="CE27" s="105">
        <f>SUM(Month!$BW27:CE27)</f>
        <v>98.915</v>
      </c>
      <c r="CF27" s="105">
        <f>SUM(Month!$BW27:CF27)</f>
        <v>111.233</v>
      </c>
      <c r="CG27" s="105">
        <f>SUM(Month!$BW27:CG27)</f>
        <v>122.838</v>
      </c>
      <c r="CH27" s="105">
        <f>SUM(Month!$BW27:CH27)</f>
        <v>133.654</v>
      </c>
      <c r="CI27" s="105">
        <f>SUM(Month!$CI27:CI27)</f>
        <v>11.665</v>
      </c>
      <c r="CJ27" s="105">
        <f>SUM(Month!$CI27:CJ27)</f>
        <v>22.915</v>
      </c>
      <c r="CK27" s="105">
        <f>SUM(Month!$CI27:CK27)</f>
        <v>33.814</v>
      </c>
      <c r="CL27" s="105">
        <f>SUM(Month!$CI27:CL27)</f>
        <v>46.211</v>
      </c>
      <c r="CM27" s="105">
        <f>SUM(Month!$CI27:CM27)</f>
        <v>59.776</v>
      </c>
      <c r="CN27" s="105">
        <f>SUM(Month!$CI27:CN27)</f>
        <v>71.938</v>
      </c>
      <c r="CO27" s="105">
        <f>SUM(Month!$CI27:CO27)</f>
        <v>85.053</v>
      </c>
      <c r="CP27" s="105">
        <f>SUM(Month!$CI27:CP27)</f>
        <v>99.83</v>
      </c>
      <c r="CQ27" s="105">
        <f>SUM(Month!$CI27:CQ27)</f>
        <v>112.38</v>
      </c>
      <c r="CR27" s="105">
        <f>SUM(Month!$CI27:CR27)</f>
        <v>127.43</v>
      </c>
      <c r="CS27" s="105">
        <f>SUM(Month!$CI27:CS27)</f>
        <v>139.749</v>
      </c>
      <c r="CT27" s="105">
        <f>SUM(Month!$CI27:CT27)</f>
        <v>153.248</v>
      </c>
      <c r="CU27" s="105">
        <f>SUM(Month!$CU27:CU27)</f>
        <v>13.266</v>
      </c>
      <c r="CV27" s="105">
        <f>SUM(Month!$CU27:CV27)</f>
        <v>23.33</v>
      </c>
      <c r="CW27" s="105">
        <f>SUM(Month!$CU27:CW27)</f>
        <v>35.605</v>
      </c>
      <c r="CX27" s="105">
        <f>SUM(Month!$CU27:CX27)</f>
        <v>47.743</v>
      </c>
      <c r="CY27" s="105">
        <f>SUM(Month!$CU27:CY27)</f>
        <v>59.461</v>
      </c>
      <c r="CZ27" s="105">
        <f>SUM(Month!$CU27:CZ27)</f>
        <v>71.542</v>
      </c>
      <c r="DA27" s="105">
        <f>SUM(Month!$CU27:DA27)</f>
        <v>85.149</v>
      </c>
      <c r="DB27" s="105">
        <f>SUM(Month!$CU27:DB27)</f>
        <v>97.317</v>
      </c>
      <c r="DC27" s="105">
        <f>SUM(Month!$CU27:DC27)</f>
        <v>111.198</v>
      </c>
      <c r="DD27" s="105">
        <f>SUM(Month!$CU27:DD27)</f>
        <v>124.353</v>
      </c>
      <c r="DE27" s="105">
        <f>SUM(Month!$CU27:DE27)</f>
        <v>136.435</v>
      </c>
      <c r="DF27" s="105">
        <f>SUM(Month!$CU27:DF27)</f>
        <v>148.878</v>
      </c>
      <c r="DG27" s="105">
        <f>SUM(Month!$DG27:DG27)</f>
        <v>13.041</v>
      </c>
      <c r="DH27" s="105">
        <f>SUM(Month!$DG27:DH27)</f>
        <v>24.482</v>
      </c>
      <c r="DI27" s="105">
        <f>SUM(Month!$DG27:DI27)</f>
        <v>36.706</v>
      </c>
      <c r="DJ27" s="105">
        <f>SUM(Month!$DG27:DJ27)</f>
        <v>48.174</v>
      </c>
      <c r="DK27" s="105">
        <f>SUM(Month!$DG27:DK27)</f>
        <v>59.039</v>
      </c>
      <c r="DL27" s="105">
        <f>SUM(Month!$DG27:DL27)</f>
        <v>70.16</v>
      </c>
      <c r="DM27" s="105">
        <f>SUM(Month!$DG27:DM27)</f>
        <v>82.214</v>
      </c>
      <c r="DN27" s="105">
        <f>SUM(Month!$DG27:DN27)</f>
        <v>94.808</v>
      </c>
      <c r="DO27" s="105">
        <f>SUM(Month!$DG27:DO27)</f>
        <v>105.356</v>
      </c>
      <c r="DP27" s="105">
        <f>SUM(Month!$DG27:DP27)</f>
        <v>116.383</v>
      </c>
      <c r="DQ27" s="105">
        <f>SUM(Month!$DG27:DQ27)</f>
        <v>124.71</v>
      </c>
      <c r="DR27" s="105">
        <f>SUM(Month!$DG27:DR27)</f>
        <v>132.793</v>
      </c>
      <c r="DS27" s="105">
        <f>SUM(Month!$DS27:DS27)</f>
        <v>9.937</v>
      </c>
      <c r="DT27" s="105">
        <f>SUM(Month!$DS27:DT27)</f>
        <v>16.934</v>
      </c>
      <c r="DU27" s="105">
        <f>SUM(Month!$DS27:DU27)</f>
        <v>25.976</v>
      </c>
      <c r="DV27" s="105">
        <f>SUM(Month!$DS27:DV27)</f>
        <v>36.065</v>
      </c>
      <c r="DW27" s="105">
        <f>SUM(Month!$DS27:DW27)</f>
        <v>45.11</v>
      </c>
      <c r="DX27" s="105">
        <f>SUM(Month!$DS27:DX27)</f>
        <v>54.968</v>
      </c>
      <c r="DY27" s="105">
        <f>SUM(Month!$DS27:DY27)</f>
        <v>64.731</v>
      </c>
      <c r="DZ27" s="105">
        <f>SUM(Month!$DS27:DZ27)</f>
        <v>77.38</v>
      </c>
      <c r="EA27" s="105">
        <f>SUM(Month!$DS27:EA27)</f>
        <v>89.972</v>
      </c>
      <c r="EB27" s="105">
        <f>SUM(Month!$DS27:EB27)</f>
        <v>101.646</v>
      </c>
      <c r="EC27" s="105">
        <f>SUM(Month!$DS27:EC27)</f>
        <v>112.104</v>
      </c>
      <c r="ED27" s="105">
        <f>SUM(Month!$DS27:ED27)</f>
        <v>123.197</v>
      </c>
      <c r="EE27" s="105">
        <f>SUM(Month!$EE27:EE27)</f>
        <v>11.671</v>
      </c>
      <c r="EF27" s="105">
        <f>SUM(Month!$EE27:EF27)</f>
        <v>21.099</v>
      </c>
      <c r="EG27" s="105">
        <f>SUM(Month!$EE27:EG27)</f>
        <v>32.422</v>
      </c>
      <c r="EH27" s="105">
        <f>SUM(Month!$EE27:EH27)</f>
        <v>43.6</v>
      </c>
      <c r="EI27" s="105">
        <f>SUM(Month!$EE27:EI27)</f>
        <v>54.264</v>
      </c>
      <c r="EJ27" s="105">
        <f>SUM(Month!$EE27:EJ27)</f>
        <v>63.305</v>
      </c>
      <c r="EK27" s="105">
        <f>SUM(Month!$EE27:EK27)</f>
        <v>73.535</v>
      </c>
      <c r="EL27" s="105">
        <f>SUM(Month!$EE27:EL27)</f>
        <v>85.766</v>
      </c>
      <c r="EM27" s="105">
        <f>SUM(Month!$EE27:EM27)</f>
        <v>98.647</v>
      </c>
      <c r="EN27" s="105">
        <f>SUM(Month!$EE27:EN27)</f>
        <v>111.505</v>
      </c>
      <c r="EO27" s="105">
        <f>SUM(Month!$EE27:EO27)</f>
        <v>122.241</v>
      </c>
      <c r="EP27" s="105">
        <f>SUM(Month!$EE27:EP27)</f>
        <v>132.463</v>
      </c>
      <c r="EQ27" s="105">
        <f>SUM(Month!$EQ27:EQ27)</f>
        <v>13.185</v>
      </c>
      <c r="ER27" s="105">
        <f>SUM(Month!$EQ27:ER27)</f>
        <v>24.098</v>
      </c>
      <c r="ES27" s="105">
        <f>SUM(Month!$EQ27:ES27)</f>
        <v>35.892</v>
      </c>
      <c r="ET27" s="105">
        <f>SUM(Month!$EQ27:ET27)</f>
        <v>46.963</v>
      </c>
      <c r="EU27" s="105">
        <f>SUM(Month!$EQ27:EU27)</f>
        <v>57.968</v>
      </c>
      <c r="EV27" s="105">
        <f>SUM(Month!$EQ27:EV27)</f>
        <v>69.103</v>
      </c>
      <c r="EW27" s="105">
        <f>SUM(Month!$EQ27:EW27)</f>
        <v>82.252</v>
      </c>
      <c r="EX27" s="105">
        <f>SUM(Month!$EQ27:EX27)</f>
        <v>95.878</v>
      </c>
      <c r="EY27" s="105">
        <f>SUM(Month!$EQ27:EY27)</f>
        <v>108.187</v>
      </c>
      <c r="EZ27" s="105">
        <f>SUM(Month!$EQ27:EZ27)</f>
        <v>120.085</v>
      </c>
      <c r="FA27" s="105">
        <f>SUM(Month!$EQ27:FA27)</f>
        <v>131.639</v>
      </c>
      <c r="FB27" s="105">
        <f>SUM(Month!$EQ27:FB27)</f>
        <v>141.7</v>
      </c>
      <c r="FC27" s="105">
        <f>SUM(Month!$FC27:FC27)</f>
        <v>12.05</v>
      </c>
      <c r="FD27" s="105">
        <f>SUM(Month!$FC27:FD27)</f>
        <v>22.606</v>
      </c>
      <c r="FE27" s="105">
        <f>SUM(Month!$FC27:FE27)</f>
        <v>33.945</v>
      </c>
      <c r="FF27" s="105">
        <f>SUM(Month!$FC27:FF27)</f>
        <v>45.573</v>
      </c>
      <c r="FG27" s="105">
        <f>SUM(Month!$FC27:FG27)</f>
        <v>56.588</v>
      </c>
      <c r="FH27" s="105">
        <f>SUM(Month!$FC27:FH27)</f>
        <v>69.893</v>
      </c>
      <c r="FI27" s="105">
        <f>SUM(Month!$FC27:FI27)</f>
        <v>83.779</v>
      </c>
      <c r="FJ27" s="105">
        <f>SUM(Month!$FC27:FJ27)</f>
        <v>98.091</v>
      </c>
      <c r="FK27" s="105">
        <f>SUM(Month!$FC27:FK27)</f>
        <v>111.188</v>
      </c>
      <c r="FL27" s="105">
        <f>SUM(Month!$FC27:FL27)</f>
        <v>124.925</v>
      </c>
      <c r="FM27" s="105">
        <f>SUM(Month!$FC27:FM27)</f>
        <v>138.434</v>
      </c>
      <c r="FN27" s="105">
        <f>SUM(Month!$FC27:FN27)</f>
        <v>149.302</v>
      </c>
      <c r="FO27" s="105">
        <f>SUM(Month!$FO27:FO27)</f>
        <v>13.242</v>
      </c>
      <c r="FP27" s="105">
        <f>SUM(Month!$FO27:FP27)</f>
        <v>25.159</v>
      </c>
      <c r="FQ27" s="105">
        <f>SUM(Month!$FO27:FQ27)</f>
        <v>37.36</v>
      </c>
      <c r="FR27" s="105">
        <f>SUM(Month!$FO27:FR27)</f>
        <v>48.144</v>
      </c>
      <c r="FS27" s="105">
        <f>SUM(Month!$FO27:FS27)</f>
        <v>58.677</v>
      </c>
      <c r="FT27" s="105">
        <f>SUM(Month!$FO27:FT27)</f>
        <v>65.745</v>
      </c>
      <c r="FU27" s="105">
        <f>SUM(Month!$FO27:FU27)</f>
        <v>75.082</v>
      </c>
      <c r="FV27" s="105">
        <f>SUM(Month!$FO27:FV27)</f>
        <v>84.685</v>
      </c>
      <c r="FW27" s="105">
        <f>SUM(Month!$FO27:FW27)</f>
        <v>96.36</v>
      </c>
      <c r="FX27" s="105">
        <f>SUM(Month!$FO27:FX27)</f>
        <v>108.198</v>
      </c>
      <c r="FY27" s="105">
        <f>SUM(Month!$FO27:FY27)</f>
        <v>121.55</v>
      </c>
      <c r="FZ27" s="105">
        <f>SUM(Month!$FO27:FZ27)</f>
        <v>135.358</v>
      </c>
      <c r="GA27" s="105">
        <f>SUM(Month!$GA27:GA27)</f>
        <v>14.652</v>
      </c>
      <c r="GB27" s="105">
        <f>SUM(Month!$GA27:GB27)</f>
        <v>27.47</v>
      </c>
      <c r="GC27" s="105">
        <f>SUM(Month!$GA27:GC27)</f>
        <v>44.66</v>
      </c>
      <c r="GD27" s="105">
        <f>SUM(Month!$GA27:GD27)</f>
        <v>57.129</v>
      </c>
      <c r="GE27" s="105">
        <f>SUM(Month!$GA27:GE27)</f>
        <v>70.753</v>
      </c>
      <c r="GF27" s="105">
        <f>SUM(Month!$GA27:GF27)</f>
        <v>83.489</v>
      </c>
      <c r="GG27" s="105">
        <f>SUM(Month!$GA27:GG27)</f>
        <v>93.579</v>
      </c>
      <c r="GH27" s="105">
        <f>SUM(Month!$GA27:GH27)</f>
        <v>104.17</v>
      </c>
      <c r="GI27" s="105">
        <f>SUM(Month!$GA27:GI27)</f>
        <v>115.955</v>
      </c>
      <c r="GJ27" s="105">
        <f>SUM(Month!$GA27:GJ27)</f>
        <v>129.472</v>
      </c>
      <c r="GK27" s="138"/>
    </row>
    <row r="28" ht="13.5" customHeight="1">
      <c r="A28" s="88">
        <f t="shared" si="1"/>
        <v>24</v>
      </c>
      <c r="B28" s="104" t="s">
        <v>23</v>
      </c>
      <c r="C28" s="105">
        <f>SUM(Month!$C28:C28)</f>
        <v>3.643</v>
      </c>
      <c r="D28" s="105">
        <f>SUM(Month!$C28:D28)</f>
        <v>6.469</v>
      </c>
      <c r="E28" s="105">
        <f>SUM(Month!$C28:E28)</f>
        <v>10.232</v>
      </c>
      <c r="F28" s="105">
        <f>SUM(Month!$C28:F28)</f>
        <v>13.856</v>
      </c>
      <c r="G28" s="105">
        <f>SUM(Month!$C28:G28)</f>
        <v>17.416</v>
      </c>
      <c r="H28" s="105">
        <f>SUM(Month!$C28:H28)</f>
        <v>21.342</v>
      </c>
      <c r="I28" s="105">
        <f>SUM(Month!$C28:I28)</f>
        <v>25.851</v>
      </c>
      <c r="J28" s="105">
        <f>SUM(Month!$C28:J28)</f>
        <v>30.318</v>
      </c>
      <c r="K28" s="105">
        <f>SUM(Month!$C28:K28)</f>
        <v>33.899</v>
      </c>
      <c r="L28" s="105">
        <f>SUM(Month!$C28:L28)</f>
        <v>38.056</v>
      </c>
      <c r="M28" s="105">
        <f>SUM(Month!$C28:M28)</f>
        <v>41.699</v>
      </c>
      <c r="N28" s="105">
        <f>SUM(Month!$C28:N28)</f>
        <v>45.921</v>
      </c>
      <c r="O28" s="105">
        <f>SUM(Month!$O28:O28)</f>
        <v>3.603</v>
      </c>
      <c r="P28" s="105">
        <f>SUM(Month!$O28:P28)</f>
        <v>6.677</v>
      </c>
      <c r="Q28" s="105">
        <f>SUM(Month!$O28:Q28)</f>
        <v>9.901</v>
      </c>
      <c r="R28" s="105">
        <f>SUM(Month!$O28:R28)</f>
        <v>14.004</v>
      </c>
      <c r="S28" s="105">
        <f>SUM(Month!$O28:S28)</f>
        <v>18.087</v>
      </c>
      <c r="T28" s="105">
        <f>SUM(Month!$O28:T28)</f>
        <v>22.161</v>
      </c>
      <c r="U28" s="105">
        <f>SUM(Month!$O28:U28)</f>
        <v>26.137</v>
      </c>
      <c r="V28" s="105">
        <f>SUM(Month!$O28:V28)</f>
        <v>30.014</v>
      </c>
      <c r="W28" s="105">
        <f>SUM(Month!$O28:W28)</f>
        <v>34.961</v>
      </c>
      <c r="X28" s="105">
        <f>SUM(Month!$O28:X28)</f>
        <v>39.88</v>
      </c>
      <c r="Y28" s="105">
        <f>SUM(Month!$O28:Y28)</f>
        <v>45.247</v>
      </c>
      <c r="Z28" s="105">
        <f>SUM(Month!$O28:Z28)</f>
        <v>49.488</v>
      </c>
      <c r="AA28" s="105">
        <f>SUM(Month!$AA28:AA28)</f>
        <v>3.728</v>
      </c>
      <c r="AB28" s="105">
        <f>SUM(Month!$AA28:AB28)</f>
        <v>7.106</v>
      </c>
      <c r="AC28" s="105">
        <f>SUM(Month!$AA28:AC28)</f>
        <v>11.518</v>
      </c>
      <c r="AD28" s="105">
        <f>SUM(Month!$AA28:AD28)</f>
        <v>16.633</v>
      </c>
      <c r="AE28" s="105">
        <f>SUM(Month!$AA28:AE28)</f>
        <v>21.178</v>
      </c>
      <c r="AF28" s="105">
        <f>SUM(Month!$AA28:AF28)</f>
        <v>25.717</v>
      </c>
      <c r="AG28" s="105">
        <f>SUM(Month!$AA28:AG28)</f>
        <v>30.742</v>
      </c>
      <c r="AH28" s="105">
        <f>SUM(Month!$AA28:AH28)</f>
        <v>34.973</v>
      </c>
      <c r="AI28" s="105">
        <f>SUM(Month!$AA28:AI28)</f>
        <v>40.779</v>
      </c>
      <c r="AJ28" s="105">
        <f>SUM(Month!$AA28:AJ28)</f>
        <v>46.811</v>
      </c>
      <c r="AK28" s="105">
        <f>SUM(Month!$AA28:AK28)</f>
        <v>50.85</v>
      </c>
      <c r="AL28" s="105">
        <f>SUM(Month!$AA28:AL28)</f>
        <v>55.545</v>
      </c>
      <c r="AM28" s="105">
        <f>SUM(Month!$AM28:AM28)</f>
        <v>3.259</v>
      </c>
      <c r="AN28" s="105">
        <f>SUM(Month!$AM28:AN28)</f>
        <v>7.141</v>
      </c>
      <c r="AO28" s="105">
        <f>SUM(Month!$AM28:AO28)</f>
        <v>11.3</v>
      </c>
      <c r="AP28" s="105">
        <f>SUM(Month!$AM28:AP28)</f>
        <v>16.324</v>
      </c>
      <c r="AQ28" s="105">
        <f>SUM(Month!$AM28:AQ28)</f>
        <v>20.209</v>
      </c>
      <c r="AR28" s="105">
        <f>SUM(Month!$AM28:AR28)</f>
        <v>24.528</v>
      </c>
      <c r="AS28" s="105">
        <f>SUM(Month!$AM28:AS28)</f>
        <v>29.521</v>
      </c>
      <c r="AT28" s="105">
        <f>SUM(Month!$AM28:AT28)</f>
        <v>34.208</v>
      </c>
      <c r="AU28" s="105">
        <f>SUM(Month!$AM28:AU28)</f>
        <v>38.572</v>
      </c>
      <c r="AV28" s="105">
        <f>SUM(Month!$AM28:AV28)</f>
        <v>43.755</v>
      </c>
      <c r="AW28" s="105">
        <f>SUM(Month!$AM28:AW28)</f>
        <v>48.968</v>
      </c>
      <c r="AX28" s="105">
        <f>SUM(Month!$AM28:AX28)</f>
        <v>53.74</v>
      </c>
      <c r="AY28" s="105">
        <f>SUM(Month!$AY28:AY28)</f>
        <v>4.13</v>
      </c>
      <c r="AZ28" s="105">
        <f>SUM(Month!$AY28:AZ28)</f>
        <v>9.152</v>
      </c>
      <c r="BA28" s="105">
        <f>SUM(Month!$AY28:BA28)</f>
        <v>15.001</v>
      </c>
      <c r="BB28" s="105">
        <f>SUM(Month!$AY28:BB28)</f>
        <v>21.242</v>
      </c>
      <c r="BC28" s="105">
        <f>SUM(Month!$AY28:BC28)</f>
        <v>26.271</v>
      </c>
      <c r="BD28" s="105">
        <f>SUM(Month!$AY28:BD28)</f>
        <v>32.481</v>
      </c>
      <c r="BE28" s="105">
        <f>SUM(Month!$AY28:BE28)</f>
        <v>38.093</v>
      </c>
      <c r="BF28" s="105">
        <f>SUM(Month!$AY28:BF28)</f>
        <v>44.214</v>
      </c>
      <c r="BG28" s="105">
        <f>SUM(Month!$AY28:BG28)</f>
        <v>49.476</v>
      </c>
      <c r="BH28" s="105">
        <f>SUM(Month!$AY28:BH28)</f>
        <v>54.853</v>
      </c>
      <c r="BI28" s="105">
        <f>SUM(Month!$AY28:BI28)</f>
        <v>60.029</v>
      </c>
      <c r="BJ28" s="105">
        <f>SUM(Month!$AY28:BJ28)</f>
        <v>66.577</v>
      </c>
      <c r="BK28" s="105">
        <f>SUM(Month!$BK28:BK28)</f>
        <v>5.102</v>
      </c>
      <c r="BL28" s="105">
        <f>SUM(Month!$BK28:BL28)</f>
        <v>10.72</v>
      </c>
      <c r="BM28" s="105">
        <f>SUM(Month!$BK28:BM28)</f>
        <v>16.656</v>
      </c>
      <c r="BN28" s="105">
        <f>SUM(Month!$BK28:BN28)</f>
        <v>23.14</v>
      </c>
      <c r="BO28" s="105">
        <f>SUM(Month!$BK28:BO28)</f>
        <v>30.714</v>
      </c>
      <c r="BP28" s="105">
        <f>SUM(Month!$BK28:BP28)</f>
        <v>36.355</v>
      </c>
      <c r="BQ28" s="105">
        <f>SUM(Month!$BK28:BQ28)</f>
        <v>43.017</v>
      </c>
      <c r="BR28" s="105">
        <f>SUM(Month!$BK28:BR28)</f>
        <v>48.377</v>
      </c>
      <c r="BS28" s="105">
        <f>SUM(Month!$BK28:BS28)</f>
        <v>54.522</v>
      </c>
      <c r="BT28" s="105">
        <f>SUM(Month!$BK28:BT28)</f>
        <v>60.387</v>
      </c>
      <c r="BU28" s="105">
        <f>SUM(Month!$BK28:BU28)</f>
        <v>66.392</v>
      </c>
      <c r="BV28" s="105">
        <f>SUM(Month!$BK28:BV28)</f>
        <v>72.04</v>
      </c>
      <c r="BW28" s="105">
        <f>SUM(Month!$BW28:BW28)</f>
        <v>4.852</v>
      </c>
      <c r="BX28" s="105">
        <f>SUM(Month!$BW28:BX28)</f>
        <v>9.51</v>
      </c>
      <c r="BY28" s="105">
        <f>SUM(Month!$BW28:BY28)</f>
        <v>15.28</v>
      </c>
      <c r="BZ28" s="105">
        <f>SUM(Month!$BW28:BZ28)</f>
        <v>20.83</v>
      </c>
      <c r="CA28" s="105">
        <f>SUM(Month!$BW28:CA28)</f>
        <v>27.04</v>
      </c>
      <c r="CB28" s="105">
        <f>SUM(Month!$BW28:CB28)</f>
        <v>33.399</v>
      </c>
      <c r="CC28" s="105">
        <f>SUM(Month!$BW28:CC28)</f>
        <v>39.515</v>
      </c>
      <c r="CD28" s="105">
        <f>SUM(Month!$BW28:CD28)</f>
        <v>45.972</v>
      </c>
      <c r="CE28" s="105">
        <f>SUM(Month!$BW28:CE28)</f>
        <v>51.89</v>
      </c>
      <c r="CF28" s="105">
        <f>SUM(Month!$BW28:CF28)</f>
        <v>59.309</v>
      </c>
      <c r="CG28" s="105">
        <f>SUM(Month!$BW28:CG28)</f>
        <v>65.274</v>
      </c>
      <c r="CH28" s="105">
        <f>SUM(Month!$BW28:CH28)</f>
        <v>71.602</v>
      </c>
      <c r="CI28" s="105">
        <f>SUM(Month!$CI28:CI28)</f>
        <v>5.186</v>
      </c>
      <c r="CJ28" s="105">
        <f>SUM(Month!$CI28:CJ28)</f>
        <v>10.546</v>
      </c>
      <c r="CK28" s="105">
        <f>SUM(Month!$CI28:CK28)</f>
        <v>17.981</v>
      </c>
      <c r="CL28" s="105">
        <f>SUM(Month!$CI28:CL28)</f>
        <v>25.702</v>
      </c>
      <c r="CM28" s="105">
        <f>SUM(Month!$CI28:CM28)</f>
        <v>32.647</v>
      </c>
      <c r="CN28" s="105">
        <f>SUM(Month!$CI28:CN28)</f>
        <v>40.227</v>
      </c>
      <c r="CO28" s="105">
        <f>SUM(Month!$CI28:CO28)</f>
        <v>47.339</v>
      </c>
      <c r="CP28" s="105">
        <f>SUM(Month!$CI28:CP28)</f>
        <v>52.98</v>
      </c>
      <c r="CQ28" s="105">
        <f>SUM(Month!$CI28:CQ28)</f>
        <v>58.842</v>
      </c>
      <c r="CR28" s="105">
        <f>SUM(Month!$CI28:CR28)</f>
        <v>66.217</v>
      </c>
      <c r="CS28" s="105">
        <f>SUM(Month!$CI28:CS28)</f>
        <v>73.42</v>
      </c>
      <c r="CT28" s="105">
        <f>SUM(Month!$CI28:CT28)</f>
        <v>80.828</v>
      </c>
      <c r="CU28" s="105">
        <f>SUM(Month!$CU28:CU28)</f>
        <v>5.98</v>
      </c>
      <c r="CV28" s="105">
        <f>SUM(Month!$CU28:CV28)</f>
        <v>11.079</v>
      </c>
      <c r="CW28" s="105">
        <f>SUM(Month!$CU28:CW28)</f>
        <v>18.619</v>
      </c>
      <c r="CX28" s="105">
        <f>SUM(Month!$CU28:CX28)</f>
        <v>25.453</v>
      </c>
      <c r="CY28" s="105">
        <f>SUM(Month!$CU28:CY28)</f>
        <v>34.034</v>
      </c>
      <c r="CZ28" s="105">
        <f>SUM(Month!$CU28:CZ28)</f>
        <v>39.755</v>
      </c>
      <c r="DA28" s="105">
        <f>SUM(Month!$CU28:DA28)</f>
        <v>46.179</v>
      </c>
      <c r="DB28" s="105">
        <f>SUM(Month!$CU28:DB28)</f>
        <v>55.144</v>
      </c>
      <c r="DC28" s="105">
        <f>SUM(Month!$CU28:DC28)</f>
        <v>63.607</v>
      </c>
      <c r="DD28" s="105">
        <f>SUM(Month!$CU28:DD28)</f>
        <v>71.667</v>
      </c>
      <c r="DE28" s="105">
        <f>SUM(Month!$CU28:DE28)</f>
        <v>79.053</v>
      </c>
      <c r="DF28" s="105">
        <f>SUM(Month!$CU28:DF28)</f>
        <v>86.771</v>
      </c>
      <c r="DG28" s="105">
        <f>SUM(Month!$DG28:DG28)</f>
        <v>7.252</v>
      </c>
      <c r="DH28" s="105">
        <f>SUM(Month!$DG28:DH28)</f>
        <v>13.751</v>
      </c>
      <c r="DI28" s="105">
        <f>SUM(Month!$DG28:DI28)</f>
        <v>21.042</v>
      </c>
      <c r="DJ28" s="105">
        <f>SUM(Month!$DG28:DJ28)</f>
        <v>29.221</v>
      </c>
      <c r="DK28" s="105">
        <f>SUM(Month!$DG28:DK28)</f>
        <v>36.738</v>
      </c>
      <c r="DL28" s="105">
        <f>SUM(Month!$DG28:DL28)</f>
        <v>44.192</v>
      </c>
      <c r="DM28" s="105">
        <f>SUM(Month!$DG28:DM28)</f>
        <v>52.685</v>
      </c>
      <c r="DN28" s="105">
        <f>SUM(Month!$DG28:DN28)</f>
        <v>61.89</v>
      </c>
      <c r="DO28" s="105">
        <f>SUM(Month!$DG28:DO28)</f>
        <v>69.664</v>
      </c>
      <c r="DP28" s="105">
        <f>SUM(Month!$DG28:DP28)</f>
        <v>78.441</v>
      </c>
      <c r="DQ28" s="105">
        <f>SUM(Month!$DG28:DQ28)</f>
        <v>86.585</v>
      </c>
      <c r="DR28" s="105">
        <f>SUM(Month!$DG28:DR28)</f>
        <v>95.173</v>
      </c>
      <c r="DS28" s="105">
        <f>SUM(Month!$DS28:DS28)</f>
        <v>7.256</v>
      </c>
      <c r="DT28" s="105">
        <f>SUM(Month!$DS28:DT28)</f>
        <v>15.044</v>
      </c>
      <c r="DU28" s="105">
        <f>SUM(Month!$DS28:DU28)</f>
        <v>22.617</v>
      </c>
      <c r="DV28" s="105">
        <f>SUM(Month!$DS28:DV28)</f>
        <v>32.152</v>
      </c>
      <c r="DW28" s="105">
        <f>SUM(Month!$DS28:DW28)</f>
        <v>40.16</v>
      </c>
      <c r="DX28" s="105">
        <f>SUM(Month!$DS28:DX28)</f>
        <v>48.313</v>
      </c>
      <c r="DY28" s="105">
        <f>SUM(Month!$DS28:DY28)</f>
        <v>58.002</v>
      </c>
      <c r="DZ28" s="105">
        <f>SUM(Month!$DS28:DZ28)</f>
        <v>67.85</v>
      </c>
      <c r="EA28" s="105">
        <f>SUM(Month!$DS28:EA28)</f>
        <v>76.331</v>
      </c>
      <c r="EB28" s="105">
        <f>SUM(Month!$DS28:EB28)</f>
        <v>84.436</v>
      </c>
      <c r="EC28" s="105">
        <f>SUM(Month!$DS28:EC28)</f>
        <v>92.529</v>
      </c>
      <c r="ED28" s="105">
        <f>SUM(Month!$DS28:ED28)</f>
        <v>101.218</v>
      </c>
      <c r="EE28" s="105">
        <f>SUM(Month!$EE28:EE28)</f>
        <v>9.295</v>
      </c>
      <c r="EF28" s="105">
        <f>SUM(Month!$EE28:EF28)</f>
        <v>17.204</v>
      </c>
      <c r="EG28" s="105">
        <f>SUM(Month!$EE28:EG28)</f>
        <v>26.258</v>
      </c>
      <c r="EH28" s="105">
        <f>SUM(Month!$EE28:EH28)</f>
        <v>36.226</v>
      </c>
      <c r="EI28" s="105">
        <f>SUM(Month!$EE28:EI28)</f>
        <v>45.852</v>
      </c>
      <c r="EJ28" s="105">
        <f>SUM(Month!$EE28:EJ28)</f>
        <v>55.6</v>
      </c>
      <c r="EK28" s="105">
        <f>SUM(Month!$EE28:EK28)</f>
        <v>66.252</v>
      </c>
      <c r="EL28" s="105">
        <f>SUM(Month!$EE28:EL28)</f>
        <v>75.324</v>
      </c>
      <c r="EM28" s="105">
        <f>SUM(Month!$EE28:EM28)</f>
        <v>85.143</v>
      </c>
      <c r="EN28" s="105">
        <f>SUM(Month!$EE28:EN28)</f>
        <v>96.8</v>
      </c>
      <c r="EO28" s="105">
        <f>SUM(Month!$EE28:EO28)</f>
        <v>106.89</v>
      </c>
      <c r="EP28" s="105">
        <f>SUM(Month!$EE28:EP28)</f>
        <v>117.218</v>
      </c>
      <c r="EQ28" s="105">
        <f>SUM(Month!$EQ28:EQ28)</f>
        <v>8.88</v>
      </c>
      <c r="ER28" s="105">
        <f>SUM(Month!$EQ28:ER28)</f>
        <v>16.369</v>
      </c>
      <c r="ES28" s="105">
        <f>SUM(Month!$EQ28:ES28)</f>
        <v>27.178</v>
      </c>
      <c r="ET28" s="105">
        <f>SUM(Month!$EQ28:ET28)</f>
        <v>38.098</v>
      </c>
      <c r="EU28" s="105">
        <f>SUM(Month!$EQ28:EU28)</f>
        <v>45.779</v>
      </c>
      <c r="EV28" s="105">
        <f>SUM(Month!$EQ28:EV28)</f>
        <v>54.605</v>
      </c>
      <c r="EW28" s="105">
        <f>SUM(Month!$EQ28:EW28)</f>
        <v>65.745</v>
      </c>
      <c r="EX28" s="105">
        <f>SUM(Month!$EQ28:EX28)</f>
        <v>78.307</v>
      </c>
      <c r="EY28" s="105">
        <f>SUM(Month!$EQ28:EY28)</f>
        <v>89.954</v>
      </c>
      <c r="EZ28" s="105">
        <f>SUM(Month!$EQ28:EZ28)</f>
        <v>101.492</v>
      </c>
      <c r="FA28" s="105">
        <f>SUM(Month!$EQ28:FA28)</f>
        <v>112.8</v>
      </c>
      <c r="FB28" s="105">
        <f>SUM(Month!$EQ28:FB28)</f>
        <v>123.071</v>
      </c>
      <c r="FC28" s="105">
        <f>SUM(Month!$FC28:FC28)</f>
        <v>9.407</v>
      </c>
      <c r="FD28" s="105">
        <f>SUM(Month!$FC28:FD28)</f>
        <v>19.4</v>
      </c>
      <c r="FE28" s="105">
        <f>SUM(Month!$FC28:FE28)</f>
        <v>31.787</v>
      </c>
      <c r="FF28" s="105">
        <f>SUM(Month!$FC28:FF28)</f>
        <v>42.785</v>
      </c>
      <c r="FG28" s="105">
        <f>SUM(Month!$FC28:FG28)</f>
        <v>55.412</v>
      </c>
      <c r="FH28" s="105">
        <f>SUM(Month!$FC28:FH28)</f>
        <v>66.373</v>
      </c>
      <c r="FI28" s="105">
        <f>SUM(Month!$FC28:FI28)</f>
        <v>75.058</v>
      </c>
      <c r="FJ28" s="105">
        <f>SUM(Month!$FC28:FJ28)</f>
        <v>87.035</v>
      </c>
      <c r="FK28" s="105">
        <f>SUM(Month!$FC28:FK28)</f>
        <v>97.357</v>
      </c>
      <c r="FL28" s="105">
        <f>SUM(Month!$FC28:FL28)</f>
        <v>108.787</v>
      </c>
      <c r="FM28" s="105">
        <f>SUM(Month!$FC28:FM28)</f>
        <v>120.847</v>
      </c>
      <c r="FN28" s="105">
        <f>SUM(Month!$FC28:FN28)</f>
        <v>129.607</v>
      </c>
      <c r="FO28" s="105">
        <f>SUM(Month!$FO28:FO28)</f>
        <v>8.49</v>
      </c>
      <c r="FP28" s="105">
        <f>SUM(Month!$FO28:FP28)</f>
        <v>17.521</v>
      </c>
      <c r="FQ28" s="105">
        <f>SUM(Month!$FO28:FQ28)</f>
        <v>28.058</v>
      </c>
      <c r="FR28" s="105">
        <f>SUM(Month!$FO28:FR28)</f>
        <v>36.059</v>
      </c>
      <c r="FS28" s="105">
        <f>SUM(Month!$FO28:FS28)</f>
        <v>46.204</v>
      </c>
      <c r="FT28" s="105">
        <f>SUM(Month!$FO28:FT28)</f>
        <v>55.972</v>
      </c>
      <c r="FU28" s="105">
        <f>SUM(Month!$FO28:FU28)</f>
        <v>67.629</v>
      </c>
      <c r="FV28" s="105">
        <f>SUM(Month!$FO28:FV28)</f>
        <v>79.361</v>
      </c>
      <c r="FW28" s="105">
        <f>SUM(Month!$FO28:FW28)</f>
        <v>89.918</v>
      </c>
      <c r="FX28" s="105">
        <f>SUM(Month!$FO28:FX28)</f>
        <v>101.575</v>
      </c>
      <c r="FY28" s="105">
        <f>SUM(Month!$FO28:FY28)</f>
        <v>111.37</v>
      </c>
      <c r="FZ28" s="105">
        <f>SUM(Month!$FO28:FZ28)</f>
        <v>120.499</v>
      </c>
      <c r="GA28" s="105">
        <f>SUM(Month!$GA28:GA28)</f>
        <v>9.652</v>
      </c>
      <c r="GB28" s="105">
        <f>SUM(Month!$GA28:GB28)</f>
        <v>19.884</v>
      </c>
      <c r="GC28" s="105">
        <f>SUM(Month!$GA28:GC28)</f>
        <v>30.252</v>
      </c>
      <c r="GD28" s="105">
        <f>SUM(Month!$GA28:GD28)</f>
        <v>41.08</v>
      </c>
      <c r="GE28" s="105">
        <f>SUM(Month!$GA28:GE28)</f>
        <v>52.158</v>
      </c>
      <c r="GF28" s="105">
        <f>SUM(Month!$GA28:GF28)</f>
        <v>61.169</v>
      </c>
      <c r="GG28" s="105">
        <f>SUM(Month!$GA28:GG28)</f>
        <v>71.019</v>
      </c>
      <c r="GH28" s="105">
        <f>SUM(Month!$GA28:GH28)</f>
        <v>83.305</v>
      </c>
      <c r="GI28" s="105">
        <f>SUM(Month!$GA28:GI28)</f>
        <v>92.027</v>
      </c>
      <c r="GJ28" s="105">
        <f>SUM(Month!$GA28:GJ28)</f>
        <v>101.546</v>
      </c>
      <c r="GK28" s="138"/>
    </row>
    <row r="29" ht="13.5" customHeight="1">
      <c r="A29" s="88">
        <f t="shared" si="1"/>
        <v>25</v>
      </c>
      <c r="B29" s="113" t="s">
        <v>24</v>
      </c>
      <c r="C29" s="114">
        <f>SUM(Month!$C29:C29)</f>
        <v>10.861</v>
      </c>
      <c r="D29" s="114">
        <f>SUM(Month!$C29:D29)</f>
        <v>19.772</v>
      </c>
      <c r="E29" s="114">
        <f>SUM(Month!$C29:E29)</f>
        <v>33.756</v>
      </c>
      <c r="F29" s="114">
        <f>SUM(Month!$C29:F29)</f>
        <v>47.546</v>
      </c>
      <c r="G29" s="114">
        <f>SUM(Month!$C29:G29)</f>
        <v>59.356</v>
      </c>
      <c r="H29" s="114">
        <f>SUM(Month!$C29:H29)</f>
        <v>72.986</v>
      </c>
      <c r="I29" s="114">
        <f>SUM(Month!$C29:I29)</f>
        <v>87.621</v>
      </c>
      <c r="J29" s="114">
        <f>SUM(Month!$C29:J29)</f>
        <v>97.551</v>
      </c>
      <c r="K29" s="114">
        <f>SUM(Month!$C29:K29)</f>
        <v>109.097</v>
      </c>
      <c r="L29" s="114">
        <f>SUM(Month!$C29:L29)</f>
        <v>119.044</v>
      </c>
      <c r="M29" s="114">
        <f>SUM(Month!$C29:M29)</f>
        <v>128.486</v>
      </c>
      <c r="N29" s="114">
        <f>SUM(Month!$C29:N29)</f>
        <v>137.215</v>
      </c>
      <c r="O29" s="114">
        <f>SUM(Month!$O29:O29)</f>
        <v>7.571</v>
      </c>
      <c r="P29" s="114">
        <f>SUM(Month!$O29:P29)</f>
        <v>14.947</v>
      </c>
      <c r="Q29" s="114">
        <f>SUM(Month!$O29:Q29)</f>
        <v>24.206</v>
      </c>
      <c r="R29" s="114">
        <f>SUM(Month!$O29:R29)</f>
        <v>32.489</v>
      </c>
      <c r="S29" s="114">
        <f>SUM(Month!$O29:S29)</f>
        <v>40.734</v>
      </c>
      <c r="T29" s="114">
        <f>SUM(Month!$O29:T29)</f>
        <v>50.928</v>
      </c>
      <c r="U29" s="114">
        <f>SUM(Month!$O29:U29)</f>
        <v>61.923</v>
      </c>
      <c r="V29" s="114">
        <f>SUM(Month!$O29:V29)</f>
        <v>72.196</v>
      </c>
      <c r="W29" s="114">
        <f>SUM(Month!$O29:W29)</f>
        <v>84.729</v>
      </c>
      <c r="X29" s="114">
        <f>SUM(Month!$O29:X29)</f>
        <v>96.669</v>
      </c>
      <c r="Y29" s="114">
        <f>SUM(Month!$O29:Y29)</f>
        <v>107.424</v>
      </c>
      <c r="Z29" s="114">
        <f>SUM(Month!$O29:Z29)</f>
        <v>118.177</v>
      </c>
      <c r="AA29" s="114">
        <f>SUM(Month!$AA29:AA29)</f>
        <v>7.597</v>
      </c>
      <c r="AB29" s="114">
        <f>SUM(Month!$AA29:AB29)</f>
        <v>15.899</v>
      </c>
      <c r="AC29" s="114">
        <f>SUM(Month!$AA29:AC29)</f>
        <v>26.075</v>
      </c>
      <c r="AD29" s="114">
        <f>SUM(Month!$AA29:AD29)</f>
        <v>32.677</v>
      </c>
      <c r="AE29" s="114">
        <f>SUM(Month!$AA29:AE29)</f>
        <v>43.041</v>
      </c>
      <c r="AF29" s="114">
        <f>SUM(Month!$AA29:AF29)</f>
        <v>52.263</v>
      </c>
      <c r="AG29" s="114">
        <f>SUM(Month!$AA29:AG29)</f>
        <v>61.068</v>
      </c>
      <c r="AH29" s="114">
        <f>SUM(Month!$AA29:AH29)</f>
        <v>70.905</v>
      </c>
      <c r="AI29" s="114">
        <f>SUM(Month!$AA29:AI29)</f>
        <v>81.056</v>
      </c>
      <c r="AJ29" s="114">
        <f>SUM(Month!$AA29:AJ29)</f>
        <v>89.273</v>
      </c>
      <c r="AK29" s="114">
        <f>SUM(Month!$AA29:AK29)</f>
        <v>98.607</v>
      </c>
      <c r="AL29" s="114">
        <f>SUM(Month!$AA29:AL29)</f>
        <v>106.296</v>
      </c>
      <c r="AM29" s="114">
        <f>SUM(Month!$AM29:AM29)</f>
        <v>5.079</v>
      </c>
      <c r="AN29" s="114">
        <f>SUM(Month!$AM29:AN29)</f>
        <v>12.596</v>
      </c>
      <c r="AO29" s="114">
        <f>SUM(Month!$AM29:AO29)</f>
        <v>21.663</v>
      </c>
      <c r="AP29" s="114">
        <f>SUM(Month!$AM29:AP29)</f>
        <v>32.191</v>
      </c>
      <c r="AQ29" s="114">
        <f>SUM(Month!$AM29:AQ29)</f>
        <v>43.622</v>
      </c>
      <c r="AR29" s="114">
        <f>SUM(Month!$AM29:AR29)</f>
        <v>55.876</v>
      </c>
      <c r="AS29" s="114">
        <f>SUM(Month!$AM29:AS29)</f>
        <v>70.161</v>
      </c>
      <c r="AT29" s="114">
        <f>SUM(Month!$AM29:AT29)</f>
        <v>82.799</v>
      </c>
      <c r="AU29" s="114">
        <f>SUM(Month!$AM29:AU29)</f>
        <v>95.951</v>
      </c>
      <c r="AV29" s="114">
        <f>SUM(Month!$AM29:AV29)</f>
        <v>111.832</v>
      </c>
      <c r="AW29" s="114">
        <f>SUM(Month!$AM29:AW29)</f>
        <v>124.26</v>
      </c>
      <c r="AX29" s="114">
        <f>SUM(Month!$AM29:AX29)</f>
        <v>137.281</v>
      </c>
      <c r="AY29" s="114">
        <f>SUM(Month!$AY29:AY29)</f>
        <v>14.82</v>
      </c>
      <c r="AZ29" s="114">
        <f>SUM(Month!$AY29:AZ29)</f>
        <v>26.071</v>
      </c>
      <c r="BA29" s="114">
        <f>SUM(Month!$AY29:BA29)</f>
        <v>41.084</v>
      </c>
      <c r="BB29" s="114">
        <f>SUM(Month!$AY29:BB29)</f>
        <v>59.097</v>
      </c>
      <c r="BC29" s="114">
        <f>SUM(Month!$AY29:BC29)</f>
        <v>78.4</v>
      </c>
      <c r="BD29" s="114">
        <f>SUM(Month!$AY29:BD29)</f>
        <v>96.652</v>
      </c>
      <c r="BE29" s="114">
        <f>SUM(Month!$AY29:BE29)</f>
        <v>112.279</v>
      </c>
      <c r="BF29" s="114">
        <f>SUM(Month!$AY29:BF29)</f>
        <v>128.204</v>
      </c>
      <c r="BG29" s="114">
        <f>SUM(Month!$AY29:BG29)</f>
        <v>145.573</v>
      </c>
      <c r="BH29" s="114">
        <f>SUM(Month!$AY29:BH29)</f>
        <v>162.386</v>
      </c>
      <c r="BI29" s="114">
        <f>SUM(Month!$AY29:BI29)</f>
        <v>174.386</v>
      </c>
      <c r="BJ29" s="114">
        <f>SUM(Month!$AY29:BJ29)</f>
        <v>188.27</v>
      </c>
      <c r="BK29" s="114">
        <f>SUM(Month!$BK29:BK29)</f>
        <v>11.981</v>
      </c>
      <c r="BL29" s="114">
        <f>SUM(Month!$BK29:BL29)</f>
        <v>20.364</v>
      </c>
      <c r="BM29" s="114">
        <f>SUM(Month!$BK29:BM29)</f>
        <v>31.062</v>
      </c>
      <c r="BN29" s="114">
        <f>SUM(Month!$BK29:BN29)</f>
        <v>40.931</v>
      </c>
      <c r="BO29" s="114">
        <f>SUM(Month!$BK29:BO29)</f>
        <v>52.709</v>
      </c>
      <c r="BP29" s="114">
        <f>SUM(Month!$BK29:BP29)</f>
        <v>63.492</v>
      </c>
      <c r="BQ29" s="114">
        <f>SUM(Month!$BK29:BQ29)</f>
        <v>72.217</v>
      </c>
      <c r="BR29" s="114">
        <f>SUM(Month!$BK29:BR29)</f>
        <v>83.26</v>
      </c>
      <c r="BS29" s="114">
        <f>SUM(Month!$BK29:BS29)</f>
        <v>93.938</v>
      </c>
      <c r="BT29" s="114">
        <f>SUM(Month!$BK29:BT29)</f>
        <v>103.021</v>
      </c>
      <c r="BU29" s="114">
        <f>SUM(Month!$BK29:BU29)</f>
        <v>110.592</v>
      </c>
      <c r="BV29" s="114">
        <f>SUM(Month!$BK29:BV29)</f>
        <v>117.467</v>
      </c>
      <c r="BW29" s="114">
        <f>SUM(Month!$BW29:BW29)</f>
        <v>7.514</v>
      </c>
      <c r="BX29" s="114">
        <f>SUM(Month!$BW29:BX29)</f>
        <v>14.312</v>
      </c>
      <c r="BY29" s="114">
        <f>SUM(Month!$BW29:BY29)</f>
        <v>23.164</v>
      </c>
      <c r="BZ29" s="114">
        <f>SUM(Month!$BW29:BZ29)</f>
        <v>31.903</v>
      </c>
      <c r="CA29" s="114">
        <f>SUM(Month!$BW29:CA29)</f>
        <v>39.515</v>
      </c>
      <c r="CB29" s="114">
        <f>SUM(Month!$BW29:CB29)</f>
        <v>55.7</v>
      </c>
      <c r="CC29" s="114">
        <f>SUM(Month!$BW29:CC29)</f>
        <v>68.854</v>
      </c>
      <c r="CD29" s="114">
        <f>SUM(Month!$BW29:CD29)</f>
        <v>80.244</v>
      </c>
      <c r="CE29" s="114">
        <f>SUM(Month!$BW29:CE29)</f>
        <v>87.72</v>
      </c>
      <c r="CF29" s="114">
        <f>SUM(Month!$BW29:CF29)</f>
        <v>97.521</v>
      </c>
      <c r="CG29" s="114">
        <f>SUM(Month!$BW29:CG29)</f>
        <v>103.975</v>
      </c>
      <c r="CH29" s="114">
        <f>SUM(Month!$BW29:CH29)</f>
        <v>110.107</v>
      </c>
      <c r="CI29" s="114">
        <f>SUM(Month!$CI29:CI29)</f>
        <v>5.178</v>
      </c>
      <c r="CJ29" s="114">
        <f>SUM(Month!$CI29:CJ29)</f>
        <v>13.36</v>
      </c>
      <c r="CK29" s="114">
        <f>SUM(Month!$CI29:CK29)</f>
        <v>20.286</v>
      </c>
      <c r="CL29" s="114">
        <f>SUM(Month!$CI29:CL29)</f>
        <v>26.626</v>
      </c>
      <c r="CM29" s="114">
        <f>SUM(Month!$CI29:CM29)</f>
        <v>33.989</v>
      </c>
      <c r="CN29" s="114">
        <f>SUM(Month!$CI29:CN29)</f>
        <v>46.969</v>
      </c>
      <c r="CO29" s="114">
        <f>SUM(Month!$CI29:CO29)</f>
        <v>59.217</v>
      </c>
      <c r="CP29" s="114">
        <f>SUM(Month!$CI29:CP29)</f>
        <v>68.691</v>
      </c>
      <c r="CQ29" s="114">
        <f>SUM(Month!$CI29:CQ29)</f>
        <v>76.548</v>
      </c>
      <c r="CR29" s="114">
        <f>SUM(Month!$CI29:CR29)</f>
        <v>88.906</v>
      </c>
      <c r="CS29" s="114">
        <f>SUM(Month!$CI29:CS29)</f>
        <v>102.25</v>
      </c>
      <c r="CT29" s="114">
        <f>SUM(Month!$CI29:CT29)</f>
        <v>113.407</v>
      </c>
      <c r="CU29" s="114">
        <f>SUM(Month!$CU29:CU29)</f>
        <v>13.439</v>
      </c>
      <c r="CV29" s="114">
        <f>SUM(Month!$CU29:CV29)</f>
        <v>31.261</v>
      </c>
      <c r="CW29" s="114">
        <f>SUM(Month!$CU29:CW29)</f>
        <v>58.299</v>
      </c>
      <c r="CX29" s="114">
        <f>SUM(Month!$CU29:CX29)</f>
        <v>81.837</v>
      </c>
      <c r="CY29" s="114">
        <f>SUM(Month!$CU29:CY29)</f>
        <v>102.512</v>
      </c>
      <c r="CZ29" s="114">
        <f>SUM(Month!$CU29:CZ29)</f>
        <v>117.236</v>
      </c>
      <c r="DA29" s="114">
        <f>SUM(Month!$CU29:DA29)</f>
        <v>131.207</v>
      </c>
      <c r="DB29" s="114">
        <f>SUM(Month!$CU29:DB29)</f>
        <v>139.511</v>
      </c>
      <c r="DC29" s="114">
        <f>SUM(Month!$CU29:DC29)</f>
        <v>148.706</v>
      </c>
      <c r="DD29" s="114">
        <f>SUM(Month!$CU29:DD29)</f>
        <v>161.48</v>
      </c>
      <c r="DE29" s="114">
        <f>SUM(Month!$CU29:DE29)</f>
        <v>171.695</v>
      </c>
      <c r="DF29" s="114">
        <f>SUM(Month!$CU29:DF29)</f>
        <v>179.331</v>
      </c>
      <c r="DG29" s="114">
        <f>SUM(Month!$DG29:DG29)</f>
        <v>10.029</v>
      </c>
      <c r="DH29" s="114">
        <f>SUM(Month!$DG29:DH29)</f>
        <v>29.452</v>
      </c>
      <c r="DI29" s="114">
        <f>SUM(Month!$DG29:DI29)</f>
        <v>48.987</v>
      </c>
      <c r="DJ29" s="114">
        <f>SUM(Month!$DG29:DJ29)</f>
        <v>67.489</v>
      </c>
      <c r="DK29" s="114">
        <f>SUM(Month!$DG29:DK29)</f>
        <v>84.667</v>
      </c>
      <c r="DL29" s="114">
        <f>SUM(Month!$DG29:DL29)</f>
        <v>101.319</v>
      </c>
      <c r="DM29" s="114">
        <f>SUM(Month!$DG29:DM29)</f>
        <v>120.117</v>
      </c>
      <c r="DN29" s="114">
        <f>SUM(Month!$DG29:DN29)</f>
        <v>134.904</v>
      </c>
      <c r="DO29" s="114">
        <f>SUM(Month!$DG29:DO29)</f>
        <v>149.38</v>
      </c>
      <c r="DP29" s="114">
        <f>SUM(Month!$DG29:DP29)</f>
        <v>162.698</v>
      </c>
      <c r="DQ29" s="114">
        <f>SUM(Month!$DG29:DQ29)</f>
        <v>176.155</v>
      </c>
      <c r="DR29" s="114">
        <f>SUM(Month!$DG29:DR29)</f>
        <v>187.993</v>
      </c>
      <c r="DS29" s="114">
        <f>SUM(Month!$DS29:DS29)</f>
        <v>12.733</v>
      </c>
      <c r="DT29" s="114">
        <f>SUM(Month!$DS29:DT29)</f>
        <v>21.874</v>
      </c>
      <c r="DU29" s="114">
        <f>SUM(Month!$DS29:DU29)</f>
        <v>32.602</v>
      </c>
      <c r="DV29" s="114">
        <f>SUM(Month!$DS29:DV29)</f>
        <v>42.977</v>
      </c>
      <c r="DW29" s="114">
        <f>SUM(Month!$DS29:DW29)</f>
        <v>55.693</v>
      </c>
      <c r="DX29" s="114">
        <f>SUM(Month!$DS29:DX29)</f>
        <v>70.581</v>
      </c>
      <c r="DY29" s="114">
        <f>SUM(Month!$DS29:DY29)</f>
        <v>83.582</v>
      </c>
      <c r="DZ29" s="114">
        <f>SUM(Month!$DS29:DZ29)</f>
        <v>98.774</v>
      </c>
      <c r="EA29" s="114">
        <f>SUM(Month!$DS29:EA29)</f>
        <v>110.637</v>
      </c>
      <c r="EB29" s="114">
        <f>SUM(Month!$DS29:EB29)</f>
        <v>126.077</v>
      </c>
      <c r="EC29" s="114">
        <f>SUM(Month!$DS29:EC29)</f>
        <v>138.909</v>
      </c>
      <c r="ED29" s="114">
        <f>SUM(Month!$DS29:ED29)</f>
        <v>149.799</v>
      </c>
      <c r="EE29" s="114">
        <f>SUM(Month!$EE29:EE29)</f>
        <v>11.291</v>
      </c>
      <c r="EF29" s="114">
        <f>SUM(Month!$EE29:EF29)</f>
        <v>22.956</v>
      </c>
      <c r="EG29" s="114">
        <f>SUM(Month!$EE29:EG29)</f>
        <v>36.9</v>
      </c>
      <c r="EH29" s="114">
        <f>SUM(Month!$EE29:EH29)</f>
        <v>48.686</v>
      </c>
      <c r="EI29" s="114">
        <f>SUM(Month!$EE29:EI29)</f>
        <v>61.626</v>
      </c>
      <c r="EJ29" s="114">
        <f>SUM(Month!$EE29:EJ29)</f>
        <v>78.609</v>
      </c>
      <c r="EK29" s="114">
        <f>SUM(Month!$EE29:EK29)</f>
        <v>92.959</v>
      </c>
      <c r="EL29" s="114">
        <f>SUM(Month!$EE29:EL29)</f>
        <v>109.013</v>
      </c>
      <c r="EM29" s="114">
        <f>SUM(Month!$EE29:EM29)</f>
        <v>126.632</v>
      </c>
      <c r="EN29" s="114">
        <f>SUM(Month!$EE29:EN29)</f>
        <v>143.319</v>
      </c>
      <c r="EO29" s="114">
        <f>SUM(Month!$EE29:EO29)</f>
        <v>155.645</v>
      </c>
      <c r="EP29" s="114">
        <f>SUM(Month!$EE29:EP29)</f>
        <v>165.927</v>
      </c>
      <c r="EQ29" s="114">
        <f>SUM(Month!$EQ29:EQ29)</f>
        <v>10.532</v>
      </c>
      <c r="ER29" s="114">
        <f>SUM(Month!$EQ29:ER29)</f>
        <v>24.126</v>
      </c>
      <c r="ES29" s="114">
        <f>SUM(Month!$EQ29:ES29)</f>
        <v>36.402</v>
      </c>
      <c r="ET29" s="114">
        <f>SUM(Month!$EQ29:ET29)</f>
        <v>46.065</v>
      </c>
      <c r="EU29" s="114">
        <f>SUM(Month!$EQ29:EU29)</f>
        <v>57.463</v>
      </c>
      <c r="EV29" s="114">
        <f>SUM(Month!$EQ29:EV29)</f>
        <v>70.143</v>
      </c>
      <c r="EW29" s="114">
        <f>SUM(Month!$EQ29:EW29)</f>
        <v>85.256</v>
      </c>
      <c r="EX29" s="114">
        <f>SUM(Month!$EQ29:EX29)</f>
        <v>107.635</v>
      </c>
      <c r="EY29" s="114">
        <f>SUM(Month!$EQ29:EY29)</f>
        <v>124.721</v>
      </c>
      <c r="EZ29" s="114">
        <f>SUM(Month!$EQ29:EZ29)</f>
        <v>141.172</v>
      </c>
      <c r="FA29" s="114">
        <f>SUM(Month!$EQ29:FA29)</f>
        <v>150.337</v>
      </c>
      <c r="FB29" s="114">
        <f>SUM(Month!$EQ29:FB29)</f>
        <v>156.487</v>
      </c>
      <c r="FC29" s="114">
        <f>SUM(Month!$FC29:FC29)</f>
        <v>7.029</v>
      </c>
      <c r="FD29" s="114">
        <f>SUM(Month!$FC29:FD29)</f>
        <v>11.228</v>
      </c>
      <c r="FE29" s="114">
        <f>SUM(Month!$FC29:FE29)</f>
        <v>18.017</v>
      </c>
      <c r="FF29" s="114">
        <f>SUM(Month!$FC29:FF29)</f>
        <v>26.873</v>
      </c>
      <c r="FG29" s="114">
        <f>SUM(Month!$FC29:FG29)</f>
        <v>32.615</v>
      </c>
      <c r="FH29" s="114">
        <f>SUM(Month!$FC29:FH29)</f>
        <v>38.697</v>
      </c>
      <c r="FI29" s="114">
        <f>SUM(Month!$FC29:FI29)</f>
        <v>46.725</v>
      </c>
      <c r="FJ29" s="114">
        <f>SUM(Month!$FC29:FJ29)</f>
        <v>54.429</v>
      </c>
      <c r="FK29" s="114">
        <f>SUM(Month!$FC29:FK29)</f>
        <v>61.501</v>
      </c>
      <c r="FL29" s="114">
        <f>SUM(Month!$FC29:FL29)</f>
        <v>73.045</v>
      </c>
      <c r="FM29" s="114">
        <f>SUM(Month!$FC29:FM29)</f>
        <v>82.916</v>
      </c>
      <c r="FN29" s="114">
        <f>SUM(Month!$FC29:FN29)</f>
        <v>90.751</v>
      </c>
      <c r="FO29" s="114">
        <f>SUM(Month!$FO29:FO29)</f>
        <v>9.097</v>
      </c>
      <c r="FP29" s="114">
        <f>SUM(Month!$FO29:FP29)</f>
        <v>16.404</v>
      </c>
      <c r="FQ29" s="114">
        <f>SUM(Month!$FO29:FQ29)</f>
        <v>26.906</v>
      </c>
      <c r="FR29" s="114">
        <f>SUM(Month!$FO29:FR29)</f>
        <v>33.649</v>
      </c>
      <c r="FS29" s="114">
        <f>SUM(Month!$FO29:FS29)</f>
        <v>41.802</v>
      </c>
      <c r="FT29" s="114">
        <f>SUM(Month!$FO29:FT29)</f>
        <v>51.322</v>
      </c>
      <c r="FU29" s="114">
        <f>SUM(Month!$FO29:FU29)</f>
        <v>62.206</v>
      </c>
      <c r="FV29" s="114">
        <f>SUM(Month!$FO29:FV29)</f>
        <v>75.215</v>
      </c>
      <c r="FW29" s="114">
        <f>SUM(Month!$FO29:FW29)</f>
        <v>84.245</v>
      </c>
      <c r="FX29" s="114">
        <f>SUM(Month!$FO29:FX29)</f>
        <v>92.874</v>
      </c>
      <c r="FY29" s="114">
        <f>SUM(Month!$FO29:FY29)</f>
        <v>100.292</v>
      </c>
      <c r="FZ29" s="114">
        <f>SUM(Month!$FO29:FZ29)</f>
        <v>109.876</v>
      </c>
      <c r="GA29" s="114">
        <f>SUM(Month!$GA29:GA29)</f>
        <v>13.248</v>
      </c>
      <c r="GB29" s="114">
        <f>SUM(Month!$GA29:GB29)</f>
        <v>22.504</v>
      </c>
      <c r="GC29" s="114">
        <f>SUM(Month!$GA29:GC29)</f>
        <v>33.583</v>
      </c>
      <c r="GD29" s="114">
        <f>SUM(Month!$GA29:GD29)</f>
        <v>45.148</v>
      </c>
      <c r="GE29" s="114">
        <f>SUM(Month!$GA29:GE29)</f>
        <v>71.884</v>
      </c>
      <c r="GF29" s="114">
        <f>SUM(Month!$GA29:GF29)</f>
        <v>85.525</v>
      </c>
      <c r="GG29" s="114">
        <f>SUM(Month!$GA29:GG29)</f>
        <v>99.627</v>
      </c>
      <c r="GH29" s="114">
        <f>SUM(Month!$GA29:GH29)</f>
        <v>116.017</v>
      </c>
      <c r="GI29" s="114">
        <f>SUM(Month!$GA29:GI29)</f>
        <v>129.183</v>
      </c>
      <c r="GJ29" s="114">
        <f>SUM(Month!$GA29:GJ29)</f>
        <v>141.14</v>
      </c>
      <c r="GK29" s="138"/>
    </row>
    <row r="30" ht="13.5" customHeight="1">
      <c r="A30" s="88">
        <f t="shared" si="1"/>
        <v>26</v>
      </c>
      <c r="B30" s="113" t="s">
        <v>25</v>
      </c>
      <c r="C30" s="114">
        <f>SUM(Month!$C30:C30)</f>
        <v>40.485</v>
      </c>
      <c r="D30" s="114">
        <f>SUM(Month!$C30:D30)</f>
        <v>77.963</v>
      </c>
      <c r="E30" s="114">
        <f>SUM(Month!$C30:E30)</f>
        <v>124.786</v>
      </c>
      <c r="F30" s="114">
        <f>SUM(Month!$C30:F30)</f>
        <v>169.971</v>
      </c>
      <c r="G30" s="114">
        <f>SUM(Month!$C30:G30)</f>
        <v>217.997</v>
      </c>
      <c r="H30" s="114">
        <f>SUM(Month!$C30:H30)</f>
        <v>266.044</v>
      </c>
      <c r="I30" s="114">
        <f>SUM(Month!$C30:I30)</f>
        <v>317.214</v>
      </c>
      <c r="J30" s="114">
        <f>SUM(Month!$C30:J30)</f>
        <v>368.832</v>
      </c>
      <c r="K30" s="114">
        <f>SUM(Month!$C30:K30)</f>
        <v>417.382</v>
      </c>
      <c r="L30" s="114">
        <f>SUM(Month!$C30:L30)</f>
        <v>465.824</v>
      </c>
      <c r="M30" s="114">
        <f>SUM(Month!$C30:M30)</f>
        <v>510.138</v>
      </c>
      <c r="N30" s="114">
        <f>SUM(Month!$C30:N30)</f>
        <v>557.022</v>
      </c>
      <c r="O30" s="114">
        <f>SUM(Month!$O30:O30)</f>
        <v>41.438</v>
      </c>
      <c r="P30" s="114">
        <f>SUM(Month!$O30:P30)</f>
        <v>79.966</v>
      </c>
      <c r="Q30" s="114">
        <f>SUM(Month!$O30:Q30)</f>
        <v>124.874</v>
      </c>
      <c r="R30" s="114">
        <f>SUM(Month!$O30:R30)</f>
        <v>169.344</v>
      </c>
      <c r="S30" s="114">
        <f>SUM(Month!$O30:S30)</f>
        <v>217.453</v>
      </c>
      <c r="T30" s="114">
        <f>SUM(Month!$O30:T30)</f>
        <v>264.745</v>
      </c>
      <c r="U30" s="114">
        <f>SUM(Month!$O30:U30)</f>
        <v>317.099</v>
      </c>
      <c r="V30" s="114">
        <f>SUM(Month!$O30:V30)</f>
        <v>367.52</v>
      </c>
      <c r="W30" s="114">
        <f>SUM(Month!$O30:W30)</f>
        <v>416.955</v>
      </c>
      <c r="X30" s="114">
        <f>SUM(Month!$O30:X30)</f>
        <v>474.681</v>
      </c>
      <c r="Y30" s="114">
        <f>SUM(Month!$O30:Y30)</f>
        <v>525.234</v>
      </c>
      <c r="Z30" s="114">
        <f>SUM(Month!$O30:Z30)</f>
        <v>574.19</v>
      </c>
      <c r="AA30" s="114">
        <f>SUM(Month!$AA30:AA30)</f>
        <v>41.487</v>
      </c>
      <c r="AB30" s="114">
        <f>SUM(Month!$AA30:AB30)</f>
        <v>85.111</v>
      </c>
      <c r="AC30" s="114">
        <f>SUM(Month!$AA30:AC30)</f>
        <v>132.428</v>
      </c>
      <c r="AD30" s="114">
        <f>SUM(Month!$AA30:AD30)</f>
        <v>173.617</v>
      </c>
      <c r="AE30" s="114">
        <f>SUM(Month!$AA30:AE30)</f>
        <v>220.795</v>
      </c>
      <c r="AF30" s="114">
        <f>SUM(Month!$AA30:AF30)</f>
        <v>269.278</v>
      </c>
      <c r="AG30" s="114">
        <f>SUM(Month!$AA30:AG30)</f>
        <v>314.995</v>
      </c>
      <c r="AH30" s="114">
        <f>SUM(Month!$AA30:AH30)</f>
        <v>366.608</v>
      </c>
      <c r="AI30" s="114">
        <f>SUM(Month!$AA30:AI30)</f>
        <v>419.381</v>
      </c>
      <c r="AJ30" s="114">
        <f>SUM(Month!$AA30:AJ30)</f>
        <v>475.523</v>
      </c>
      <c r="AK30" s="114">
        <f>SUM(Month!$AA30:AK30)</f>
        <v>525.06</v>
      </c>
      <c r="AL30" s="114">
        <f>SUM(Month!$AA30:AL30)</f>
        <v>568.773</v>
      </c>
      <c r="AM30" s="114">
        <f>SUM(Month!$AM30:AM30)</f>
        <v>34.255</v>
      </c>
      <c r="AN30" s="114">
        <f>SUM(Month!$AM30:AN30)</f>
        <v>72.91</v>
      </c>
      <c r="AO30" s="114">
        <f>SUM(Month!$AM30:AO30)</f>
        <v>120.11</v>
      </c>
      <c r="AP30" s="114">
        <f>SUM(Month!$AM30:AP30)</f>
        <v>166.349</v>
      </c>
      <c r="AQ30" s="114">
        <f>SUM(Month!$AM30:AQ30)</f>
        <v>215.69</v>
      </c>
      <c r="AR30" s="114">
        <f>SUM(Month!$AM30:AR30)</f>
        <v>269.139</v>
      </c>
      <c r="AS30" s="114">
        <f>SUM(Month!$AM30:AS30)</f>
        <v>323.028</v>
      </c>
      <c r="AT30" s="114">
        <f>SUM(Month!$AM30:AT30)</f>
        <v>377.191</v>
      </c>
      <c r="AU30" s="114">
        <f>SUM(Month!$AM30:AU30)</f>
        <v>428.93</v>
      </c>
      <c r="AV30" s="114">
        <f>SUM(Month!$AM30:AV30)</f>
        <v>489.485</v>
      </c>
      <c r="AW30" s="114">
        <f>SUM(Month!$AM30:AW30)</f>
        <v>538.391</v>
      </c>
      <c r="AX30" s="114">
        <f>SUM(Month!$AM30:AX30)</f>
        <v>589.919</v>
      </c>
      <c r="AY30" s="114">
        <f>SUM(Month!$AY30:AY30)</f>
        <v>47.521</v>
      </c>
      <c r="AZ30" s="114">
        <f>SUM(Month!$AY30:AZ30)</f>
        <v>89.99</v>
      </c>
      <c r="BA30" s="114">
        <f>SUM(Month!$AY30:BA30)</f>
        <v>145.107</v>
      </c>
      <c r="BB30" s="114">
        <f>SUM(Month!$AY30:BB30)</f>
        <v>198.393</v>
      </c>
      <c r="BC30" s="114">
        <f>SUM(Month!$AY30:BC30)</f>
        <v>254.885</v>
      </c>
      <c r="BD30" s="114">
        <f>SUM(Month!$AY30:BD30)</f>
        <v>315.431</v>
      </c>
      <c r="BE30" s="114">
        <f>SUM(Month!$AY30:BE30)</f>
        <v>371.341</v>
      </c>
      <c r="BF30" s="114">
        <f>SUM(Month!$AY30:BF30)</f>
        <v>431.512</v>
      </c>
      <c r="BG30" s="114">
        <f>SUM(Month!$AY30:BG30)</f>
        <v>490.775</v>
      </c>
      <c r="BH30" s="114">
        <f>SUM(Month!$AY30:BH30)</f>
        <v>550.49</v>
      </c>
      <c r="BI30" s="114">
        <f>SUM(Month!$AY30:BI30)</f>
        <v>606.164</v>
      </c>
      <c r="BJ30" s="114">
        <f>SUM(Month!$AY30:BJ30)</f>
        <v>660.086</v>
      </c>
      <c r="BK30" s="114">
        <f>SUM(Month!$BK30:BK30)</f>
        <v>47.764</v>
      </c>
      <c r="BL30" s="114">
        <f>SUM(Month!$BK30:BL30)</f>
        <v>91.825</v>
      </c>
      <c r="BM30" s="114">
        <f>SUM(Month!$BK30:BM30)</f>
        <v>141.769</v>
      </c>
      <c r="BN30" s="114">
        <f>SUM(Month!$BK30:BN30)</f>
        <v>192.693</v>
      </c>
      <c r="BO30" s="114">
        <f>SUM(Month!$BK30:BO30)</f>
        <v>245.675</v>
      </c>
      <c r="BP30" s="114">
        <f>SUM(Month!$BK30:BP30)</f>
        <v>297.604</v>
      </c>
      <c r="BQ30" s="114">
        <f>SUM(Month!$BK30:BQ30)</f>
        <v>354.309</v>
      </c>
      <c r="BR30" s="114">
        <f>SUM(Month!$BK30:BR30)</f>
        <v>408.511</v>
      </c>
      <c r="BS30" s="114">
        <f>SUM(Month!$BK30:BS30)</f>
        <v>465.998</v>
      </c>
      <c r="BT30" s="114">
        <f>SUM(Month!$BK30:BT30)</f>
        <v>522.669</v>
      </c>
      <c r="BU30" s="114">
        <f>SUM(Month!$BK30:BU30)</f>
        <v>571.11</v>
      </c>
      <c r="BV30" s="114">
        <f>SUM(Month!$BK30:BV30)</f>
        <v>619.166</v>
      </c>
      <c r="BW30" s="114">
        <f>SUM(Month!$BW30:BW30)</f>
        <v>45.572</v>
      </c>
      <c r="BX30" s="114">
        <f>SUM(Month!$BW30:BX30)</f>
        <v>92.511</v>
      </c>
      <c r="BY30" s="114">
        <f>SUM(Month!$BW30:BY30)</f>
        <v>142.36</v>
      </c>
      <c r="BZ30" s="114">
        <f>SUM(Month!$BW30:BZ30)</f>
        <v>189.807</v>
      </c>
      <c r="CA30" s="114">
        <f>SUM(Month!$BW30:CA30)</f>
        <v>237.77</v>
      </c>
      <c r="CB30" s="114">
        <f>SUM(Month!$BW30:CB30)</f>
        <v>295.244</v>
      </c>
      <c r="CC30" s="114">
        <f>SUM(Month!$BW30:CC30)</f>
        <v>351.443</v>
      </c>
      <c r="CD30" s="114">
        <f>SUM(Month!$BW30:CD30)</f>
        <v>410.854</v>
      </c>
      <c r="CE30" s="114">
        <f>SUM(Month!$BW30:CE30)</f>
        <v>462.379</v>
      </c>
      <c r="CF30" s="114">
        <f>SUM(Month!$BW30:CF30)</f>
        <v>525.634</v>
      </c>
      <c r="CG30" s="114">
        <f>SUM(Month!$BW30:CG30)</f>
        <v>573.636</v>
      </c>
      <c r="CH30" s="114">
        <f>SUM(Month!$BW30:CH30)</f>
        <v>620.276</v>
      </c>
      <c r="CI30" s="114">
        <f>SUM(Month!$CI30:CI30)</f>
        <v>40.647</v>
      </c>
      <c r="CJ30" s="114">
        <f>SUM(Month!$CI30:CJ30)</f>
        <v>87.427</v>
      </c>
      <c r="CK30" s="114">
        <f>SUM(Month!$CI30:CK30)</f>
        <v>135.817</v>
      </c>
      <c r="CL30" s="114">
        <f>SUM(Month!$CI30:CL30)</f>
        <v>184.22</v>
      </c>
      <c r="CM30" s="114">
        <f>SUM(Month!$CI30:CM30)</f>
        <v>237.464</v>
      </c>
      <c r="CN30" s="114">
        <f>SUM(Month!$CI30:CN30)</f>
        <v>294.766</v>
      </c>
      <c r="CO30" s="114">
        <f>SUM(Month!$CI30:CO30)</f>
        <v>351.356</v>
      </c>
      <c r="CP30" s="114">
        <f>SUM(Month!$CI30:CP30)</f>
        <v>407.915</v>
      </c>
      <c r="CQ30" s="114">
        <f>SUM(Month!$CI30:CQ30)</f>
        <v>461.614</v>
      </c>
      <c r="CR30" s="114">
        <f>SUM(Month!$CI30:CR30)</f>
        <v>528.325</v>
      </c>
      <c r="CS30" s="114">
        <f>SUM(Month!$CI30:CS30)</f>
        <v>588.086</v>
      </c>
      <c r="CT30" s="114">
        <f>SUM(Month!$CI30:CT30)</f>
        <v>648.312</v>
      </c>
      <c r="CU30" s="114">
        <f>SUM(Month!$CU30:CU30)</f>
        <v>52.88</v>
      </c>
      <c r="CV30" s="114">
        <f>SUM(Month!$CU30:CV30)</f>
        <v>108.219</v>
      </c>
      <c r="CW30" s="114">
        <f>SUM(Month!$CU30:CW30)</f>
        <v>177.843</v>
      </c>
      <c r="CX30" s="114">
        <f>SUM(Month!$CU30:CX30)</f>
        <v>242.636</v>
      </c>
      <c r="CY30" s="114">
        <f>SUM(Month!$CU30:CY30)</f>
        <v>305.072</v>
      </c>
      <c r="CZ30" s="114">
        <f>SUM(Month!$CU30:CZ30)</f>
        <v>358.62</v>
      </c>
      <c r="DA30" s="114">
        <f>SUM(Month!$CU30:DA30)</f>
        <v>417.762</v>
      </c>
      <c r="DB30" s="114">
        <f>SUM(Month!$CU30:DB30)</f>
        <v>471.764</v>
      </c>
      <c r="DC30" s="114">
        <f>SUM(Month!$CU30:DC30)</f>
        <v>534.881</v>
      </c>
      <c r="DD30" s="114">
        <f>SUM(Month!$CU30:DD30)</f>
        <v>598.734</v>
      </c>
      <c r="DE30" s="114">
        <f>SUM(Month!$CU30:DE30)</f>
        <v>652.426</v>
      </c>
      <c r="DF30" s="114">
        <f>SUM(Month!$CU30:DF30)</f>
        <v>703.785</v>
      </c>
      <c r="DG30" s="114">
        <f>SUM(Month!$DG30:DG30)</f>
        <v>48.499</v>
      </c>
      <c r="DH30" s="114">
        <f>SUM(Month!$DG30:DH30)</f>
        <v>105.463</v>
      </c>
      <c r="DI30" s="114">
        <f>SUM(Month!$DG30:DI30)</f>
        <v>169.661</v>
      </c>
      <c r="DJ30" s="114">
        <f>SUM(Month!$DG30:DJ30)</f>
        <v>230.656</v>
      </c>
      <c r="DK30" s="114">
        <f>SUM(Month!$DG30:DK30)</f>
        <v>290.909</v>
      </c>
      <c r="DL30" s="114">
        <f>SUM(Month!$DG30:DL30)</f>
        <v>353.379</v>
      </c>
      <c r="DM30" s="114">
        <f>SUM(Month!$DG30:DM30)</f>
        <v>417.364</v>
      </c>
      <c r="DN30" s="114">
        <f>SUM(Month!$DG30:DN30)</f>
        <v>486.362</v>
      </c>
      <c r="DO30" s="114">
        <f>SUM(Month!$DG30:DO30)</f>
        <v>550.968</v>
      </c>
      <c r="DP30" s="114">
        <f>SUM(Month!$DG30:DP30)</f>
        <v>616.588</v>
      </c>
      <c r="DQ30" s="114">
        <f>SUM(Month!$DG30:DQ30)</f>
        <v>675.079</v>
      </c>
      <c r="DR30" s="114">
        <f>SUM(Month!$DG30:DR30)</f>
        <v>732.494</v>
      </c>
      <c r="DS30" s="114">
        <f>SUM(Month!$DS30:DS30)</f>
        <v>55.517</v>
      </c>
      <c r="DT30" s="114">
        <f>SUM(Month!$DS30:DT30)</f>
        <v>103.944</v>
      </c>
      <c r="DU30" s="114">
        <f>SUM(Month!$DS30:DU30)</f>
        <v>161.741</v>
      </c>
      <c r="DV30" s="114">
        <f>SUM(Month!$DS30:DV30)</f>
        <v>220.872</v>
      </c>
      <c r="DW30" s="114">
        <f>SUM(Month!$DS30:DW30)</f>
        <v>280.076</v>
      </c>
      <c r="DX30" s="114">
        <f>SUM(Month!$DS30:DX30)</f>
        <v>342.988</v>
      </c>
      <c r="DY30" s="114">
        <f>SUM(Month!$DS30:DY30)</f>
        <v>403.947</v>
      </c>
      <c r="DZ30" s="114">
        <f>SUM(Month!$DS30:DZ30)</f>
        <v>472.468</v>
      </c>
      <c r="EA30" s="114">
        <f>SUM(Month!$DS30:EA30)</f>
        <v>534.544</v>
      </c>
      <c r="EB30" s="114">
        <f>SUM(Month!$DS30:EB30)</f>
        <v>598.369</v>
      </c>
      <c r="EC30" s="114">
        <f>SUM(Month!$DS30:EC30)</f>
        <v>655.866</v>
      </c>
      <c r="ED30" s="114">
        <f>SUM(Month!$DS30:ED30)</f>
        <v>716.617</v>
      </c>
      <c r="EE30" s="114">
        <f>SUM(Month!$EE30:EE30)</f>
        <v>56.695</v>
      </c>
      <c r="EF30" s="114">
        <f>SUM(Month!$EE30:EF30)</f>
        <v>109.915</v>
      </c>
      <c r="EG30" s="114">
        <f>SUM(Month!$EE30:EG30)</f>
        <v>173.021</v>
      </c>
      <c r="EH30" s="114">
        <f>SUM(Month!$EE30:EH30)</f>
        <v>230.526</v>
      </c>
      <c r="EI30" s="114">
        <f>SUM(Month!$EE30:EI30)</f>
        <v>291.611</v>
      </c>
      <c r="EJ30" s="114">
        <f>SUM(Month!$EE30:EJ30)</f>
        <v>355.354</v>
      </c>
      <c r="EK30" s="114">
        <f>SUM(Month!$EE30:EK30)</f>
        <v>422.164</v>
      </c>
      <c r="EL30" s="114">
        <f>SUM(Month!$EE30:EL30)</f>
        <v>489.852</v>
      </c>
      <c r="EM30" s="114">
        <f>SUM(Month!$EE30:EM30)</f>
        <v>561.188</v>
      </c>
      <c r="EN30" s="114">
        <f>SUM(Month!$EE30:EN30)</f>
        <v>634.172</v>
      </c>
      <c r="EO30" s="114">
        <f>SUM(Month!$EE30:EO30)</f>
        <v>698.93</v>
      </c>
      <c r="EP30" s="114">
        <f>SUM(Month!$EE30:EP30)</f>
        <v>756.801</v>
      </c>
      <c r="EQ30" s="114">
        <f>SUM(Month!$EQ30:EQ30)</f>
        <v>62.043</v>
      </c>
      <c r="ER30" s="114">
        <f>SUM(Month!$EQ30:ER30)</f>
        <v>120.015</v>
      </c>
      <c r="ES30" s="114">
        <f>SUM(Month!$EQ30:ES30)</f>
        <v>182.522</v>
      </c>
      <c r="ET30" s="114">
        <f>SUM(Month!$EQ30:ET30)</f>
        <v>239.11</v>
      </c>
      <c r="EU30" s="114">
        <f>SUM(Month!$EQ30:EU30)</f>
        <v>291.807</v>
      </c>
      <c r="EV30" s="114">
        <f>SUM(Month!$EQ30:EV30)</f>
        <v>349.986</v>
      </c>
      <c r="EW30" s="114">
        <f>SUM(Month!$EQ30:EW30)</f>
        <v>422.926</v>
      </c>
      <c r="EX30" s="114">
        <f>SUM(Month!$EQ30:EX30)</f>
        <v>503.466</v>
      </c>
      <c r="EY30" s="114">
        <f>SUM(Month!$EQ30:EY30)</f>
        <v>574.838</v>
      </c>
      <c r="EZ30" s="114">
        <f>SUM(Month!$EQ30:EZ30)</f>
        <v>652.371</v>
      </c>
      <c r="FA30" s="114">
        <f>SUM(Month!$EQ30:FA30)</f>
        <v>715.593</v>
      </c>
      <c r="FB30" s="114">
        <f>SUM(Month!$EQ30:FB30)</f>
        <v>775.468</v>
      </c>
      <c r="FC30" s="114">
        <f>SUM(Month!$FC30:FC30)</f>
        <v>56.612</v>
      </c>
      <c r="FD30" s="114">
        <f>SUM(Month!$FC30:FD30)</f>
        <v>109.905</v>
      </c>
      <c r="FE30" s="114">
        <f>SUM(Month!$FC30:FE30)</f>
        <v>169.899</v>
      </c>
      <c r="FF30" s="114">
        <f>SUM(Month!$FC30:FF30)</f>
        <v>228.801</v>
      </c>
      <c r="FG30" s="114">
        <f>SUM(Month!$FC30:FG30)</f>
        <v>286.224</v>
      </c>
      <c r="FH30" s="114">
        <f>SUM(Month!$FC30:FH30)</f>
        <v>345.296</v>
      </c>
      <c r="FI30" s="114">
        <f>SUM(Month!$FC30:FI30)</f>
        <v>405.839</v>
      </c>
      <c r="FJ30" s="114">
        <f>SUM(Month!$FC30:FJ30)</f>
        <v>471.973</v>
      </c>
      <c r="FK30" s="114">
        <f>SUM(Month!$FC30:FK30)</f>
        <v>534.927</v>
      </c>
      <c r="FL30" s="114">
        <f>SUM(Month!$FC30:FL30)</f>
        <v>605.84</v>
      </c>
      <c r="FM30" s="114">
        <f>SUM(Month!$FC30:FM30)</f>
        <v>669.63</v>
      </c>
      <c r="FN30" s="114">
        <f>SUM(Month!$FC30:FN30)</f>
        <v>726.951</v>
      </c>
      <c r="FO30" s="114">
        <f>SUM(Month!$FO30:FO30)</f>
        <v>56.305</v>
      </c>
      <c r="FP30" s="114">
        <f>SUM(Month!$FO30:FP30)</f>
        <v>112.127</v>
      </c>
      <c r="FQ30" s="114">
        <f>SUM(Month!$FO30:FQ30)</f>
        <v>176.504</v>
      </c>
      <c r="FR30" s="114">
        <f>SUM(Month!$FO30:FR30)</f>
        <v>227.373</v>
      </c>
      <c r="FS30" s="114">
        <f>SUM(Month!$FO30:FS30)</f>
        <v>284.183</v>
      </c>
      <c r="FT30" s="114">
        <f>SUM(Month!$FO30:FT30)</f>
        <v>339.259</v>
      </c>
      <c r="FU30" s="114">
        <f>SUM(Month!$FO30:FU30)</f>
        <v>404.146</v>
      </c>
      <c r="FV30" s="114">
        <f>SUM(Month!$FO30:FV30)</f>
        <v>469.643</v>
      </c>
      <c r="FW30" s="114">
        <f>SUM(Month!$FO30:FW30)</f>
        <v>532.047</v>
      </c>
      <c r="FX30" s="114">
        <f>SUM(Month!$FO30:FX30)</f>
        <v>594.642</v>
      </c>
      <c r="FY30" s="114">
        <f>SUM(Month!$FO30:FY30)</f>
        <v>655.299</v>
      </c>
      <c r="FZ30" s="114">
        <f>SUM(Month!$FO30:FZ30)</f>
        <v>717.72</v>
      </c>
      <c r="GA30" s="114">
        <f>SUM(Month!$GA30:GA30)</f>
        <v>65.449</v>
      </c>
      <c r="GB30" s="114">
        <f>SUM(Month!$GA30:GB30)</f>
        <v>121.939</v>
      </c>
      <c r="GC30" s="114">
        <f>SUM(Month!$GA30:GC30)</f>
        <v>189.324</v>
      </c>
      <c r="GD30" s="114">
        <f>SUM(Month!$GA30:GD30)</f>
        <v>254.502</v>
      </c>
      <c r="GE30" s="114">
        <f>SUM(Month!$GA30:GE30)</f>
        <v>334.958</v>
      </c>
      <c r="GF30" s="114">
        <f>SUM(Month!$GA30:GF30)</f>
        <v>395.555</v>
      </c>
      <c r="GG30" s="114">
        <f>SUM(Month!$GA30:GG30)</f>
        <v>455.75</v>
      </c>
      <c r="GH30" s="114">
        <f>SUM(Month!$GA30:GH30)</f>
        <v>522.518</v>
      </c>
      <c r="GI30" s="114">
        <f>SUM(Month!$GA30:GI30)</f>
        <v>581.326</v>
      </c>
      <c r="GJ30" s="114">
        <f>SUM(Month!$GA30:GJ30)</f>
        <v>647.33</v>
      </c>
      <c r="GK30" s="138"/>
    </row>
    <row r="31" ht="13.5" customHeight="1">
      <c r="A31" s="88">
        <f t="shared" si="1"/>
        <v>27</v>
      </c>
      <c r="B31" s="113" t="s">
        <v>26</v>
      </c>
      <c r="C31" s="114">
        <f>SUM(Month!$C31:C31)</f>
        <v>26.332</v>
      </c>
      <c r="D31" s="114">
        <f>SUM(Month!$C31:D31)</f>
        <v>45.13</v>
      </c>
      <c r="E31" s="114">
        <f>SUM(Month!$C31:E31)</f>
        <v>69.561</v>
      </c>
      <c r="F31" s="114">
        <f>SUM(Month!$C31:F31)</f>
        <v>89.205</v>
      </c>
      <c r="G31" s="114">
        <f>SUM(Month!$C31:G31)</f>
        <v>114.509</v>
      </c>
      <c r="H31" s="114">
        <f>SUM(Month!$C31:H31)</f>
        <v>143.081</v>
      </c>
      <c r="I31" s="114">
        <f>SUM(Month!$C31:I31)</f>
        <v>173.108</v>
      </c>
      <c r="J31" s="114">
        <f>SUM(Month!$C31:J31)</f>
        <v>200.356</v>
      </c>
      <c r="K31" s="114">
        <f>SUM(Month!$C31:K31)</f>
        <v>225.007</v>
      </c>
      <c r="L31" s="114">
        <f>SUM(Month!$C31:L31)</f>
        <v>252.26</v>
      </c>
      <c r="M31" s="114">
        <f>SUM(Month!$C31:M31)</f>
        <v>278.452</v>
      </c>
      <c r="N31" s="114">
        <f>SUM(Month!$C31:N31)</f>
        <v>310.5</v>
      </c>
      <c r="O31" s="114">
        <f>SUM(Month!$O31:O31)</f>
        <v>23.935</v>
      </c>
      <c r="P31" s="114">
        <f>SUM(Month!$O31:P31)</f>
        <v>46.534</v>
      </c>
      <c r="Q31" s="114">
        <f>SUM(Month!$O31:Q31)</f>
        <v>67.077</v>
      </c>
      <c r="R31" s="114">
        <f>SUM(Month!$O31:R31)</f>
        <v>91.492</v>
      </c>
      <c r="S31" s="114">
        <f>SUM(Month!$O31:S31)</f>
        <v>121.955</v>
      </c>
      <c r="T31" s="114">
        <f>SUM(Month!$O31:T31)</f>
        <v>147.741</v>
      </c>
      <c r="U31" s="114">
        <f>SUM(Month!$O31:U31)</f>
        <v>174.859</v>
      </c>
      <c r="V31" s="114">
        <f>SUM(Month!$O31:V31)</f>
        <v>204.101</v>
      </c>
      <c r="W31" s="114">
        <f>SUM(Month!$O31:W31)</f>
        <v>231.064</v>
      </c>
      <c r="X31" s="114">
        <f>SUM(Month!$O31:X31)</f>
        <v>257.981</v>
      </c>
      <c r="Y31" s="114">
        <f>SUM(Month!$O31:Y31)</f>
        <v>281.036</v>
      </c>
      <c r="Z31" s="114">
        <f>SUM(Month!$O31:Z31)</f>
        <v>301.811</v>
      </c>
      <c r="AA31" s="114">
        <f>SUM(Month!$AA31:AA31)</f>
        <v>20.696</v>
      </c>
      <c r="AB31" s="114">
        <f>SUM(Month!$AA31:AB31)</f>
        <v>42.93</v>
      </c>
      <c r="AC31" s="114">
        <f>SUM(Month!$AA31:AC31)</f>
        <v>65.591</v>
      </c>
      <c r="AD31" s="114">
        <f>SUM(Month!$AA31:AD31)</f>
        <v>85.115</v>
      </c>
      <c r="AE31" s="114">
        <f>SUM(Month!$AA31:AE31)</f>
        <v>105.164</v>
      </c>
      <c r="AF31" s="114">
        <f>SUM(Month!$AA31:AF31)</f>
        <v>126.908</v>
      </c>
      <c r="AG31" s="114">
        <f>SUM(Month!$AA31:AG31)</f>
        <v>149.819</v>
      </c>
      <c r="AH31" s="114">
        <f>SUM(Month!$AA31:AH31)</f>
        <v>175.589</v>
      </c>
      <c r="AI31" s="114">
        <f>SUM(Month!$AA31:AI31)</f>
        <v>200.528</v>
      </c>
      <c r="AJ31" s="114">
        <f>SUM(Month!$AA31:AJ31)</f>
        <v>230.797</v>
      </c>
      <c r="AK31" s="114">
        <f>SUM(Month!$AA31:AK31)</f>
        <v>265.589</v>
      </c>
      <c r="AL31" s="114">
        <f>SUM(Month!$AA31:AL31)</f>
        <v>293.447</v>
      </c>
      <c r="AM31" s="114">
        <f>SUM(Month!$AM31:AM31)</f>
        <v>20.366</v>
      </c>
      <c r="AN31" s="114">
        <f>SUM(Month!$AM31:AN31)</f>
        <v>38.425</v>
      </c>
      <c r="AO31" s="114">
        <f>SUM(Month!$AM31:AO31)</f>
        <v>58.329</v>
      </c>
      <c r="AP31" s="114">
        <f>SUM(Month!$AM31:AP31)</f>
        <v>83.926</v>
      </c>
      <c r="AQ31" s="114">
        <f>SUM(Month!$AM31:AQ31)</f>
        <v>111.669</v>
      </c>
      <c r="AR31" s="114">
        <f>SUM(Month!$AM31:AR31)</f>
        <v>147.274</v>
      </c>
      <c r="AS31" s="114">
        <f>SUM(Month!$AM31:AS31)</f>
        <v>183.943</v>
      </c>
      <c r="AT31" s="114">
        <f>SUM(Month!$AM31:AT31)</f>
        <v>211.006</v>
      </c>
      <c r="AU31" s="114">
        <f>SUM(Month!$AM31:AU31)</f>
        <v>235.482</v>
      </c>
      <c r="AV31" s="114">
        <f>SUM(Month!$AM31:AV31)</f>
        <v>256.556</v>
      </c>
      <c r="AW31" s="114">
        <f>SUM(Month!$AM31:AW31)</f>
        <v>278.875</v>
      </c>
      <c r="AX31" s="114">
        <f>SUM(Month!$AM31:AX31)</f>
        <v>300.128</v>
      </c>
      <c r="AY31" s="114">
        <f>SUM(Month!$AY31:AY31)</f>
        <v>22.089</v>
      </c>
      <c r="AZ31" s="114">
        <f>SUM(Month!$AY31:AZ31)</f>
        <v>41.703</v>
      </c>
      <c r="BA31" s="114">
        <f>SUM(Month!$AY31:BA31)</f>
        <v>62.587</v>
      </c>
      <c r="BB31" s="114">
        <f>SUM(Month!$AY31:BB31)</f>
        <v>79.304</v>
      </c>
      <c r="BC31" s="114">
        <f>SUM(Month!$AY31:BC31)</f>
        <v>103.425</v>
      </c>
      <c r="BD31" s="114">
        <f>SUM(Month!$AY31:BD31)</f>
        <v>126.714</v>
      </c>
      <c r="BE31" s="114">
        <f>SUM(Month!$AY31:BE31)</f>
        <v>150.807</v>
      </c>
      <c r="BF31" s="114">
        <f>SUM(Month!$AY31:BF31)</f>
        <v>174.648</v>
      </c>
      <c r="BG31" s="114">
        <f>SUM(Month!$AY31:BG31)</f>
        <v>199.181</v>
      </c>
      <c r="BH31" s="114">
        <f>SUM(Month!$AY31:BH31)</f>
        <v>221.2</v>
      </c>
      <c r="BI31" s="114">
        <f>SUM(Month!$AY31:BI31)</f>
        <v>247.951</v>
      </c>
      <c r="BJ31" s="114">
        <f>SUM(Month!$AY31:BJ31)</f>
        <v>268.631</v>
      </c>
      <c r="BK31" s="114">
        <f>SUM(Month!$BK31:BK31)</f>
        <v>23.056</v>
      </c>
      <c r="BL31" s="114">
        <f>SUM(Month!$BK31:BL31)</f>
        <v>40.625</v>
      </c>
      <c r="BM31" s="114">
        <f>SUM(Month!$BK31:BM31)</f>
        <v>60.791</v>
      </c>
      <c r="BN31" s="114">
        <f>SUM(Month!$BK31:BN31)</f>
        <v>88.059</v>
      </c>
      <c r="BO31" s="114">
        <f>SUM(Month!$BK31:BO31)</f>
        <v>114.293</v>
      </c>
      <c r="BP31" s="114">
        <f>SUM(Month!$BK31:BP31)</f>
        <v>140.963</v>
      </c>
      <c r="BQ31" s="114">
        <f>SUM(Month!$BK31:BQ31)</f>
        <v>169.688</v>
      </c>
      <c r="BR31" s="114">
        <f>SUM(Month!$BK31:BR31)</f>
        <v>198.131</v>
      </c>
      <c r="BS31" s="114">
        <f>SUM(Month!$BK31:BS31)</f>
        <v>224.878</v>
      </c>
      <c r="BT31" s="114">
        <f>SUM(Month!$BK31:BT31)</f>
        <v>245.433</v>
      </c>
      <c r="BU31" s="114">
        <f>SUM(Month!$BK31:BU31)</f>
        <v>260.953</v>
      </c>
      <c r="BV31" s="114">
        <f>SUM(Month!$BK31:BV31)</f>
        <v>282.154</v>
      </c>
      <c r="BW31" s="114">
        <f>SUM(Month!$BW31:BW31)</f>
        <v>24.165</v>
      </c>
      <c r="BX31" s="114">
        <f>SUM(Month!$BW31:BX31)</f>
        <v>44.762</v>
      </c>
      <c r="BY31" s="114">
        <f>SUM(Month!$BW31:BY31)</f>
        <v>67.734</v>
      </c>
      <c r="BZ31" s="114">
        <f>SUM(Month!$BW31:BZ31)</f>
        <v>88.252</v>
      </c>
      <c r="CA31" s="114">
        <f>SUM(Month!$BW31:CA31)</f>
        <v>108.356</v>
      </c>
      <c r="CB31" s="114">
        <f>SUM(Month!$BW31:CB31)</f>
        <v>131.19</v>
      </c>
      <c r="CC31" s="114">
        <f>SUM(Month!$BW31:CC31)</f>
        <v>155.485</v>
      </c>
      <c r="CD31" s="114">
        <f>SUM(Month!$BW31:CD31)</f>
        <v>190.259</v>
      </c>
      <c r="CE31" s="114">
        <f>SUM(Month!$BW31:CE31)</f>
        <v>219.343</v>
      </c>
      <c r="CF31" s="114">
        <f>SUM(Month!$BW31:CF31)</f>
        <v>248.646</v>
      </c>
      <c r="CG31" s="114">
        <f>SUM(Month!$BW31:CG31)</f>
        <v>270.308</v>
      </c>
      <c r="CH31" s="114">
        <f>SUM(Month!$BW31:CH31)</f>
        <v>288.005</v>
      </c>
      <c r="CI31" s="114">
        <f>SUM(Month!$CI31:CI31)</f>
        <v>18.291</v>
      </c>
      <c r="CJ31" s="114">
        <f>SUM(Month!$CI31:CJ31)</f>
        <v>36.549</v>
      </c>
      <c r="CK31" s="114">
        <f>SUM(Month!$CI31:CK31)</f>
        <v>59.959</v>
      </c>
      <c r="CL31" s="114">
        <f>SUM(Month!$CI31:CL31)</f>
        <v>85.27</v>
      </c>
      <c r="CM31" s="114">
        <f>SUM(Month!$CI31:CM31)</f>
        <v>109.62</v>
      </c>
      <c r="CN31" s="114">
        <f>SUM(Month!$CI31:CN31)</f>
        <v>130.282</v>
      </c>
      <c r="CO31" s="114">
        <f>SUM(Month!$CI31:CO31)</f>
        <v>155.164</v>
      </c>
      <c r="CP31" s="114">
        <f>SUM(Month!$CI31:CP31)</f>
        <v>184.645</v>
      </c>
      <c r="CQ31" s="114">
        <f>SUM(Month!$CI31:CQ31)</f>
        <v>210.46</v>
      </c>
      <c r="CR31" s="114">
        <f>SUM(Month!$CI31:CR31)</f>
        <v>241.896</v>
      </c>
      <c r="CS31" s="114">
        <f>SUM(Month!$CI31:CS31)</f>
        <v>262.099</v>
      </c>
      <c r="CT31" s="114">
        <f>SUM(Month!$CI31:CT31)</f>
        <v>289.204</v>
      </c>
      <c r="CU31" s="114">
        <f>SUM(Month!$CU31:CU31)</f>
        <v>23.023</v>
      </c>
      <c r="CV31" s="114">
        <f>SUM(Month!$CU31:CV31)</f>
        <v>43.263</v>
      </c>
      <c r="CW31" s="114">
        <f>SUM(Month!$CU31:CW31)</f>
        <v>65.681</v>
      </c>
      <c r="CX31" s="114">
        <f>SUM(Month!$CU31:CX31)</f>
        <v>90.005</v>
      </c>
      <c r="CY31" s="114">
        <f>SUM(Month!$CU31:CY31)</f>
        <v>110.216</v>
      </c>
      <c r="CZ31" s="114">
        <f>SUM(Month!$CU31:CZ31)</f>
        <v>130.719</v>
      </c>
      <c r="DA31" s="114">
        <f>SUM(Month!$CU31:DA31)</f>
        <v>150.765</v>
      </c>
      <c r="DB31" s="114">
        <f>SUM(Month!$CU31:DB31)</f>
        <v>176.706</v>
      </c>
      <c r="DC31" s="114">
        <f>SUM(Month!$CU31:DC31)</f>
        <v>204.997</v>
      </c>
      <c r="DD31" s="114">
        <f>SUM(Month!$CU31:DD31)</f>
        <v>232.38</v>
      </c>
      <c r="DE31" s="114">
        <f>SUM(Month!$CU31:DE31)</f>
        <v>251.462</v>
      </c>
      <c r="DF31" s="114">
        <f>SUM(Month!$CU31:DF31)</f>
        <v>271.331</v>
      </c>
      <c r="DG31" s="114">
        <f>SUM(Month!$DG31:DG31)</f>
        <v>15.985</v>
      </c>
      <c r="DH31" s="114">
        <f>SUM(Month!$DG31:DH31)</f>
        <v>36.059</v>
      </c>
      <c r="DI31" s="114">
        <f>SUM(Month!$DG31:DI31)</f>
        <v>56.133</v>
      </c>
      <c r="DJ31" s="114">
        <f>SUM(Month!$DG31:DJ31)</f>
        <v>78.854</v>
      </c>
      <c r="DK31" s="114">
        <f>SUM(Month!$DG31:DK31)</f>
        <v>103.075</v>
      </c>
      <c r="DL31" s="114">
        <f>SUM(Month!$DG31:DL31)</f>
        <v>128.172</v>
      </c>
      <c r="DM31" s="114">
        <f>SUM(Month!$DG31:DM31)</f>
        <v>157.361</v>
      </c>
      <c r="DN31" s="114">
        <f>SUM(Month!$DG31:DN31)</f>
        <v>188.104</v>
      </c>
      <c r="DO31" s="114">
        <f>SUM(Month!$DG31:DO31)</f>
        <v>219.304</v>
      </c>
      <c r="DP31" s="114">
        <f>SUM(Month!$DG31:DP31)</f>
        <v>249.786</v>
      </c>
      <c r="DQ31" s="114">
        <f>SUM(Month!$DG31:DQ31)</f>
        <v>278.656</v>
      </c>
      <c r="DR31" s="114">
        <f>SUM(Month!$DG31:DR31)</f>
        <v>302.664</v>
      </c>
      <c r="DS31" s="114">
        <f>SUM(Month!$DS31:DS31)</f>
        <v>22.083</v>
      </c>
      <c r="DT31" s="114">
        <f>SUM(Month!$DS31:DT31)</f>
        <v>49.823</v>
      </c>
      <c r="DU31" s="114">
        <f>SUM(Month!$DS31:DU31)</f>
        <v>75.724</v>
      </c>
      <c r="DV31" s="114">
        <f>SUM(Month!$DS31:DV31)</f>
        <v>100.938</v>
      </c>
      <c r="DW31" s="114">
        <f>SUM(Month!$DS31:DW31)</f>
        <v>128.954</v>
      </c>
      <c r="DX31" s="114">
        <f>SUM(Month!$DS31:DX31)</f>
        <v>160.493</v>
      </c>
      <c r="DY31" s="114">
        <f>SUM(Month!$DS31:DY31)</f>
        <v>189.324</v>
      </c>
      <c r="DZ31" s="114">
        <f>SUM(Month!$DS31:DZ31)</f>
        <v>219.3</v>
      </c>
      <c r="EA31" s="114">
        <f>SUM(Month!$DS31:EA31)</f>
        <v>244.227</v>
      </c>
      <c r="EB31" s="114">
        <f>SUM(Month!$DS31:EB31)</f>
        <v>271.344</v>
      </c>
      <c r="EC31" s="114">
        <f>SUM(Month!$DS31:EC31)</f>
        <v>290.56</v>
      </c>
      <c r="ED31" s="114">
        <f>SUM(Month!$DS31:ED31)</f>
        <v>313.288</v>
      </c>
      <c r="EE31" s="114">
        <f>SUM(Month!$EE31:EE31)</f>
        <v>25.548</v>
      </c>
      <c r="EF31" s="114">
        <f>SUM(Month!$EE31:EF31)</f>
        <v>50.56</v>
      </c>
      <c r="EG31" s="114">
        <f>SUM(Month!$EE31:EG31)</f>
        <v>75.82</v>
      </c>
      <c r="EH31" s="114">
        <f>SUM(Month!$EE31:EH31)</f>
        <v>97.078</v>
      </c>
      <c r="EI31" s="114">
        <f>SUM(Month!$EE31:EI31)</f>
        <v>122.448</v>
      </c>
      <c r="EJ31" s="114">
        <f>SUM(Month!$EE31:EJ31)</f>
        <v>148.103</v>
      </c>
      <c r="EK31" s="114">
        <f>SUM(Month!$EE31:EK31)</f>
        <v>179.352</v>
      </c>
      <c r="EL31" s="114">
        <f>SUM(Month!$EE31:EL31)</f>
        <v>210.794</v>
      </c>
      <c r="EM31" s="114">
        <f>SUM(Month!$EE31:EM31)</f>
        <v>237.703</v>
      </c>
      <c r="EN31" s="114">
        <f>SUM(Month!$EE31:EN31)</f>
        <v>266.235</v>
      </c>
      <c r="EO31" s="114">
        <f>SUM(Month!$EE31:EO31)</f>
        <v>288.413</v>
      </c>
      <c r="EP31" s="114">
        <f>SUM(Month!$EE31:EP31)</f>
        <v>311.289</v>
      </c>
      <c r="EQ31" s="114">
        <f>SUM(Month!$EQ31:EQ31)</f>
        <v>23.392</v>
      </c>
      <c r="ER31" s="114">
        <f>SUM(Month!$EQ31:ER31)</f>
        <v>45.29</v>
      </c>
      <c r="ES31" s="114">
        <f>SUM(Month!$EQ31:ES31)</f>
        <v>65.676</v>
      </c>
      <c r="ET31" s="114">
        <f>SUM(Month!$EQ31:ET31)</f>
        <v>90.283</v>
      </c>
      <c r="EU31" s="114">
        <f>SUM(Month!$EQ31:EU31)</f>
        <v>110.51</v>
      </c>
      <c r="EV31" s="114">
        <f>SUM(Month!$EQ31:EV31)</f>
        <v>134.037</v>
      </c>
      <c r="EW31" s="114">
        <f>SUM(Month!$EQ31:EW31)</f>
        <v>163.561</v>
      </c>
      <c r="EX31" s="114">
        <f>SUM(Month!$EQ31:EX31)</f>
        <v>193.227</v>
      </c>
      <c r="EY31" s="114">
        <f>SUM(Month!$EQ31:EY31)</f>
        <v>221.468</v>
      </c>
      <c r="EZ31" s="114">
        <f>SUM(Month!$EQ31:EZ31)</f>
        <v>254.501</v>
      </c>
      <c r="FA31" s="114">
        <f>SUM(Month!$EQ31:FA31)</f>
        <v>275.807</v>
      </c>
      <c r="FB31" s="114">
        <f>SUM(Month!$EQ31:FB31)</f>
        <v>297.235</v>
      </c>
      <c r="FC31" s="114">
        <f>SUM(Month!$FC31:FC31)</f>
        <v>26.544</v>
      </c>
      <c r="FD31" s="114">
        <f>SUM(Month!$FC31:FD31)</f>
        <v>49.577</v>
      </c>
      <c r="FE31" s="114">
        <f>SUM(Month!$FC31:FE31)</f>
        <v>74.197</v>
      </c>
      <c r="FF31" s="114">
        <f>SUM(Month!$FC31:FF31)</f>
        <v>94.919</v>
      </c>
      <c r="FG31" s="114">
        <f>SUM(Month!$FC31:FG31)</f>
        <v>118.389</v>
      </c>
      <c r="FH31" s="114">
        <f>SUM(Month!$FC31:FH31)</f>
        <v>141.416</v>
      </c>
      <c r="FI31" s="114">
        <f>SUM(Month!$FC31:FI31)</f>
        <v>167.88</v>
      </c>
      <c r="FJ31" s="114">
        <f>SUM(Month!$FC31:FJ31)</f>
        <v>199.606</v>
      </c>
      <c r="FK31" s="114">
        <f>SUM(Month!$FC31:FK31)</f>
        <v>227.668</v>
      </c>
      <c r="FL31" s="114">
        <f>SUM(Month!$FC31:FL31)</f>
        <v>259.945</v>
      </c>
      <c r="FM31" s="114">
        <f>SUM(Month!$FC31:FM31)</f>
        <v>281.772</v>
      </c>
      <c r="FN31" s="114">
        <f>SUM(Month!$FC31:FN31)</f>
        <v>300.635</v>
      </c>
      <c r="FO31" s="114">
        <f>SUM(Month!$FO31:FO31)</f>
        <v>20.144</v>
      </c>
      <c r="FP31" s="114">
        <f>SUM(Month!$FO31:FP31)</f>
        <v>41.323</v>
      </c>
      <c r="FQ31" s="114">
        <f>SUM(Month!$FO31:FQ31)</f>
        <v>67.364</v>
      </c>
      <c r="FR31" s="114">
        <f>SUM(Month!$FO31:FR31)</f>
        <v>90.421</v>
      </c>
      <c r="FS31" s="114">
        <f>SUM(Month!$FO31:FS31)</f>
        <v>116.793</v>
      </c>
      <c r="FT31" s="114">
        <f>SUM(Month!$FO31:FT31)</f>
        <v>144.742</v>
      </c>
      <c r="FU31" s="114">
        <f>SUM(Month!$FO31:FU31)</f>
        <v>181.008</v>
      </c>
      <c r="FV31" s="114">
        <f>SUM(Month!$FO31:FV31)</f>
        <v>208.306</v>
      </c>
      <c r="FW31" s="114">
        <f>SUM(Month!$FO31:FW31)</f>
        <v>231.064</v>
      </c>
      <c r="FX31" s="114">
        <f>SUM(Month!$FO31:FX31)</f>
        <v>258.918</v>
      </c>
      <c r="FY31" s="114">
        <f>SUM(Month!$FO31:FY31)</f>
        <v>280.129</v>
      </c>
      <c r="FZ31" s="114">
        <f>SUM(Month!$FO31:FZ31)</f>
        <v>299.9</v>
      </c>
      <c r="GA31" s="114">
        <f>SUM(Month!$GA31:GA31)</f>
        <v>23.794</v>
      </c>
      <c r="GB31" s="114">
        <f>SUM(Month!$GA31:GB31)</f>
        <v>44.598</v>
      </c>
      <c r="GC31" s="114">
        <f>SUM(Month!$GA31:GC31)</f>
        <v>68.556</v>
      </c>
      <c r="GD31" s="114">
        <f>SUM(Month!$GA31:GD31)</f>
        <v>95.061</v>
      </c>
      <c r="GE31" s="114">
        <f>SUM(Month!$GA31:GE31)</f>
        <v>120.95</v>
      </c>
      <c r="GF31" s="114">
        <f>SUM(Month!$GA31:GF31)</f>
        <v>143.045</v>
      </c>
      <c r="GG31" s="114">
        <f>SUM(Month!$GA31:GG31)</f>
        <v>167.91</v>
      </c>
      <c r="GH31" s="114">
        <f>SUM(Month!$GA31:GH31)</f>
        <v>193.03</v>
      </c>
      <c r="GI31" s="114">
        <f>SUM(Month!$GA31:GI31)</f>
        <v>215.627</v>
      </c>
      <c r="GJ31" s="114">
        <f>SUM(Month!$GA31:GJ31)</f>
        <v>238.865</v>
      </c>
      <c r="GK31" s="138"/>
    </row>
    <row r="32" ht="4.5" customHeight="1">
      <c r="A32" s="88">
        <f t="shared" si="1"/>
        <v>28</v>
      </c>
      <c r="B32" s="109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39"/>
    </row>
    <row r="33" ht="13.5" customHeight="1">
      <c r="A33" s="88">
        <f t="shared" si="1"/>
        <v>29</v>
      </c>
      <c r="B33" s="111" t="s">
        <v>27</v>
      </c>
      <c r="C33" s="112">
        <f>SUM(Month!$C33:C33)</f>
        <v>66.817</v>
      </c>
      <c r="D33" s="112">
        <f>SUM(Month!$C33:D33)</f>
        <v>123.093</v>
      </c>
      <c r="E33" s="112">
        <f>SUM(Month!$C33:E33)</f>
        <v>194.347</v>
      </c>
      <c r="F33" s="112">
        <f>SUM(Month!$C33:F33)</f>
        <v>259.176</v>
      </c>
      <c r="G33" s="112">
        <f>SUM(Month!$C33:G33)</f>
        <v>332.506</v>
      </c>
      <c r="H33" s="112">
        <f>SUM(Month!$C33:H33)</f>
        <v>409.125</v>
      </c>
      <c r="I33" s="112">
        <f>SUM(Month!$C33:I33)</f>
        <v>490.322</v>
      </c>
      <c r="J33" s="112">
        <f>SUM(Month!$C33:J33)</f>
        <v>569.188</v>
      </c>
      <c r="K33" s="112">
        <f>SUM(Month!$C33:K33)</f>
        <v>642.389</v>
      </c>
      <c r="L33" s="112">
        <f>SUM(Month!$C33:L33)</f>
        <v>718.084</v>
      </c>
      <c r="M33" s="112">
        <f>SUM(Month!$C33:M33)</f>
        <v>788.59</v>
      </c>
      <c r="N33" s="112">
        <f>SUM(Month!$C33:N33)</f>
        <v>867.522</v>
      </c>
      <c r="O33" s="112">
        <f>SUM(Month!$O33:O33)</f>
        <v>65.373</v>
      </c>
      <c r="P33" s="112">
        <f>SUM(Month!$O33:P33)</f>
        <v>126.5</v>
      </c>
      <c r="Q33" s="112">
        <f>SUM(Month!$O33:Q33)</f>
        <v>191.951</v>
      </c>
      <c r="R33" s="112">
        <f>SUM(Month!$O33:R33)</f>
        <v>260.836</v>
      </c>
      <c r="S33" s="112">
        <f>SUM(Month!$O33:S33)</f>
        <v>339.408</v>
      </c>
      <c r="T33" s="112">
        <f>SUM(Month!$O33:T33)</f>
        <v>412.486</v>
      </c>
      <c r="U33" s="112">
        <f>SUM(Month!$O33:U33)</f>
        <v>491.958</v>
      </c>
      <c r="V33" s="112">
        <f>SUM(Month!$O33:V33)</f>
        <v>571.621</v>
      </c>
      <c r="W33" s="112">
        <f>SUM(Month!$O33:W33)</f>
        <v>648.019</v>
      </c>
      <c r="X33" s="112">
        <f>SUM(Month!$O33:X33)</f>
        <v>732.662</v>
      </c>
      <c r="Y33" s="112">
        <f>SUM(Month!$O33:Y33)</f>
        <v>806.27</v>
      </c>
      <c r="Z33" s="112">
        <f>SUM(Month!$O33:Z33)</f>
        <v>876.001</v>
      </c>
      <c r="AA33" s="112">
        <f>SUM(Month!$AA33:AA33)</f>
        <v>62.183</v>
      </c>
      <c r="AB33" s="112">
        <f>SUM(Month!$AA33:AB33)</f>
        <v>128.041</v>
      </c>
      <c r="AC33" s="112">
        <f>SUM(Month!$AA33:AC33)</f>
        <v>198.019</v>
      </c>
      <c r="AD33" s="112">
        <f>SUM(Month!$AA33:AD33)</f>
        <v>258.732</v>
      </c>
      <c r="AE33" s="112">
        <f>SUM(Month!$AA33:AE33)</f>
        <v>325.959</v>
      </c>
      <c r="AF33" s="112">
        <f>SUM(Month!$AA33:AF33)</f>
        <v>396.186</v>
      </c>
      <c r="AG33" s="112">
        <f>SUM(Month!$AA33:AG33)</f>
        <v>464.814</v>
      </c>
      <c r="AH33" s="112">
        <f>SUM(Month!$AA33:AH33)</f>
        <v>542.197</v>
      </c>
      <c r="AI33" s="112">
        <f>SUM(Month!$AA33:AI33)</f>
        <v>619.909</v>
      </c>
      <c r="AJ33" s="112">
        <f>SUM(Month!$AA33:AJ33)</f>
        <v>706.32</v>
      </c>
      <c r="AK33" s="112">
        <f>SUM(Month!$AA33:AK33)</f>
        <v>790.649</v>
      </c>
      <c r="AL33" s="112">
        <f>SUM(Month!$AA33:AL33)</f>
        <v>862.22</v>
      </c>
      <c r="AM33" s="112">
        <f>SUM(Month!$AM33:AM33)</f>
        <v>54.621</v>
      </c>
      <c r="AN33" s="112">
        <f>SUM(Month!$AM33:AN33)</f>
        <v>111.335</v>
      </c>
      <c r="AO33" s="112">
        <f>SUM(Month!$AM33:AO33)</f>
        <v>178.439</v>
      </c>
      <c r="AP33" s="112">
        <f>SUM(Month!$AM33:AP33)</f>
        <v>250.275</v>
      </c>
      <c r="AQ33" s="112">
        <f>SUM(Month!$AM33:AQ33)</f>
        <v>327.359</v>
      </c>
      <c r="AR33" s="112">
        <f>SUM(Month!$AM33:AR33)</f>
        <v>416.413</v>
      </c>
      <c r="AS33" s="112">
        <f>SUM(Month!$AM33:AS33)</f>
        <v>506.971</v>
      </c>
      <c r="AT33" s="112">
        <f>SUM(Month!$AM33:AT33)</f>
        <v>588.197</v>
      </c>
      <c r="AU33" s="112">
        <f>SUM(Month!$AM33:AU33)</f>
        <v>664.412</v>
      </c>
      <c r="AV33" s="112">
        <f>SUM(Month!$AM33:AV33)</f>
        <v>746.041</v>
      </c>
      <c r="AW33" s="112">
        <f>SUM(Month!$AM33:AW33)</f>
        <v>817.266</v>
      </c>
      <c r="AX33" s="112">
        <f>SUM(Month!$AM33:AX33)</f>
        <v>890.047</v>
      </c>
      <c r="AY33" s="112">
        <f>SUM(Month!$AY33:AY33)</f>
        <v>69.61</v>
      </c>
      <c r="AZ33" s="112">
        <f>SUM(Month!$AY33:AZ33)</f>
        <v>131.693</v>
      </c>
      <c r="BA33" s="112">
        <f>SUM(Month!$AY33:BA33)</f>
        <v>207.694</v>
      </c>
      <c r="BB33" s="112">
        <f>SUM(Month!$AY33:BB33)</f>
        <v>277.697</v>
      </c>
      <c r="BC33" s="112">
        <f>SUM(Month!$AY33:BC33)</f>
        <v>358.31</v>
      </c>
      <c r="BD33" s="112">
        <f>SUM(Month!$AY33:BD33)</f>
        <v>442.145</v>
      </c>
      <c r="BE33" s="112">
        <f>SUM(Month!$AY33:BE33)</f>
        <v>522.148</v>
      </c>
      <c r="BF33" s="112">
        <f>SUM(Month!$AY33:BF33)</f>
        <v>606.16</v>
      </c>
      <c r="BG33" s="112">
        <f>SUM(Month!$AY33:BG33)</f>
        <v>689.956</v>
      </c>
      <c r="BH33" s="112">
        <f>SUM(Month!$AY33:BH33)</f>
        <v>771.69</v>
      </c>
      <c r="BI33" s="112">
        <f>SUM(Month!$AY33:BI33)</f>
        <v>854.115</v>
      </c>
      <c r="BJ33" s="112">
        <f>SUM(Month!$AY33:BJ33)</f>
        <v>928.717</v>
      </c>
      <c r="BK33" s="112">
        <f>SUM(Month!$BK33:BK33)</f>
        <v>70.82</v>
      </c>
      <c r="BL33" s="112">
        <f>SUM(Month!$BK33:BL33)</f>
        <v>132.45</v>
      </c>
      <c r="BM33" s="112">
        <f>SUM(Month!$BK33:BM33)</f>
        <v>202.56</v>
      </c>
      <c r="BN33" s="112">
        <f>SUM(Month!$BK33:BN33)</f>
        <v>280.752</v>
      </c>
      <c r="BO33" s="112">
        <f>SUM(Month!$BK33:BO33)</f>
        <v>359.968</v>
      </c>
      <c r="BP33" s="112">
        <f>SUM(Month!$BK33:BP33)</f>
        <v>438.567</v>
      </c>
      <c r="BQ33" s="112">
        <f>SUM(Month!$BK33:BQ33)</f>
        <v>523.997</v>
      </c>
      <c r="BR33" s="112">
        <f>SUM(Month!$BK33:BR33)</f>
        <v>606.642</v>
      </c>
      <c r="BS33" s="112">
        <f>SUM(Month!$BK33:BS33)</f>
        <v>690.876</v>
      </c>
      <c r="BT33" s="112">
        <f>SUM(Month!$BK33:BT33)</f>
        <v>768.102</v>
      </c>
      <c r="BU33" s="112">
        <f>SUM(Month!$BK33:BU33)</f>
        <v>832.063</v>
      </c>
      <c r="BV33" s="112">
        <f>SUM(Month!$BK33:BV33)</f>
        <v>901.32</v>
      </c>
      <c r="BW33" s="112">
        <f>SUM(Month!$BW33:BW33)</f>
        <v>69.737</v>
      </c>
      <c r="BX33" s="112">
        <f>SUM(Month!$BW33:BX33)</f>
        <v>137.273</v>
      </c>
      <c r="BY33" s="112">
        <f>SUM(Month!$BW33:BY33)</f>
        <v>210.094</v>
      </c>
      <c r="BZ33" s="112">
        <f>SUM(Month!$BW33:BZ33)</f>
        <v>278.059</v>
      </c>
      <c r="CA33" s="112">
        <f>SUM(Month!$BW33:CA33)</f>
        <v>346.126</v>
      </c>
      <c r="CB33" s="112">
        <f>SUM(Month!$BW33:CB33)</f>
        <v>426.434</v>
      </c>
      <c r="CC33" s="112">
        <f>SUM(Month!$BW33:CC33)</f>
        <v>506.928</v>
      </c>
      <c r="CD33" s="112">
        <f>SUM(Month!$BW33:CD33)</f>
        <v>601.113</v>
      </c>
      <c r="CE33" s="112">
        <f>SUM(Month!$BW33:CE33)</f>
        <v>681.722</v>
      </c>
      <c r="CF33" s="112">
        <f>SUM(Month!$BW33:CF33)</f>
        <v>774.28</v>
      </c>
      <c r="CG33" s="112">
        <f>SUM(Month!$BW33:CG33)</f>
        <v>843.944</v>
      </c>
      <c r="CH33" s="112">
        <f>SUM(Month!$BW33:CH33)</f>
        <v>908.281</v>
      </c>
      <c r="CI33" s="112">
        <f>SUM(Month!$CI33:CI33)</f>
        <v>58.938</v>
      </c>
      <c r="CJ33" s="112">
        <f>SUM(Month!$CI33:CJ33)</f>
        <v>123.976</v>
      </c>
      <c r="CK33" s="112">
        <f>SUM(Month!$CI33:CK33)</f>
        <v>195.776</v>
      </c>
      <c r="CL33" s="112">
        <f>SUM(Month!$CI33:CL33)</f>
        <v>269.49</v>
      </c>
      <c r="CM33" s="112">
        <f>SUM(Month!$CI33:CM33)</f>
        <v>347.084</v>
      </c>
      <c r="CN33" s="112">
        <f>SUM(Month!$CI33:CN33)</f>
        <v>425.048</v>
      </c>
      <c r="CO33" s="112">
        <f>SUM(Month!$CI33:CO33)</f>
        <v>506.52</v>
      </c>
      <c r="CP33" s="112">
        <f>SUM(Month!$CI33:CP33)</f>
        <v>592.56</v>
      </c>
      <c r="CQ33" s="112">
        <f>SUM(Month!$CI33:CQ33)</f>
        <v>672.074</v>
      </c>
      <c r="CR33" s="112">
        <f>SUM(Month!$CI33:CR33)</f>
        <v>770.221</v>
      </c>
      <c r="CS33" s="112">
        <f>SUM(Month!$CI33:CS33)</f>
        <v>850.185</v>
      </c>
      <c r="CT33" s="112">
        <f>SUM(Month!$CI33:CT33)</f>
        <v>937.516</v>
      </c>
      <c r="CU33" s="112">
        <f>SUM(Month!$CU33:CU33)</f>
        <v>75.903</v>
      </c>
      <c r="CV33" s="112">
        <f>SUM(Month!$CU33:CV33)</f>
        <v>151.482</v>
      </c>
      <c r="CW33" s="112">
        <f>SUM(Month!$CU33:CW33)</f>
        <v>243.524</v>
      </c>
      <c r="CX33" s="112">
        <f>SUM(Month!$CU33:CX33)</f>
        <v>332.641</v>
      </c>
      <c r="CY33" s="112">
        <f>SUM(Month!$CU33:CY33)</f>
        <v>415.288</v>
      </c>
      <c r="CZ33" s="112">
        <f>SUM(Month!$CU33:CZ33)</f>
        <v>489.339</v>
      </c>
      <c r="DA33" s="112">
        <f>SUM(Month!$CU33:DA33)</f>
        <v>568.527</v>
      </c>
      <c r="DB33" s="112">
        <f>SUM(Month!$CU33:DB33)</f>
        <v>648.47</v>
      </c>
      <c r="DC33" s="112">
        <f>SUM(Month!$CU33:DC33)</f>
        <v>739.878</v>
      </c>
      <c r="DD33" s="112">
        <f>SUM(Month!$CU33:DD33)</f>
        <v>831.114</v>
      </c>
      <c r="DE33" s="112">
        <f>SUM(Month!$CU33:DE33)</f>
        <v>903.888</v>
      </c>
      <c r="DF33" s="112">
        <f>SUM(Month!$CU33:DF33)</f>
        <v>975.116</v>
      </c>
      <c r="DG33" s="112">
        <f>SUM(Month!$DG33:DG33)</f>
        <v>64.484</v>
      </c>
      <c r="DH33" s="112">
        <f>SUM(Month!$DG33:DH33)</f>
        <v>141.522</v>
      </c>
      <c r="DI33" s="112">
        <f>SUM(Month!$DG33:DI33)</f>
        <v>225.794</v>
      </c>
      <c r="DJ33" s="112">
        <f>SUM(Month!$DG33:DJ33)</f>
        <v>309.51</v>
      </c>
      <c r="DK33" s="112">
        <f>SUM(Month!$DG33:DK33)</f>
        <v>393.984</v>
      </c>
      <c r="DL33" s="112">
        <f>SUM(Month!$DG33:DL33)</f>
        <v>481.551</v>
      </c>
      <c r="DM33" s="112">
        <f>SUM(Month!$DG33:DM33)</f>
        <v>574.725</v>
      </c>
      <c r="DN33" s="112">
        <f>SUM(Month!$DG33:DN33)</f>
        <v>674.466</v>
      </c>
      <c r="DO33" s="112">
        <f>SUM(Month!$DG33:DO33)</f>
        <v>770.272</v>
      </c>
      <c r="DP33" s="112">
        <f>SUM(Month!$DG33:DP33)</f>
        <v>866.374</v>
      </c>
      <c r="DQ33" s="112">
        <f>SUM(Month!$DG33:DQ33)</f>
        <v>953.735</v>
      </c>
      <c r="DR33" s="112">
        <f>SUM(Month!$DG33:DR33)</f>
        <v>1035.158</v>
      </c>
      <c r="DS33" s="112">
        <f>SUM(Month!$DS33:DS33)</f>
        <v>77.6</v>
      </c>
      <c r="DT33" s="112">
        <f>SUM(Month!$DS33:DT33)</f>
        <v>153.767</v>
      </c>
      <c r="DU33" s="112">
        <f>SUM(Month!$DS33:DU33)</f>
        <v>237.465</v>
      </c>
      <c r="DV33" s="112">
        <f>SUM(Month!$DS33:DV33)</f>
        <v>321.81</v>
      </c>
      <c r="DW33" s="112">
        <f>SUM(Month!$DS33:DW33)</f>
        <v>409.03</v>
      </c>
      <c r="DX33" s="112">
        <f>SUM(Month!$DS33:DX33)</f>
        <v>503.481</v>
      </c>
      <c r="DY33" s="112">
        <f>SUM(Month!$DS33:DY33)</f>
        <v>593.271</v>
      </c>
      <c r="DZ33" s="112">
        <f>SUM(Month!$DS33:DZ33)</f>
        <v>691.768</v>
      </c>
      <c r="EA33" s="112">
        <f>SUM(Month!$DS33:EA33)</f>
        <v>778.771</v>
      </c>
      <c r="EB33" s="112">
        <f>SUM(Month!$DS33:EB33)</f>
        <v>869.713</v>
      </c>
      <c r="EC33" s="112">
        <f>SUM(Month!$DS33:EC33)</f>
        <v>946.426</v>
      </c>
      <c r="ED33" s="112">
        <f>SUM(Month!$DS33:ED33)</f>
        <v>1029.905</v>
      </c>
      <c r="EE33" s="112">
        <f>SUM(Month!$EE33:EE33)</f>
        <v>82.243</v>
      </c>
      <c r="EF33" s="112">
        <f>SUM(Month!$EE33:EF33)</f>
        <v>160.475</v>
      </c>
      <c r="EG33" s="112">
        <f>SUM(Month!$EE33:EG33)</f>
        <v>248.841</v>
      </c>
      <c r="EH33" s="112">
        <f>SUM(Month!$EE33:EH33)</f>
        <v>327.604</v>
      </c>
      <c r="EI33" s="112">
        <f>SUM(Month!$EE33:EI33)</f>
        <v>414.059</v>
      </c>
      <c r="EJ33" s="112">
        <f>SUM(Month!$EE33:EJ33)</f>
        <v>503.457</v>
      </c>
      <c r="EK33" s="112">
        <f>SUM(Month!$EE33:EK33)</f>
        <v>601.516</v>
      </c>
      <c r="EL33" s="112">
        <f>SUM(Month!$EE33:EL33)</f>
        <v>700.646</v>
      </c>
      <c r="EM33" s="112">
        <f>SUM(Month!$EE33:EM33)</f>
        <v>798.891</v>
      </c>
      <c r="EN33" s="112">
        <f>SUM(Month!$EE33:EN33)</f>
        <v>900.407</v>
      </c>
      <c r="EO33" s="112">
        <f>SUM(Month!$EE33:EO33)</f>
        <v>987.343</v>
      </c>
      <c r="EP33" s="112">
        <f>SUM(Month!$EE33:EP33)</f>
        <v>1068.09</v>
      </c>
      <c r="EQ33" s="112">
        <f>SUM(Month!$EQ33:EQ33)</f>
        <v>85.435</v>
      </c>
      <c r="ER33" s="112">
        <f>SUM(Month!$EQ33:ER33)</f>
        <v>165.305</v>
      </c>
      <c r="ES33" s="112">
        <f>SUM(Month!$EQ33:ES33)</f>
        <v>248.198</v>
      </c>
      <c r="ET33" s="112">
        <f>SUM(Month!$EQ33:ET33)</f>
        <v>329.393</v>
      </c>
      <c r="EU33" s="112">
        <f>SUM(Month!$EQ33:EU33)</f>
        <v>402.317</v>
      </c>
      <c r="EV33" s="112">
        <f>SUM(Month!$EQ33:EV33)</f>
        <v>484.023</v>
      </c>
      <c r="EW33" s="112">
        <f>SUM(Month!$EQ33:EW33)</f>
        <v>586.487</v>
      </c>
      <c r="EX33" s="112">
        <f>SUM(Month!$EQ33:EX33)</f>
        <v>696.693</v>
      </c>
      <c r="EY33" s="112">
        <f>SUM(Month!$EQ33:EY33)</f>
        <v>796.306</v>
      </c>
      <c r="EZ33" s="112">
        <f>SUM(Month!$EQ33:EZ33)</f>
        <v>906.872</v>
      </c>
      <c r="FA33" s="112">
        <f>SUM(Month!$EQ33:FA33)</f>
        <v>991.4</v>
      </c>
      <c r="FB33" s="112">
        <f>SUM(Month!$EQ33:FB33)</f>
        <v>1072.703</v>
      </c>
      <c r="FC33" s="112">
        <f>SUM(Month!$FC33:FC33)</f>
        <v>83.156</v>
      </c>
      <c r="FD33" s="112">
        <f>SUM(Month!$FC33:FD33)</f>
        <v>159.482</v>
      </c>
      <c r="FE33" s="112">
        <f>SUM(Month!$FC33:FE33)</f>
        <v>244.096</v>
      </c>
      <c r="FF33" s="112">
        <f>SUM(Month!$FC33:FF33)</f>
        <v>323.72</v>
      </c>
      <c r="FG33" s="112">
        <f>SUM(Month!$FC33:FG33)</f>
        <v>404.613</v>
      </c>
      <c r="FH33" s="112">
        <f>SUM(Month!$FC33:FH33)</f>
        <v>486.712</v>
      </c>
      <c r="FI33" s="112">
        <f>SUM(Month!$FC33:FI33)</f>
        <v>573.719</v>
      </c>
      <c r="FJ33" s="112">
        <f>SUM(Month!$FC33:FJ33)</f>
        <v>671.579</v>
      </c>
      <c r="FK33" s="112">
        <f>SUM(Month!$FC33:FK33)</f>
        <v>762.595</v>
      </c>
      <c r="FL33" s="112">
        <f>SUM(Month!$FC33:FL33)</f>
        <v>865.785</v>
      </c>
      <c r="FM33" s="112">
        <f>SUM(Month!$FC33:FM33)</f>
        <v>951.402</v>
      </c>
      <c r="FN33" s="112">
        <f>SUM(Month!$FC33:FN33)</f>
        <v>1027.586</v>
      </c>
      <c r="FO33" s="112">
        <f>SUM(Month!$FO33:FO33)</f>
        <v>76.449</v>
      </c>
      <c r="FP33" s="112">
        <f>SUM(Month!$FO33:FP33)</f>
        <v>153.45</v>
      </c>
      <c r="FQ33" s="112">
        <f>SUM(Month!$FO33:FQ33)</f>
        <v>243.868</v>
      </c>
      <c r="FR33" s="112">
        <f>SUM(Month!$FO33:FR33)</f>
        <v>317.794</v>
      </c>
      <c r="FS33" s="112">
        <f>SUM(Month!$FO33:FS33)</f>
        <v>400.976</v>
      </c>
      <c r="FT33" s="112">
        <f>SUM(Month!$FO33:FT33)</f>
        <v>484.001</v>
      </c>
      <c r="FU33" s="112">
        <f>SUM(Month!$FO33:FU33)</f>
        <v>585.154</v>
      </c>
      <c r="FV33" s="112">
        <f>SUM(Month!$FO33:FV33)</f>
        <v>677.949</v>
      </c>
      <c r="FW33" s="112">
        <f>SUM(Month!$FO33:FW33)</f>
        <v>763.111</v>
      </c>
      <c r="FX33" s="112">
        <f>SUM(Month!$FO33:FX33)</f>
        <v>853.56</v>
      </c>
      <c r="FY33" s="112">
        <f>SUM(Month!$FO33:FY33)</f>
        <v>935.428</v>
      </c>
      <c r="FZ33" s="112">
        <f>SUM(Month!$FO33:FZ33)</f>
        <v>1017.62</v>
      </c>
      <c r="GA33" s="112">
        <f>SUM(Month!$GA33:GA33)</f>
        <v>89.243</v>
      </c>
      <c r="GB33" s="112">
        <f>SUM(Month!$GA33:GB33)</f>
        <v>166.537</v>
      </c>
      <c r="GC33" s="112">
        <f>SUM(Month!$GA33:GC33)</f>
        <v>257.88</v>
      </c>
      <c r="GD33" s="112">
        <f>SUM(Month!$GA33:GD33)</f>
        <v>349.563</v>
      </c>
      <c r="GE33" s="112">
        <f>SUM(Month!$GA33:GE33)</f>
        <v>455.908</v>
      </c>
      <c r="GF33" s="112">
        <f>SUM(Month!$GA33:GF33)</f>
        <v>538.6</v>
      </c>
      <c r="GG33" s="112">
        <f>SUM(Month!$GA33:GG33)</f>
        <v>623.66</v>
      </c>
      <c r="GH33" s="112">
        <f>SUM(Month!$GA33:GH33)</f>
        <v>715.548</v>
      </c>
      <c r="GI33" s="112">
        <f>SUM(Month!$GA33:GI33)</f>
        <v>796.953</v>
      </c>
      <c r="GJ33" s="112">
        <f>SUM(Month!$GA33:GJ33)</f>
        <v>886.195</v>
      </c>
      <c r="GK33" s="139"/>
    </row>
    <row r="34" ht="15.75" customHeight="1">
      <c r="A34" s="88">
        <f t="shared" si="1"/>
        <v>30</v>
      </c>
      <c r="B34" s="115" t="s">
        <v>28</v>
      </c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40"/>
    </row>
    <row r="35" ht="13.5" customHeight="1">
      <c r="A35" s="88">
        <f t="shared" si="1"/>
        <v>31</v>
      </c>
      <c r="B35" s="115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40"/>
    </row>
    <row r="36" ht="12.75" customHeight="1">
      <c r="A36" s="88">
        <f t="shared" si="1"/>
        <v>32</v>
      </c>
      <c r="B36" s="94" t="s">
        <v>29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136"/>
    </row>
    <row r="37" ht="12.75" customHeight="1">
      <c r="A37" s="88">
        <f t="shared" si="1"/>
        <v>33</v>
      </c>
      <c r="B37" s="118" t="s">
        <v>30</v>
      </c>
      <c r="C37" s="119">
        <f>SUM(Month!$C37:C37)</f>
        <v>4964</v>
      </c>
      <c r="D37" s="119">
        <f>SUM(Month!$C37:D37)</f>
        <v>9503</v>
      </c>
      <c r="E37" s="119">
        <f>SUM(Month!$C37:E37)</f>
        <v>14498</v>
      </c>
      <c r="F37" s="119">
        <f>SUM(Month!$C37:F37)</f>
        <v>19115</v>
      </c>
      <c r="G37" s="119">
        <f>SUM(Month!$C37:G37)</f>
        <v>23898</v>
      </c>
      <c r="H37" s="119">
        <f>SUM(Month!$C37:H37)</f>
        <v>28545</v>
      </c>
      <c r="I37" s="119">
        <f>SUM(Month!$C37:I37)</f>
        <v>33248</v>
      </c>
      <c r="J37" s="119">
        <f>SUM(Month!$C37:J37)</f>
        <v>38048</v>
      </c>
      <c r="K37" s="119">
        <f>SUM(Month!$C37:K37)</f>
        <v>42645</v>
      </c>
      <c r="L37" s="119">
        <f>SUM(Month!$C37:L37)</f>
        <v>47349</v>
      </c>
      <c r="M37" s="119">
        <f>SUM(Month!$C37:M37)</f>
        <v>52182</v>
      </c>
      <c r="N37" s="119">
        <f>SUM(Month!$C37:N37)</f>
        <v>57359</v>
      </c>
      <c r="O37" s="119">
        <f>SUM(Month!$O37:O37)</f>
        <v>4864</v>
      </c>
      <c r="P37" s="119">
        <f>SUM(Month!$O37:P37)</f>
        <v>9392</v>
      </c>
      <c r="Q37" s="119">
        <f>SUM(Month!$O37:Q37)</f>
        <v>14305</v>
      </c>
      <c r="R37" s="119">
        <f>SUM(Month!$O37:R37)</f>
        <v>18531</v>
      </c>
      <c r="S37" s="119">
        <f>SUM(Month!$O37:S37)</f>
        <v>23184</v>
      </c>
      <c r="T37" s="119">
        <f>SUM(Month!$O37:T37)</f>
        <v>27763</v>
      </c>
      <c r="U37" s="119">
        <f>SUM(Month!$O37:U37)</f>
        <v>32792</v>
      </c>
      <c r="V37" s="119">
        <f>SUM(Month!$O37:V37)</f>
        <v>37930</v>
      </c>
      <c r="W37" s="119">
        <f>SUM(Month!$O37:W37)</f>
        <v>42807</v>
      </c>
      <c r="X37" s="119">
        <f>SUM(Month!$O37:X37)</f>
        <v>48058</v>
      </c>
      <c r="Y37" s="119">
        <f>SUM(Month!$O37:Y37)</f>
        <v>53035</v>
      </c>
      <c r="Z37" s="119">
        <f>SUM(Month!$O37:Z37)</f>
        <v>58245</v>
      </c>
      <c r="AA37" s="119">
        <f>SUM(Month!$AA37:AA37)</f>
        <v>4940</v>
      </c>
      <c r="AB37" s="119">
        <f>SUM(Month!$AA37:AB37)</f>
        <v>9832</v>
      </c>
      <c r="AC37" s="119">
        <f>SUM(Month!$AA37:AC37)</f>
        <v>14639.5</v>
      </c>
      <c r="AD37" s="119">
        <f>SUM(Month!$AA37:AD37)</f>
        <v>19253.5</v>
      </c>
      <c r="AE37" s="119">
        <f>SUM(Month!$AA37:AE37)</f>
        <v>23961.5</v>
      </c>
      <c r="AF37" s="119">
        <f>SUM(Month!$AA37:AF37)</f>
        <v>28568</v>
      </c>
      <c r="AG37" s="119">
        <f>SUM(Month!$AA37:AG37)</f>
        <v>33088</v>
      </c>
      <c r="AH37" s="119">
        <f>SUM(Month!$AA37:AH37)</f>
        <v>37785</v>
      </c>
      <c r="AI37" s="119">
        <f>SUM(Month!$AA37:AI37)</f>
        <v>42403</v>
      </c>
      <c r="AJ37" s="119">
        <f>SUM(Month!$AA37:AJ37)</f>
        <v>46894.5</v>
      </c>
      <c r="AK37" s="119">
        <f>SUM(Month!$AA37:AK37)</f>
        <v>51166.5</v>
      </c>
      <c r="AL37" s="119">
        <f>SUM(Month!$AA37:AL37)</f>
        <v>55655</v>
      </c>
      <c r="AM37" s="119">
        <f>SUM(Month!$AM37:AM37)</f>
        <v>4231</v>
      </c>
      <c r="AN37" s="119">
        <f>SUM(Month!$AM37:AN37)</f>
        <v>8080</v>
      </c>
      <c r="AO37" s="119">
        <f>SUM(Month!$AM37:AO37)</f>
        <v>12295</v>
      </c>
      <c r="AP37" s="119">
        <f>SUM(Month!$AM37:AP37)</f>
        <v>16391.5</v>
      </c>
      <c r="AQ37" s="119">
        <f>SUM(Month!$AM37:AQ37)</f>
        <v>20625</v>
      </c>
      <c r="AR37" s="119">
        <f>SUM(Month!$AM37:AR37)</f>
        <v>24803.5</v>
      </c>
      <c r="AS37" s="119">
        <f>SUM(Month!$AM37:AS37)</f>
        <v>28951.5</v>
      </c>
      <c r="AT37" s="119">
        <f>SUM(Month!$AM37:AT37)</f>
        <v>33428</v>
      </c>
      <c r="AU37" s="119">
        <f>SUM(Month!$AM37:AU37)</f>
        <v>37517.5</v>
      </c>
      <c r="AV37" s="119">
        <f>SUM(Month!$AM37:AV37)</f>
        <v>41758</v>
      </c>
      <c r="AW37" s="119">
        <f>SUM(Month!$AM37:AW37)</f>
        <v>45790</v>
      </c>
      <c r="AX37" s="119">
        <f>SUM(Month!$AM37:AX37)</f>
        <v>50064.5</v>
      </c>
      <c r="AY37" s="119">
        <f>SUM(Month!$AY37:AY37)</f>
        <v>4185</v>
      </c>
      <c r="AZ37" s="119">
        <f>SUM(Month!$AY37:AZ37)</f>
        <v>8019.5</v>
      </c>
      <c r="BA37" s="119">
        <f>SUM(Month!$AY37:BA37)</f>
        <v>12352.5</v>
      </c>
      <c r="BB37" s="119">
        <f>SUM(Month!$AY37:BB37)</f>
        <v>16355.5</v>
      </c>
      <c r="BC37" s="119">
        <f>SUM(Month!$AY37:BC37)</f>
        <v>20750.5</v>
      </c>
      <c r="BD37" s="119">
        <f>SUM(Month!$AY37:BD37)</f>
        <v>24905.5</v>
      </c>
      <c r="BE37" s="119">
        <f>SUM(Month!$AY37:BE37)</f>
        <v>29245.5</v>
      </c>
      <c r="BF37" s="119">
        <f>SUM(Month!$AY37:BF37)</f>
        <v>33667</v>
      </c>
      <c r="BG37" s="119">
        <f>SUM(Month!$AY37:BG37)</f>
        <v>38085.5</v>
      </c>
      <c r="BH37" s="119">
        <f>SUM(Month!$AY37:BH37)</f>
        <v>42584.5</v>
      </c>
      <c r="BI37" s="119">
        <f>SUM(Month!$AY37:BI37)</f>
        <v>47002.5</v>
      </c>
      <c r="BJ37" s="119">
        <f>SUM(Month!$AY37:BJ37)</f>
        <v>51507.5</v>
      </c>
      <c r="BK37" s="119">
        <f>SUM(Month!$BK37:BK37)</f>
        <v>4538.5</v>
      </c>
      <c r="BL37" s="119">
        <f>SUM(Month!$BK37:BL37)</f>
        <v>8698</v>
      </c>
      <c r="BM37" s="119">
        <f>SUM(Month!$BK37:BM37)</f>
        <v>13163.5</v>
      </c>
      <c r="BN37" s="119">
        <f>SUM(Month!$BK37:BN37)</f>
        <v>17527</v>
      </c>
      <c r="BO37" s="119">
        <f>SUM(Month!$BK37:BO37)</f>
        <v>21863</v>
      </c>
      <c r="BP37" s="119">
        <f>SUM(Month!$BK37:BP37)</f>
        <v>26051.5</v>
      </c>
      <c r="BQ37" s="119">
        <f>SUM(Month!$BK37:BQ37)</f>
        <v>30621</v>
      </c>
      <c r="BR37" s="119">
        <f>SUM(Month!$BK37:BR37)</f>
        <v>35292.97337</v>
      </c>
      <c r="BS37" s="119">
        <f>SUM(Month!$BK37:BS37)</f>
        <v>39937.47337</v>
      </c>
      <c r="BT37" s="119">
        <f>SUM(Month!$BK37:BT37)</f>
        <v>44791.97337</v>
      </c>
      <c r="BU37" s="119">
        <f>SUM(Month!$BK37:BU37)</f>
        <v>49674.97337</v>
      </c>
      <c r="BV37" s="119">
        <f>SUM(Month!$BK37:BV37)</f>
        <v>54660.57337</v>
      </c>
      <c r="BW37" s="119">
        <f>SUM(Month!$BW37:BW37)</f>
        <v>4576</v>
      </c>
      <c r="BX37" s="119">
        <f>SUM(Month!$BW37:BX37)</f>
        <v>8825</v>
      </c>
      <c r="BY37" s="119">
        <f>SUM(Month!$BW37:BY37)</f>
        <v>13423.5</v>
      </c>
      <c r="BZ37" s="119">
        <f>SUM(Month!$BW37:BZ37)</f>
        <v>17585.5</v>
      </c>
      <c r="CA37" s="119">
        <f>SUM(Month!$BW37:CA37)</f>
        <v>21823.5</v>
      </c>
      <c r="CB37" s="119">
        <f>SUM(Month!$BW37:CB37)</f>
        <v>25906.5</v>
      </c>
      <c r="CC37" s="119">
        <f>SUM(Month!$BW37:CC37)</f>
        <v>30182.5</v>
      </c>
      <c r="CD37" s="119">
        <f>SUM(Month!$BW37:CD37)</f>
        <v>34740.5</v>
      </c>
      <c r="CE37" s="119">
        <f>SUM(Month!$BW37:CE37)</f>
        <v>39044.5</v>
      </c>
      <c r="CF37" s="119">
        <f>SUM(Month!$BW37:CF37)</f>
        <v>43657.5</v>
      </c>
      <c r="CG37" s="119">
        <f>SUM(Month!$BW37:CG37)</f>
        <v>47855.5</v>
      </c>
      <c r="CH37" s="119">
        <f>SUM(Month!$BW37:CH37)</f>
        <v>52204</v>
      </c>
      <c r="CI37" s="119">
        <f>SUM(Month!$CI37:CI37)</f>
        <v>4250</v>
      </c>
      <c r="CJ37" s="119">
        <f>SUM(Month!$CI37:CJ37)</f>
        <v>8200</v>
      </c>
      <c r="CK37" s="119">
        <f>SUM(Month!$CI37:CK37)</f>
        <v>12514</v>
      </c>
      <c r="CL37" s="119">
        <f>SUM(Month!$CI37:CL37)</f>
        <v>16877</v>
      </c>
      <c r="CM37" s="119">
        <f>SUM(Month!$CI37:CM37)</f>
        <v>21448</v>
      </c>
      <c r="CN37" s="119">
        <f>SUM(Month!$CI37:CN37)</f>
        <v>25707</v>
      </c>
      <c r="CO37" s="119">
        <f>SUM(Month!$CI37:CO37)</f>
        <v>29905</v>
      </c>
      <c r="CP37" s="119">
        <f>SUM(Month!$CI37:CP37)</f>
        <v>34714</v>
      </c>
      <c r="CQ37" s="119">
        <f>SUM(Month!$CI37:CQ37)</f>
        <v>39345.5</v>
      </c>
      <c r="CR37" s="119">
        <f>SUM(Month!$CI37:CR37)</f>
        <v>44297.5</v>
      </c>
      <c r="CS37" s="119">
        <f>SUM(Month!$CI37:CS37)</f>
        <v>49098</v>
      </c>
      <c r="CT37" s="119">
        <f>SUM(Month!$CI37:CT37)</f>
        <v>53869</v>
      </c>
      <c r="CU37" s="119">
        <f>SUM(Month!$CU37:CU37)</f>
        <v>4622.5</v>
      </c>
      <c r="CV37" s="119">
        <f>SUM(Month!$CU37:CV37)</f>
        <v>8792.5</v>
      </c>
      <c r="CW37" s="119">
        <f>SUM(Month!$CU37:CW37)</f>
        <v>13682.5</v>
      </c>
      <c r="CX37" s="119">
        <f>SUM(Month!$CU37:CX37)</f>
        <v>18300.5</v>
      </c>
      <c r="CY37" s="119">
        <f>SUM(Month!$CU37:CY37)</f>
        <v>23152.5</v>
      </c>
      <c r="CZ37" s="119">
        <f>SUM(Month!$CU37:CZ37)</f>
        <v>27697</v>
      </c>
      <c r="DA37" s="119">
        <f>SUM(Month!$CU37:DA37)</f>
        <v>32399.5</v>
      </c>
      <c r="DB37" s="119">
        <f>SUM(Month!$CU37:DB37)</f>
        <v>37386</v>
      </c>
      <c r="DC37" s="119">
        <f>SUM(Month!$CU37:DC37)</f>
        <v>42610.5</v>
      </c>
      <c r="DD37" s="119">
        <f>SUM(Month!$CU37:DD37)</f>
        <v>48013</v>
      </c>
      <c r="DE37" s="119">
        <f>SUM(Month!$CU37:DE37)</f>
        <v>53288</v>
      </c>
      <c r="DF37" s="119">
        <f>SUM(Month!$CU37:DF37)</f>
        <v>58542.5</v>
      </c>
      <c r="DG37" s="119">
        <f>SUM(Month!$DG37:DG37)</f>
        <v>5028</v>
      </c>
      <c r="DH37" s="119">
        <f>SUM(Month!$DG37:DH37)</f>
        <v>9713</v>
      </c>
      <c r="DI37" s="119">
        <f>SUM(Month!$DG37:DI37)</f>
        <v>14905</v>
      </c>
      <c r="DJ37" s="119">
        <f>SUM(Month!$DG37:DJ37)</f>
        <v>19714</v>
      </c>
      <c r="DK37" s="119">
        <f>SUM(Month!$DG37:DK37)</f>
        <v>24747</v>
      </c>
      <c r="DL37" s="119">
        <f>SUM(Month!$DG37:DL37)</f>
        <v>29649</v>
      </c>
      <c r="DM37" s="119">
        <f>SUM(Month!$DG37:DM37)</f>
        <v>34786</v>
      </c>
      <c r="DN37" s="119">
        <f>SUM(Month!$DG37:DN37)</f>
        <v>39668</v>
      </c>
      <c r="DO37" s="119">
        <f>SUM(Month!$DG37:DO37)</f>
        <v>44331</v>
      </c>
      <c r="DP37" s="119">
        <f>SUM(Month!$DG37:DP37)</f>
        <v>49052</v>
      </c>
      <c r="DQ37" s="119">
        <f>SUM(Month!$DG37:DQ37)</f>
        <v>53644</v>
      </c>
      <c r="DR37" s="119">
        <f>SUM(Month!$DG37:DR37)</f>
        <v>58620</v>
      </c>
      <c r="DS37" s="119">
        <f>SUM(Month!$DS37:DS37)</f>
        <v>4730</v>
      </c>
      <c r="DT37" s="119">
        <f>SUM(Month!$DS37:DT37)</f>
        <v>9085</v>
      </c>
      <c r="DU37" s="119">
        <f>SUM(Month!$DS37:DU37)</f>
        <v>13868</v>
      </c>
      <c r="DV37" s="119">
        <f>SUM(Month!$DS37:DV37)</f>
        <v>18431</v>
      </c>
      <c r="DW37" s="119">
        <f>SUM(Month!$DS37:DW37)</f>
        <v>23370</v>
      </c>
      <c r="DX37" s="119">
        <f>SUM(Month!$DS37:DX37)</f>
        <v>28214</v>
      </c>
      <c r="DY37" s="119">
        <f>SUM(Month!$DS37:DY37)</f>
        <v>33287</v>
      </c>
      <c r="DZ37" s="119">
        <f>SUM(Month!$DS37:DZ37)</f>
        <v>38400</v>
      </c>
      <c r="EA37" s="119">
        <f>SUM(Month!$DS37:EA37)</f>
        <v>43254</v>
      </c>
      <c r="EB37" s="119">
        <f>SUM(Month!$DS37:EB37)</f>
        <v>48171.5</v>
      </c>
      <c r="EC37" s="119">
        <f>SUM(Month!$DS37:EC37)</f>
        <v>53060.5</v>
      </c>
      <c r="ED37" s="119">
        <f>SUM(Month!$DS37:ED37)</f>
        <v>58375.5</v>
      </c>
      <c r="EE37" s="119">
        <f>SUM(Month!$EE37:EE37)</f>
        <v>4882.5</v>
      </c>
      <c r="EF37" s="119">
        <f>SUM(Month!$EE37:EF37)</f>
        <v>9585</v>
      </c>
      <c r="EG37" s="119">
        <f>SUM(Month!$EE37:EG37)</f>
        <v>14741.5</v>
      </c>
      <c r="EH37" s="119">
        <f>SUM(Month!$EE37:EH37)</f>
        <v>19855</v>
      </c>
      <c r="EI37" s="119">
        <f>SUM(Month!$EE37:EI37)</f>
        <v>24925</v>
      </c>
      <c r="EJ37" s="119">
        <f>SUM(Month!$EE37:EJ37)</f>
        <v>29901.5</v>
      </c>
      <c r="EK37" s="119">
        <f>SUM(Month!$EE37:EK37)</f>
        <v>34913.5</v>
      </c>
      <c r="EL37" s="119">
        <f>SUM(Month!$EE37:EL37)</f>
        <v>39954</v>
      </c>
      <c r="EM37" s="119">
        <f>SUM(Month!$EE37:EM37)</f>
        <v>44968.5</v>
      </c>
      <c r="EN37" s="119">
        <f>SUM(Month!$EE37:EN37)</f>
        <v>49959.5</v>
      </c>
      <c r="EO37" s="119">
        <f>SUM(Month!$EE37:EO37)</f>
        <v>54803.5</v>
      </c>
      <c r="EP37" s="119">
        <f>SUM(Month!$EE37:EP37)</f>
        <v>59795.5</v>
      </c>
      <c r="EQ37" s="119">
        <f>SUM(Month!$EQ37:EQ37)</f>
        <v>4685.5</v>
      </c>
      <c r="ER37" s="119">
        <f>SUM(Month!$EQ37:ER37)</f>
        <v>9115.5</v>
      </c>
      <c r="ES37" s="119">
        <f>SUM(Month!$EQ37:ES37)</f>
        <v>14013</v>
      </c>
      <c r="ET37" s="119">
        <f>SUM(Month!$EQ37:ET37)</f>
        <v>18798</v>
      </c>
      <c r="EU37" s="119">
        <f>SUM(Month!$EQ37:EU37)</f>
        <v>23369</v>
      </c>
      <c r="EV37" s="119">
        <f>SUM(Month!$EQ37:EV37)</f>
        <v>27884.5</v>
      </c>
      <c r="EW37" s="119">
        <f>SUM(Month!$EQ37:EW37)</f>
        <v>32477</v>
      </c>
      <c r="EX37" s="119">
        <f>SUM(Month!$EQ37:EX37)</f>
        <v>37178</v>
      </c>
      <c r="EY37" s="119">
        <f>SUM(Month!$EQ37:EY37)</f>
        <v>41876.5</v>
      </c>
      <c r="EZ37" s="119">
        <f>SUM(Month!$EQ37:EZ37)</f>
        <v>46496</v>
      </c>
      <c r="FA37" s="119">
        <f>SUM(Month!$EQ37:FA37)</f>
        <v>51294.5</v>
      </c>
      <c r="FB37" s="119">
        <f>SUM(Month!$EQ37:FB37)</f>
        <v>56113.5</v>
      </c>
      <c r="FC37" s="119">
        <f>SUM(Month!$FC37:FC37)</f>
        <v>4600</v>
      </c>
      <c r="FD37" s="119">
        <f>SUM(Month!$FC37:FD37)</f>
        <v>8697</v>
      </c>
      <c r="FE37" s="119">
        <f>SUM(Month!$FC37:FE37)</f>
        <v>12925.5</v>
      </c>
      <c r="FF37" s="119">
        <f>SUM(Month!$FC37:FF37)</f>
        <v>17303.5</v>
      </c>
      <c r="FG37" s="119">
        <f>SUM(Month!$FC37:FG37)</f>
        <v>21701.5</v>
      </c>
      <c r="FH37" s="119">
        <f>SUM(Month!$FC37:FH37)</f>
        <v>25839</v>
      </c>
      <c r="FI37" s="119">
        <f>SUM(Month!$FC37:FI37)</f>
        <v>30333</v>
      </c>
      <c r="FJ37" s="119">
        <f>SUM(Month!$FC37:FJ37)</f>
        <v>35081.5</v>
      </c>
      <c r="FK37" s="119">
        <f>SUM(Month!$FC37:FK37)</f>
        <v>39563</v>
      </c>
      <c r="FL37" s="119">
        <f>SUM(Month!$FC37:FL37)</f>
        <v>44128</v>
      </c>
      <c r="FM37" s="119">
        <f>SUM(Month!$FC37:FM37)</f>
        <v>48508.5</v>
      </c>
      <c r="FN37" s="119">
        <f>SUM(Month!$FC37:FN37)</f>
        <v>53087.5</v>
      </c>
      <c r="FO37" s="119">
        <f>SUM(Month!$FO37:FO37)</f>
        <v>4158</v>
      </c>
      <c r="FP37" s="119">
        <f>SUM(Month!$FO37:FP37)</f>
        <v>8333.5</v>
      </c>
      <c r="FQ37" s="119">
        <f>SUM(Month!$FO37:FQ37)</f>
        <v>12539.5</v>
      </c>
      <c r="FR37" s="119">
        <f>SUM(Month!$FO37:FR37)</f>
        <v>16673</v>
      </c>
      <c r="FS37" s="119">
        <f>SUM(Month!$FO37:FS37)</f>
        <v>20718</v>
      </c>
      <c r="FT37" s="119">
        <f>SUM(Month!$FO37:FT37)</f>
        <v>25175</v>
      </c>
      <c r="FU37" s="119">
        <f>SUM(Month!$FO37:FU37)</f>
        <v>29622</v>
      </c>
      <c r="FV37" s="119">
        <f>SUM(Month!$FO37:FV37)</f>
        <v>34383</v>
      </c>
      <c r="FW37" s="119">
        <f>SUM(Month!$FO37:FW37)</f>
        <v>39148</v>
      </c>
      <c r="FX37" s="119">
        <f>SUM(Month!$FO37:FX37)</f>
        <v>43834</v>
      </c>
      <c r="FY37" s="119">
        <f>SUM(Month!$FO37:FY37)</f>
        <v>48416</v>
      </c>
      <c r="FZ37" s="119">
        <f>SUM(Month!$FO37:FZ37)</f>
        <v>52873</v>
      </c>
      <c r="GA37" s="102">
        <f>SUM(Month!$GA37:GA37)</f>
        <v>4204</v>
      </c>
      <c r="GB37" s="102">
        <f>SUM(Month!$GA37:GB37)</f>
        <v>8356</v>
      </c>
      <c r="GC37" s="102">
        <f>SUM(Month!$GA37:GC37)</f>
        <v>13204</v>
      </c>
      <c r="GD37" s="102">
        <f>SUM(Month!$GA37:GD37)</f>
        <v>17759</v>
      </c>
      <c r="GE37" s="102">
        <f>SUM(Month!$GA37:GE37)</f>
        <v>22454</v>
      </c>
      <c r="GF37" s="102">
        <f>SUM(Month!$GA37:GF37)</f>
        <v>26957</v>
      </c>
      <c r="GG37" s="102">
        <f>SUM(Month!$GA37:GG37)</f>
        <v>31478</v>
      </c>
      <c r="GH37" s="102">
        <f>SUM(Month!$GA37:GH37)</f>
        <v>36172</v>
      </c>
      <c r="GI37" s="102">
        <f>SUM(Month!$GA37:GI37)</f>
        <v>40703</v>
      </c>
      <c r="GJ37" s="102">
        <f>SUM(Month!$GA37:GJ37)</f>
        <v>45382</v>
      </c>
      <c r="GK37" s="138"/>
    </row>
    <row r="38" ht="13.5" customHeight="1">
      <c r="A38" s="88">
        <f t="shared" si="1"/>
        <v>34</v>
      </c>
      <c r="B38" s="121" t="s">
        <v>31</v>
      </c>
      <c r="C38" s="105">
        <f>AVERAGE(Month!$C38:C38)</f>
        <v>43.577</v>
      </c>
      <c r="D38" s="105">
        <f>AVERAGE(Month!$C38:D38)</f>
        <v>45.1335</v>
      </c>
      <c r="E38" s="105">
        <f>AVERAGE(Month!$C38:E38)</f>
        <v>46.17933333</v>
      </c>
      <c r="F38" s="105">
        <f>AVERAGE(Month!$C38:F38)</f>
        <v>46.77</v>
      </c>
      <c r="G38" s="105">
        <f>AVERAGE(Month!$C38:G38)</f>
        <v>46.8802</v>
      </c>
      <c r="H38" s="105">
        <f>AVERAGE(Month!$C38:H38)</f>
        <v>47.09266667</v>
      </c>
      <c r="I38" s="105">
        <f>AVERAGE(Month!$C38:I38)</f>
        <v>47.35414286</v>
      </c>
      <c r="J38" s="105">
        <f>AVERAGE(Month!$C38:J38)</f>
        <v>47.328125</v>
      </c>
      <c r="K38" s="105">
        <f>AVERAGE(Month!$C38:K38)</f>
        <v>47.29411111</v>
      </c>
      <c r="L38" s="105">
        <f>AVERAGE(Month!$C38:L38)</f>
        <v>47.2202</v>
      </c>
      <c r="M38" s="105">
        <f>AVERAGE(Month!$C38:M38)</f>
        <v>47.67218182</v>
      </c>
      <c r="N38" s="105">
        <f>AVERAGE(Month!$C38:N38)</f>
        <v>47.7695</v>
      </c>
      <c r="O38" s="105">
        <f>AVERAGE(Month!$O38:O38)</f>
        <v>44.94</v>
      </c>
      <c r="P38" s="105">
        <f>AVERAGE(Month!$O38:P38)</f>
        <v>46.018</v>
      </c>
      <c r="Q38" s="105">
        <f>AVERAGE(Month!$O38:Q38)</f>
        <v>45.803</v>
      </c>
      <c r="R38" s="105">
        <f>AVERAGE(Month!$O38:R38)</f>
        <v>46.52525</v>
      </c>
      <c r="S38" s="105">
        <f>AVERAGE(Month!$O38:S38)</f>
        <v>46.8246</v>
      </c>
      <c r="T38" s="105">
        <f>AVERAGE(Month!$O38:T38)</f>
        <v>47.22016667</v>
      </c>
      <c r="U38" s="105">
        <f>AVERAGE(Month!$O38:U38)</f>
        <v>47.11214286</v>
      </c>
      <c r="V38" s="105">
        <f>AVERAGE(Month!$O38:V38)</f>
        <v>47.4955</v>
      </c>
      <c r="W38" s="105">
        <f>AVERAGE(Month!$O38:W38)</f>
        <v>47.57866667</v>
      </c>
      <c r="X38" s="105">
        <f>AVERAGE(Month!$O38:X38)</f>
        <v>47.5937</v>
      </c>
      <c r="Y38" s="105">
        <f>AVERAGE(Month!$O38:Y38)</f>
        <v>47.49690909</v>
      </c>
      <c r="Z38" s="105">
        <f>AVERAGE(Month!$O38:Z38)</f>
        <v>47.11316667</v>
      </c>
      <c r="AA38" s="105">
        <f>AVERAGE(Month!$AA38:AA38)</f>
        <v>42.60952786</v>
      </c>
      <c r="AB38" s="105">
        <f>AVERAGE(Month!$AA38:AB38)</f>
        <v>43.16043403</v>
      </c>
      <c r="AC38" s="105">
        <f>AVERAGE(Month!$AA38:AC38)</f>
        <v>44.3048772</v>
      </c>
      <c r="AD38" s="105">
        <f>AVERAGE(Month!$AA38:AD38)</f>
        <v>45.46948047</v>
      </c>
      <c r="AE38" s="105">
        <f>AVERAGE(Month!$AA38:AE38)</f>
        <v>46.79502512</v>
      </c>
      <c r="AF38" s="105">
        <f>AVERAGE(Month!$AA38:AF38)</f>
        <v>47.2674171</v>
      </c>
      <c r="AG38" s="105">
        <f>AVERAGE(Month!$AA38:AG38)</f>
        <v>47.84087619</v>
      </c>
      <c r="AH38" s="105">
        <f>AVERAGE(Month!$AA38:AH38)</f>
        <v>48.03445205</v>
      </c>
      <c r="AI38" s="105">
        <f>AVERAGE(Month!$AA38:AI38)</f>
        <v>48.20981919</v>
      </c>
      <c r="AJ38" s="105">
        <f>AVERAGE(Month!$AA38:AJ38)</f>
        <v>48.42704713</v>
      </c>
      <c r="AK38" s="105">
        <f>AVERAGE(Month!$AA38:AK38)</f>
        <v>48.43925591</v>
      </c>
      <c r="AL38" s="105">
        <f>AVERAGE(Month!$AA38:AL38)</f>
        <v>48.32854514</v>
      </c>
      <c r="AM38" s="105">
        <f>AVERAGE(Month!$AM38:AM38)</f>
        <v>48.52581356</v>
      </c>
      <c r="AN38" s="105">
        <f>AVERAGE(Month!$AM38:AN38)</f>
        <v>48.14254393</v>
      </c>
      <c r="AO38" s="105">
        <f>AVERAGE(Month!$AM38:AO38)</f>
        <v>48.66869184</v>
      </c>
      <c r="AP38" s="105">
        <f>AVERAGE(Month!$AM38:AP38)</f>
        <v>48.94338673</v>
      </c>
      <c r="AQ38" s="105">
        <f>AVERAGE(Month!$AM38:AQ38)</f>
        <v>49.27721789</v>
      </c>
      <c r="AR38" s="105">
        <f>AVERAGE(Month!$AM38:AR38)</f>
        <v>49.59275259</v>
      </c>
      <c r="AS38" s="105">
        <f>AVERAGE(Month!$AM38:AS38)</f>
        <v>49.67967468</v>
      </c>
      <c r="AT38" s="105">
        <f>AVERAGE(Month!$AM38:AT38)</f>
        <v>49.68860411</v>
      </c>
      <c r="AU38" s="105">
        <f>AVERAGE(Month!$AM38:AU38)</f>
        <v>49.7514715</v>
      </c>
      <c r="AV38" s="105">
        <f>AVERAGE(Month!$AM38:AV38)</f>
        <v>49.74062765</v>
      </c>
      <c r="AW38" s="105">
        <f>AVERAGE(Month!$AM38:AW38)</f>
        <v>49.53693422</v>
      </c>
      <c r="AX38" s="105">
        <f>AVERAGE(Month!$AM38:AX38)</f>
        <v>49.34167433</v>
      </c>
      <c r="AY38" s="105">
        <f>AVERAGE(Month!$AY38:AY38)</f>
        <v>46.80864352</v>
      </c>
      <c r="AZ38" s="105">
        <f>AVERAGE(Month!$AY38:AZ38)</f>
        <v>47.18088852</v>
      </c>
      <c r="BA38" s="105">
        <f>AVERAGE(Month!$AY38:BA38)</f>
        <v>46.69070673</v>
      </c>
      <c r="BB38" s="105">
        <f>AVERAGE(Month!$AY38:BB38)</f>
        <v>47.59773456</v>
      </c>
      <c r="BC38" s="105">
        <f>AVERAGE(Month!$AY38:BC38)</f>
        <v>48.44281029</v>
      </c>
      <c r="BD38" s="105">
        <f>AVERAGE(Month!$AY38:BD38)</f>
        <v>49.02211179</v>
      </c>
      <c r="BE38" s="105">
        <f>AVERAGE(Month!$AY38:BE38)</f>
        <v>49.26898754</v>
      </c>
      <c r="BF38" s="105">
        <f>AVERAGE(Month!$AY38:BF38)</f>
        <v>49.48731954</v>
      </c>
      <c r="BG38" s="105">
        <f>AVERAGE(Month!$AY38:BG38)</f>
        <v>49.83762266</v>
      </c>
      <c r="BH38" s="105">
        <f>AVERAGE(Month!$AY38:BH38)</f>
        <v>49.79095266</v>
      </c>
      <c r="BI38" s="105">
        <f>AVERAGE(Month!$AY38:BI38)</f>
        <v>49.71801555</v>
      </c>
      <c r="BJ38" s="105">
        <f>AVERAGE(Month!$AY38:BJ38)</f>
        <v>49.59368968</v>
      </c>
      <c r="BK38" s="105">
        <f>AVERAGE(Month!$BK38:BK38)</f>
        <v>46.32966529</v>
      </c>
      <c r="BL38" s="105">
        <f>AVERAGE(Month!$BK38:BL38)</f>
        <v>47.76047611</v>
      </c>
      <c r="BM38" s="105">
        <f>AVERAGE(Month!$BK38:BM38)</f>
        <v>47.95194531</v>
      </c>
      <c r="BN38" s="105">
        <f>AVERAGE(Month!$BK38:BN38)</f>
        <v>48.83083279</v>
      </c>
      <c r="BO38" s="105">
        <f>AVERAGE(Month!$BK38:BO38)</f>
        <v>49.69680563</v>
      </c>
      <c r="BP38" s="105">
        <f>AVERAGE(Month!$BK38:BP38)</f>
        <v>50.08413842</v>
      </c>
      <c r="BQ38" s="105">
        <f>AVERAGE(Month!$BK38:BQ38)</f>
        <v>50.42958826</v>
      </c>
      <c r="BR38" s="105">
        <f>AVERAGE(Month!$BK38:BR38)</f>
        <v>50.72927172</v>
      </c>
      <c r="BS38" s="105">
        <f>AVERAGE(Month!$BK38:BS38)</f>
        <v>50.95170041</v>
      </c>
      <c r="BT38" s="105">
        <f>AVERAGE(Month!$BK38:BT38)</f>
        <v>51.12758357</v>
      </c>
      <c r="BU38" s="105">
        <f>AVERAGE(Month!$BK38:BU38)</f>
        <v>51.15657052</v>
      </c>
      <c r="BV38" s="105">
        <f>AVERAGE(Month!$BK38:BV38)</f>
        <v>50.95619805</v>
      </c>
      <c r="BW38" s="105">
        <f>AVERAGE(Month!$BW38:BW38)</f>
        <v>49.33979475</v>
      </c>
      <c r="BX38" s="105">
        <f>AVERAGE(Month!$BW38:BX38)</f>
        <v>49.05896294</v>
      </c>
      <c r="BY38" s="105">
        <f>AVERAGE(Month!$BW38:BY38)</f>
        <v>49.65242807</v>
      </c>
      <c r="BZ38" s="105">
        <f>AVERAGE(Month!$BW38:BZ38)</f>
        <v>50.24408057</v>
      </c>
      <c r="CA38" s="105">
        <f>AVERAGE(Month!$BW38:CA38)</f>
        <v>50.66625757</v>
      </c>
      <c r="CB38" s="105">
        <f>AVERAGE(Month!$BW38:CB38)</f>
        <v>51.12999382</v>
      </c>
      <c r="CC38" s="105">
        <f>AVERAGE(Month!$BW38:CC38)</f>
        <v>51.70918496</v>
      </c>
      <c r="CD38" s="105">
        <f>AVERAGE(Month!$BW38:CD38)</f>
        <v>51.95499863</v>
      </c>
      <c r="CE38" s="105">
        <f>AVERAGE(Month!$BW38:CE38)</f>
        <v>52.29658098</v>
      </c>
      <c r="CF38" s="105">
        <f>AVERAGE(Month!$BW38:CF38)</f>
        <v>52.67261394</v>
      </c>
      <c r="CG38" s="105">
        <f>AVERAGE(Month!$BW38:CG38)</f>
        <v>52.74761424</v>
      </c>
      <c r="CH38" s="105">
        <f>AVERAGE(Month!$BW38:CH38)</f>
        <v>52.85252097</v>
      </c>
      <c r="CI38" s="105">
        <f>AVERAGE(Month!$CI38:CI38)</f>
        <v>55.23101499</v>
      </c>
      <c r="CJ38" s="105">
        <f>AVERAGE(Month!$CI38:CJ38)</f>
        <v>57.25591845</v>
      </c>
      <c r="CK38" s="105">
        <f>AVERAGE(Month!$CI38:CK38)</f>
        <v>56.64744411</v>
      </c>
      <c r="CL38" s="105">
        <f>AVERAGE(Month!$CI38:CL38)</f>
        <v>56.5945786</v>
      </c>
      <c r="CM38" s="105">
        <f>AVERAGE(Month!$CI38:CM38)</f>
        <v>56.49976594</v>
      </c>
      <c r="CN38" s="105">
        <f>AVERAGE(Month!$CI38:CN38)</f>
        <v>56.68906566</v>
      </c>
      <c r="CO38" s="105">
        <f>AVERAGE(Month!$CI38:CO38)</f>
        <v>56.62336438</v>
      </c>
      <c r="CP38" s="105">
        <f>AVERAGE(Month!$CI38:CP38)</f>
        <v>56.93358701</v>
      </c>
      <c r="CQ38" s="105">
        <f>AVERAGE(Month!$CI38:CQ38)</f>
        <v>57.12950183</v>
      </c>
      <c r="CR38" s="105">
        <f>AVERAGE(Month!$CI38:CR38)</f>
        <v>57.49251821</v>
      </c>
      <c r="CS38" s="105">
        <f>AVERAGE(Month!$CI38:CS38)</f>
        <v>57.69407174</v>
      </c>
      <c r="CT38" s="105">
        <f>AVERAGE(Month!$CI38:CT38)</f>
        <v>57.8535509</v>
      </c>
      <c r="CU38" s="105">
        <f>AVERAGE(Month!$CU38:CU38)</f>
        <v>60.20492721</v>
      </c>
      <c r="CV38" s="105">
        <f>AVERAGE(Month!$CU38:CV38)</f>
        <v>62.16070154</v>
      </c>
      <c r="CW38" s="105">
        <f>AVERAGE(Month!$CU38:CW38)</f>
        <v>61.67473811</v>
      </c>
      <c r="CX38" s="105">
        <f>AVERAGE(Month!$CU38:CX38)</f>
        <v>62.12225708</v>
      </c>
      <c r="CY38" s="105">
        <f>AVERAGE(Month!$CU38:CY38)</f>
        <v>62.22418919</v>
      </c>
      <c r="CZ38" s="105">
        <f>AVERAGE(Month!$CU38:CZ38)</f>
        <v>62.25042585</v>
      </c>
      <c r="DA38" s="105">
        <f>AVERAGE(Month!$CU38:DA38)</f>
        <v>62.22017559</v>
      </c>
      <c r="DB38" s="105">
        <f>AVERAGE(Month!$CU38:DB38)</f>
        <v>62.50435588</v>
      </c>
      <c r="DC38" s="105">
        <f>AVERAGE(Month!$CU38:DC38)</f>
        <v>62.57884878</v>
      </c>
      <c r="DD38" s="105">
        <f>AVERAGE(Month!$CU38:DD38)</f>
        <v>62.71393791</v>
      </c>
      <c r="DE38" s="105">
        <f>AVERAGE(Month!$CU38:DE38)</f>
        <v>62.63226064</v>
      </c>
      <c r="DF38" s="105">
        <f>AVERAGE(Month!$CU38:DF38)</f>
        <v>62.63922779</v>
      </c>
      <c r="DG38" s="105">
        <f>AVERAGE(Month!$DG38:DG38)</f>
        <v>62.48404365</v>
      </c>
      <c r="DH38" s="105">
        <f>AVERAGE(Month!$DG38:DH38)</f>
        <v>61.8700679</v>
      </c>
      <c r="DI38" s="105">
        <f>AVERAGE(Month!$DG38:DI38)</f>
        <v>61.85749038</v>
      </c>
      <c r="DJ38" s="105">
        <f>AVERAGE(Month!$DG38:DJ38)</f>
        <v>62.11852416</v>
      </c>
      <c r="DK38" s="105">
        <f>AVERAGE(Month!$DG38:DK38)</f>
        <v>62.1218244</v>
      </c>
      <c r="DL38" s="105">
        <f>AVERAGE(Month!$DG38:DL38)</f>
        <v>62.436687</v>
      </c>
      <c r="DM38" s="105">
        <f>AVERAGE(Month!$DG38:DM38)</f>
        <v>62.66230315</v>
      </c>
      <c r="DN38" s="105">
        <f>AVERAGE(Month!$DG38:DN38)</f>
        <v>62.80926525</v>
      </c>
      <c r="DO38" s="105">
        <f>AVERAGE(Month!$DG38:DO38)</f>
        <v>63.03404067</v>
      </c>
      <c r="DP38" s="105">
        <f>AVERAGE(Month!$DG38:DP38)</f>
        <v>63.25058084</v>
      </c>
      <c r="DQ38" s="105">
        <f>AVERAGE(Month!$DG38:DQ38)</f>
        <v>63.24027849</v>
      </c>
      <c r="DR38" s="105">
        <f>AVERAGE(Month!$DG38:DR38)</f>
        <v>63.41978965</v>
      </c>
      <c r="DS38" s="105">
        <f>AVERAGE(Month!$DS38:DS38)</f>
        <v>61.44205443</v>
      </c>
      <c r="DT38" s="105">
        <f>AVERAGE(Month!$DS38:DT38)</f>
        <v>62.51361624</v>
      </c>
      <c r="DU38" s="105">
        <f>AVERAGE(Month!$DS38:DU38)</f>
        <v>62.90087125</v>
      </c>
      <c r="DV38" s="105">
        <f>AVERAGE(Month!$DS38:DV38)</f>
        <v>63.32244772</v>
      </c>
      <c r="DW38" s="105">
        <f>AVERAGE(Month!$DS38:DW38)</f>
        <v>63.58527754</v>
      </c>
      <c r="DX38" s="105">
        <f>AVERAGE(Month!$DS38:DX38)</f>
        <v>63.79646437</v>
      </c>
      <c r="DY38" s="105">
        <f>AVERAGE(Month!$DS38:DY38)</f>
        <v>63.82065538</v>
      </c>
      <c r="DZ38" s="105">
        <f>AVERAGE(Month!$DS38:DZ38)</f>
        <v>64.0123098</v>
      </c>
      <c r="EA38" s="105">
        <f>AVERAGE(Month!$DS38:EA38)</f>
        <v>64.04981299</v>
      </c>
      <c r="EB38" s="105">
        <f>AVERAGE(Month!$DS38:EB38)</f>
        <v>63.98716063</v>
      </c>
      <c r="EC38" s="105">
        <f>AVERAGE(Month!$DS38:EC38)</f>
        <v>64.03102317</v>
      </c>
      <c r="ED38" s="105">
        <f>AVERAGE(Month!$DS38:ED38)</f>
        <v>64.19809653</v>
      </c>
      <c r="EE38" s="105">
        <f>AVERAGE(Month!$EE38:EE38)</f>
        <v>72.08683187</v>
      </c>
      <c r="EF38" s="105">
        <f>AVERAGE(Month!$EE38:EF38)</f>
        <v>71.21224503</v>
      </c>
      <c r="EG38" s="105">
        <f>AVERAGE(Month!$EE38:EG38)</f>
        <v>70.6421916</v>
      </c>
      <c r="EH38" s="105">
        <f>AVERAGE(Month!$EE38:EH38)</f>
        <v>70.54177276</v>
      </c>
      <c r="EI38" s="105">
        <f>AVERAGE(Month!$EE38:EI38)</f>
        <v>70.43884388</v>
      </c>
      <c r="EJ38" s="105">
        <f>AVERAGE(Month!$EE38:EJ38)</f>
        <v>70.54553445</v>
      </c>
      <c r="EK38" s="105">
        <f>AVERAGE(Month!$EE38:EK38)</f>
        <v>70.77863098</v>
      </c>
      <c r="EL38" s="105">
        <f>AVERAGE(Month!$EE38:EL38)</f>
        <v>70.88792454</v>
      </c>
      <c r="EM38" s="105">
        <f>AVERAGE(Month!$EE38:EM38)</f>
        <v>70.93711527</v>
      </c>
      <c r="EN38" s="105">
        <f>AVERAGE(Month!$EE38:EN38)</f>
        <v>71.00489443</v>
      </c>
      <c r="EO38" s="105">
        <f>AVERAGE(Month!$EE38:EO38)</f>
        <v>71.17604684</v>
      </c>
      <c r="EP38" s="105">
        <f>AVERAGE(Month!$EE38:EP38)</f>
        <v>71.14623538</v>
      </c>
      <c r="EQ38" s="105">
        <f>AVERAGE(Month!$EQ38:EQ38)</f>
        <v>70.90972148</v>
      </c>
      <c r="ER38" s="105">
        <f>AVERAGE(Month!$EQ38:ER38)</f>
        <v>69.75706164</v>
      </c>
      <c r="ES38" s="105">
        <f>AVERAGE(Month!$EQ38:ES38)</f>
        <v>70.42031096</v>
      </c>
      <c r="ET38" s="105">
        <f>AVERAGE(Month!$EQ38:ET38)</f>
        <v>71.18534408</v>
      </c>
      <c r="EU38" s="105">
        <f>AVERAGE(Month!$EQ38:EU38)</f>
        <v>72.62810462</v>
      </c>
      <c r="EV38" s="105">
        <f>AVERAGE(Month!$EQ38:EV38)</f>
        <v>73.3137169</v>
      </c>
      <c r="EW38" s="105">
        <f>AVERAGE(Month!$EQ38:EW38)</f>
        <v>74.06651537</v>
      </c>
      <c r="EX38" s="105">
        <f>AVERAGE(Month!$EQ38:EX38)</f>
        <v>74.49676455</v>
      </c>
      <c r="EY38" s="105">
        <f>AVERAGE(Month!$EQ38:EY38)</f>
        <v>74.71100436</v>
      </c>
      <c r="EZ38" s="105">
        <f>AVERAGE(Month!$EQ38:EZ38)</f>
        <v>74.97954025</v>
      </c>
      <c r="FA38" s="105">
        <f>AVERAGE(Month!$EQ38:FA38)</f>
        <v>74.96302327</v>
      </c>
      <c r="FB38" s="105">
        <f>AVERAGE(Month!$EQ38:FB38)</f>
        <v>74.9609601</v>
      </c>
      <c r="FC38" s="105">
        <f>AVERAGE(Month!$FC38:FC38)</f>
        <v>77.82880435</v>
      </c>
      <c r="FD38" s="105">
        <f>AVERAGE(Month!$FC38:FD38)</f>
        <v>75.08963411</v>
      </c>
      <c r="FE38" s="105">
        <f>AVERAGE(Month!$FC38:FE38)</f>
        <v>74.55130154</v>
      </c>
      <c r="FF38" s="105">
        <f>AVERAGE(Month!$FC38:FF38)</f>
        <v>73.88972101</v>
      </c>
      <c r="FG38" s="105">
        <f>AVERAGE(Month!$FC38:FG38)</f>
        <v>74.43726567</v>
      </c>
      <c r="FH38" s="105">
        <f>AVERAGE(Month!$FC38:FH38)</f>
        <v>75.08785231</v>
      </c>
      <c r="FI38" s="105">
        <f>AVERAGE(Month!$FC38:FI38)</f>
        <v>75.53933338</v>
      </c>
      <c r="FJ38" s="105">
        <f>AVERAGE(Month!$FC38:FJ38)</f>
        <v>75.96700727</v>
      </c>
      <c r="FK38" s="105">
        <f>AVERAGE(Month!$FC38:FK38)</f>
        <v>75.93133858</v>
      </c>
      <c r="FL38" s="105">
        <f>AVERAGE(Month!$FC38:FL38)</f>
        <v>76.28853331</v>
      </c>
      <c r="FM38" s="105">
        <f>AVERAGE(Month!$FC38:FM38)</f>
        <v>76.5754825</v>
      </c>
      <c r="FN38" s="105">
        <f>AVERAGE(Month!$FC38:FN38)</f>
        <v>76.6045707</v>
      </c>
      <c r="FO38" s="105">
        <f>AVERAGE(Month!$FO38:FO38)</f>
        <v>78.81313131</v>
      </c>
      <c r="FP38" s="105">
        <f>AVERAGE(Month!$FO38:FP38)</f>
        <v>76.97931144</v>
      </c>
      <c r="FQ38" s="105">
        <f>AVERAGE(Month!$FO38:FQ38)</f>
        <v>75.46243206</v>
      </c>
      <c r="FR38" s="105">
        <f>AVERAGE(Month!$FO38:FR38)</f>
        <v>76.67696195</v>
      </c>
      <c r="FS38" s="105">
        <f>AVERAGE(Month!$FO38:FS38)</f>
        <v>78.06072901</v>
      </c>
      <c r="FT38" s="105">
        <f>AVERAGE(Month!$FO38:FT38)</f>
        <v>79.53989403</v>
      </c>
      <c r="FU38" s="105">
        <f>AVERAGE(Month!$FO38:FU38)</f>
        <v>80.42182378</v>
      </c>
      <c r="FV38" s="105">
        <f>AVERAGE(Month!$FO38:FV38)</f>
        <v>81.62972908</v>
      </c>
      <c r="FW38" s="105">
        <f>AVERAGE(Month!$FO38:FW38)</f>
        <v>82.58663338</v>
      </c>
      <c r="FX38" s="105">
        <f>AVERAGE(Month!$FO38:FX38)</f>
        <v>83.10720606</v>
      </c>
      <c r="FY38" s="105">
        <f>AVERAGE(Month!$FO38:FY38)</f>
        <v>83.96154283</v>
      </c>
      <c r="FZ38" s="105">
        <f>AVERAGE(Month!$FO38:FZ38)</f>
        <v>84.67831614</v>
      </c>
      <c r="GA38" s="105">
        <f>AVERAGE(Month!$GA38:GA38)</f>
        <v>90.91282112</v>
      </c>
      <c r="GB38" s="105">
        <f>AVERAGE(Month!$GA38:GB38)</f>
        <v>89.63782915</v>
      </c>
      <c r="GC38" s="105">
        <f>AVERAGE(Month!$GA38:GC38)</f>
        <v>88.30950161</v>
      </c>
      <c r="GD38" s="105">
        <f>AVERAGE(Month!$GA38:GD38)</f>
        <v>87.32886057</v>
      </c>
      <c r="GE38" s="105">
        <f>AVERAGE(Month!$GA38:GE38)</f>
        <v>86.64785949</v>
      </c>
      <c r="GF38" s="105">
        <f>AVERAGE(Month!$GA38:GF38)</f>
        <v>86.54532372</v>
      </c>
      <c r="GG38" s="105">
        <f>AVERAGE(Month!$GA38:GG38)</f>
        <v>86.94887197</v>
      </c>
      <c r="GH38" s="105">
        <f>AVERAGE(Month!$GA38:GH38)</f>
        <v>87.39896771</v>
      </c>
      <c r="GI38" s="105">
        <f>AVERAGE(Month!$GA38:GI38)</f>
        <v>87.64538238</v>
      </c>
      <c r="GJ38" s="105">
        <f>AVERAGE(Month!$GA38:GJ38)</f>
        <v>88.00384051</v>
      </c>
      <c r="GK38" s="138"/>
    </row>
    <row r="39" ht="12.75" customHeight="1">
      <c r="A39" s="88">
        <f t="shared" si="1"/>
        <v>35</v>
      </c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05"/>
      <c r="GA39" s="141"/>
      <c r="GB39" s="141"/>
      <c r="GC39" s="141"/>
      <c r="GD39" s="141"/>
      <c r="GE39" s="141"/>
      <c r="GF39" s="141"/>
      <c r="GG39" s="141"/>
      <c r="GH39" s="141"/>
      <c r="GI39" s="141"/>
      <c r="GJ39" s="141"/>
      <c r="GK39" s="142"/>
    </row>
    <row r="40" ht="13.5" customHeight="1">
      <c r="A40" s="88">
        <f t="shared" si="1"/>
        <v>36</v>
      </c>
      <c r="B40" s="94" t="s">
        <v>32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136"/>
    </row>
    <row r="41" ht="12.75" customHeight="1">
      <c r="A41" s="88">
        <f t="shared" si="1"/>
        <v>37</v>
      </c>
      <c r="B41" s="118" t="s">
        <v>33</v>
      </c>
      <c r="C41" s="119">
        <f>Month!C$41</f>
        <v>2</v>
      </c>
      <c r="D41" s="119">
        <f>Month!D$41</f>
        <v>2</v>
      </c>
      <c r="E41" s="119">
        <f>Month!E$41</f>
        <v>2</v>
      </c>
      <c r="F41" s="119">
        <f>Month!F$41</f>
        <v>2</v>
      </c>
      <c r="G41" s="119">
        <f>Month!G$41</f>
        <v>2</v>
      </c>
      <c r="H41" s="119">
        <f>Month!H$41</f>
        <v>2</v>
      </c>
      <c r="I41" s="119">
        <f>Month!I$41</f>
        <v>2</v>
      </c>
      <c r="J41" s="119">
        <f>Month!J$41</f>
        <v>2</v>
      </c>
      <c r="K41" s="119">
        <f>Month!K$41</f>
        <v>2</v>
      </c>
      <c r="L41" s="119">
        <f>Month!L$41</f>
        <v>2</v>
      </c>
      <c r="M41" s="119">
        <f>Month!M$41</f>
        <v>2</v>
      </c>
      <c r="N41" s="119">
        <f>Month!N$41</f>
        <v>2</v>
      </c>
      <c r="O41" s="119">
        <f>Month!O$41</f>
        <v>2</v>
      </c>
      <c r="P41" s="119">
        <f>Month!P$41</f>
        <v>2</v>
      </c>
      <c r="Q41" s="119">
        <f>Month!Q$41</f>
        <v>2</v>
      </c>
      <c r="R41" s="119">
        <f>Month!R$41</f>
        <v>3</v>
      </c>
      <c r="S41" s="119">
        <f>Month!S$41</f>
        <v>3</v>
      </c>
      <c r="T41" s="119">
        <f>Month!T$41</f>
        <v>3</v>
      </c>
      <c r="U41" s="119">
        <f>Month!U$41</f>
        <v>3</v>
      </c>
      <c r="V41" s="119">
        <f>Month!V$41</f>
        <v>3</v>
      </c>
      <c r="W41" s="119">
        <f>Month!W$41</f>
        <v>3</v>
      </c>
      <c r="X41" s="119">
        <f>Month!X$41</f>
        <v>3</v>
      </c>
      <c r="Y41" s="119">
        <f>Month!Y$41</f>
        <v>3</v>
      </c>
      <c r="Z41" s="119">
        <f>Month!Z$41</f>
        <v>3</v>
      </c>
      <c r="AA41" s="119">
        <f>Month!AA$41</f>
        <v>3</v>
      </c>
      <c r="AB41" s="119">
        <f>Month!AB$41</f>
        <v>3</v>
      </c>
      <c r="AC41" s="119">
        <f>Month!AC$41</f>
        <v>3</v>
      </c>
      <c r="AD41" s="119">
        <f>Month!AD$41</f>
        <v>3</v>
      </c>
      <c r="AE41" s="119">
        <f>Month!AE$41</f>
        <v>4</v>
      </c>
      <c r="AF41" s="119">
        <f>Month!AF$41</f>
        <v>4</v>
      </c>
      <c r="AG41" s="119">
        <f>Month!AG$41</f>
        <v>4</v>
      </c>
      <c r="AH41" s="119">
        <f>Month!AH$41</f>
        <v>4</v>
      </c>
      <c r="AI41" s="119">
        <f>Month!AI$41</f>
        <v>5</v>
      </c>
      <c r="AJ41" s="119">
        <f>Month!AJ$41</f>
        <v>5</v>
      </c>
      <c r="AK41" s="119">
        <f>Month!AK$41</f>
        <v>5</v>
      </c>
      <c r="AL41" s="119">
        <f>Month!AL$41</f>
        <v>5</v>
      </c>
      <c r="AM41" s="119">
        <f>Month!AM$41</f>
        <v>5</v>
      </c>
      <c r="AN41" s="119">
        <f>Month!AN$41</f>
        <v>5</v>
      </c>
      <c r="AO41" s="119">
        <f>Month!AO$41</f>
        <v>5</v>
      </c>
      <c r="AP41" s="119">
        <f>Month!AP$41</f>
        <v>6</v>
      </c>
      <c r="AQ41" s="119">
        <f>Month!AQ$41</f>
        <v>6</v>
      </c>
      <c r="AR41" s="119">
        <f>Month!AR$41</f>
        <v>6</v>
      </c>
      <c r="AS41" s="119">
        <f>Month!AS$41</f>
        <v>6</v>
      </c>
      <c r="AT41" s="119">
        <f>Month!AT$41</f>
        <v>7</v>
      </c>
      <c r="AU41" s="119">
        <f>Month!AU$41</f>
        <v>7</v>
      </c>
      <c r="AV41" s="119">
        <f>Month!AV$41</f>
        <v>7</v>
      </c>
      <c r="AW41" s="119">
        <f>Month!AW$41</f>
        <v>7</v>
      </c>
      <c r="AX41" s="119">
        <f>Month!AX$41</f>
        <v>7</v>
      </c>
      <c r="AY41" s="119">
        <f>Month!AY$41</f>
        <v>7</v>
      </c>
      <c r="AZ41" s="119">
        <f>Month!AZ$41</f>
        <v>8</v>
      </c>
      <c r="BA41" s="119">
        <f>Month!BA$41</f>
        <v>8</v>
      </c>
      <c r="BB41" s="119">
        <f>Month!BB$41</f>
        <v>8</v>
      </c>
      <c r="BC41" s="119">
        <f>Month!BC$41</f>
        <v>8</v>
      </c>
      <c r="BD41" s="119">
        <f>Month!BD$41</f>
        <v>9</v>
      </c>
      <c r="BE41" s="119">
        <f>Month!BE$41</f>
        <v>9</v>
      </c>
      <c r="BF41" s="119">
        <f>Month!BF$41</f>
        <v>9</v>
      </c>
      <c r="BG41" s="119">
        <f>Month!BG$41</f>
        <v>9</v>
      </c>
      <c r="BH41" s="119">
        <f>Month!BH$41</f>
        <v>10</v>
      </c>
      <c r="BI41" s="119">
        <f>Month!BI$41</f>
        <v>10</v>
      </c>
      <c r="BJ41" s="119">
        <f>Month!BJ$41</f>
        <v>10</v>
      </c>
      <c r="BK41" s="119">
        <f>Month!BK$41</f>
        <v>10</v>
      </c>
      <c r="BL41" s="119">
        <f>Month!BL$41</f>
        <v>10</v>
      </c>
      <c r="BM41" s="119">
        <f>Month!BM$41</f>
        <v>11</v>
      </c>
      <c r="BN41" s="119">
        <f>Month!BN$41</f>
        <v>11</v>
      </c>
      <c r="BO41" s="119">
        <f>Month!BO$41</f>
        <v>11</v>
      </c>
      <c r="BP41" s="119">
        <f>Month!BP$41</f>
        <v>11</v>
      </c>
      <c r="BQ41" s="119">
        <f>Month!BQ$41</f>
        <v>12</v>
      </c>
      <c r="BR41" s="119">
        <f>Month!BR$41</f>
        <v>12</v>
      </c>
      <c r="BS41" s="119">
        <f>Month!BS$41</f>
        <v>12</v>
      </c>
      <c r="BT41" s="119">
        <f>Month!BT$41</f>
        <v>12</v>
      </c>
      <c r="BU41" s="119">
        <f>Month!BU$41</f>
        <v>12</v>
      </c>
      <c r="BV41" s="119">
        <f>Month!BV$41</f>
        <v>12</v>
      </c>
      <c r="BW41" s="119">
        <f>Month!BW$41</f>
        <v>12</v>
      </c>
      <c r="BX41" s="119">
        <f>Month!BX$41</f>
        <v>12</v>
      </c>
      <c r="BY41" s="119">
        <f>Month!BY$41</f>
        <v>13</v>
      </c>
      <c r="BZ41" s="119">
        <f>Month!BZ$41</f>
        <v>13</v>
      </c>
      <c r="CA41" s="119">
        <f>Month!CA$41</f>
        <v>13</v>
      </c>
      <c r="CB41" s="119">
        <f>Month!CB$41</f>
        <v>13</v>
      </c>
      <c r="CC41" s="119">
        <f>Month!CC$41</f>
        <v>13</v>
      </c>
      <c r="CD41" s="119">
        <f>Month!CD$41</f>
        <v>14</v>
      </c>
      <c r="CE41" s="119">
        <f>Month!CE$41</f>
        <v>14</v>
      </c>
      <c r="CF41" s="119">
        <f>Month!CF$41</f>
        <v>14</v>
      </c>
      <c r="CG41" s="119">
        <f>Month!CG$41</f>
        <v>14</v>
      </c>
      <c r="CH41" s="119">
        <f>Month!CH$41</f>
        <v>14</v>
      </c>
      <c r="CI41" s="119">
        <f>Month!CI$41</f>
        <v>14</v>
      </c>
      <c r="CJ41" s="119">
        <f>Month!CJ$41</f>
        <v>14</v>
      </c>
      <c r="CK41" s="119">
        <f>Month!CK$41</f>
        <v>15</v>
      </c>
      <c r="CL41" s="119">
        <f>Month!CL$41</f>
        <v>15</v>
      </c>
      <c r="CM41" s="119">
        <f>Month!CM$41</f>
        <v>15</v>
      </c>
      <c r="CN41" s="119">
        <f>Month!CN$41</f>
        <v>15</v>
      </c>
      <c r="CO41" s="119">
        <f>Month!CO$41</f>
        <v>15</v>
      </c>
      <c r="CP41" s="119">
        <f>Month!CP$41</f>
        <v>15</v>
      </c>
      <c r="CQ41" s="119">
        <f>Month!CQ$41</f>
        <v>15</v>
      </c>
      <c r="CR41" s="119">
        <f>Month!CR$41</f>
        <v>17</v>
      </c>
      <c r="CS41" s="119">
        <f>Month!CS$41</f>
        <v>18</v>
      </c>
      <c r="CT41" s="119">
        <f>Month!CT$41</f>
        <v>18</v>
      </c>
      <c r="CU41" s="119">
        <f>Month!CU$41</f>
        <v>18</v>
      </c>
      <c r="CV41" s="119">
        <f>Month!CV$41</f>
        <v>18</v>
      </c>
      <c r="CW41" s="119">
        <f>Month!CW$41</f>
        <v>18</v>
      </c>
      <c r="CX41" s="119">
        <f>Month!CX$41</f>
        <v>19</v>
      </c>
      <c r="CY41" s="119">
        <f>Month!CY$41</f>
        <v>19</v>
      </c>
      <c r="CZ41" s="119">
        <f>Month!CZ$41</f>
        <v>19</v>
      </c>
      <c r="DA41" s="119">
        <f>Month!DA$41</f>
        <v>19</v>
      </c>
      <c r="DB41" s="119">
        <f>Month!DB$41</f>
        <v>19</v>
      </c>
      <c r="DC41" s="119">
        <f>Month!DC$41</f>
        <v>19</v>
      </c>
      <c r="DD41" s="119">
        <f>Month!DD$41</f>
        <v>19</v>
      </c>
      <c r="DE41" s="119">
        <f>Month!DE$41</f>
        <v>19</v>
      </c>
      <c r="DF41" s="119">
        <f>Month!DF$41</f>
        <v>19</v>
      </c>
      <c r="DG41" s="119">
        <f>Month!DG$41</f>
        <v>19</v>
      </c>
      <c r="DH41" s="119">
        <f>Month!DH$41</f>
        <v>19</v>
      </c>
      <c r="DI41" s="119">
        <f>Month!DI$41</f>
        <v>19</v>
      </c>
      <c r="DJ41" s="119">
        <f>Month!DJ$41</f>
        <v>19</v>
      </c>
      <c r="DK41" s="119">
        <f>Month!DK$41</f>
        <v>19</v>
      </c>
      <c r="DL41" s="119">
        <f>Month!DL$41</f>
        <v>19</v>
      </c>
      <c r="DM41" s="119">
        <f>Month!DM$41</f>
        <v>19</v>
      </c>
      <c r="DN41" s="119">
        <f>Month!DN$41</f>
        <v>19</v>
      </c>
      <c r="DO41" s="119">
        <f>Month!DO$41</f>
        <v>19</v>
      </c>
      <c r="DP41" s="119">
        <f>Month!DP$41</f>
        <v>19</v>
      </c>
      <c r="DQ41" s="119">
        <f>Month!DQ$41</f>
        <v>19</v>
      </c>
      <c r="DR41" s="119">
        <f>Month!DR$41</f>
        <v>19</v>
      </c>
      <c r="DS41" s="119">
        <f>Month!DS$41</f>
        <v>19</v>
      </c>
      <c r="DT41" s="119">
        <f>Month!DT$41</f>
        <v>19</v>
      </c>
      <c r="DU41" s="119">
        <f>Month!DU$41</f>
        <v>19</v>
      </c>
      <c r="DV41" s="119">
        <f>Month!DV$41</f>
        <v>19</v>
      </c>
      <c r="DW41" s="119">
        <f>Month!DW$41</f>
        <v>20</v>
      </c>
      <c r="DX41" s="119">
        <f>Month!DX$41</f>
        <v>21</v>
      </c>
      <c r="DY41" s="119">
        <f>Month!DY$41</f>
        <v>21</v>
      </c>
      <c r="DZ41" s="119">
        <f>Month!DZ$41</f>
        <v>21</v>
      </c>
      <c r="EA41" s="119">
        <f>Month!EA$41</f>
        <v>21</v>
      </c>
      <c r="EB41" s="119">
        <f>Month!EB$41</f>
        <v>21</v>
      </c>
      <c r="EC41" s="119">
        <f>Month!EC$41</f>
        <v>22</v>
      </c>
      <c r="ED41" s="119">
        <f>Month!ED$41</f>
        <v>22</v>
      </c>
      <c r="EE41" s="119">
        <f>Month!EE$41</f>
        <v>23</v>
      </c>
      <c r="EF41" s="119">
        <f>Month!EF$41</f>
        <v>23</v>
      </c>
      <c r="EG41" s="119">
        <f>Month!EG$41</f>
        <v>23</v>
      </c>
      <c r="EH41" s="119">
        <f>Month!EH$41</f>
        <v>23</v>
      </c>
      <c r="EI41" s="119">
        <f>Month!EI$41</f>
        <v>23</v>
      </c>
      <c r="EJ41" s="119">
        <f>Month!EJ$41</f>
        <v>23</v>
      </c>
      <c r="EK41" s="119">
        <f>Month!EK$41</f>
        <v>23</v>
      </c>
      <c r="EL41" s="119">
        <f>Month!EL$41</f>
        <v>23</v>
      </c>
      <c r="EM41" s="119">
        <f>Month!EM$41</f>
        <v>23</v>
      </c>
      <c r="EN41" s="119">
        <f>Month!EN$41</f>
        <v>23</v>
      </c>
      <c r="EO41" s="119">
        <f>Month!EO$41</f>
        <v>23</v>
      </c>
      <c r="EP41" s="119">
        <f>Month!EP$41</f>
        <v>23</v>
      </c>
      <c r="EQ41" s="119">
        <f>Month!EQ$41</f>
        <v>23</v>
      </c>
      <c r="ER41" s="119">
        <f>Month!ER$41</f>
        <v>23</v>
      </c>
      <c r="ES41" s="119">
        <f>Month!ES$41</f>
        <v>23</v>
      </c>
      <c r="ET41" s="119">
        <f>Month!ET$41</f>
        <v>23</v>
      </c>
      <c r="EU41" s="119">
        <f>Month!EU$41</f>
        <v>23</v>
      </c>
      <c r="EV41" s="119">
        <f>Month!EV$41</f>
        <v>23</v>
      </c>
      <c r="EW41" s="119">
        <f>Month!EW$41</f>
        <v>23</v>
      </c>
      <c r="EX41" s="119">
        <f>Month!EX$41</f>
        <v>23</v>
      </c>
      <c r="EY41" s="119">
        <f>Month!EY$41</f>
        <v>23</v>
      </c>
      <c r="EZ41" s="119">
        <f>Month!EZ$41</f>
        <v>23</v>
      </c>
      <c r="FA41" s="119">
        <f>Month!FA$41</f>
        <v>23</v>
      </c>
      <c r="FB41" s="119">
        <f>Month!FB$41</f>
        <v>23</v>
      </c>
      <c r="FC41" s="119">
        <f>Month!FC$41</f>
        <v>23</v>
      </c>
      <c r="FD41" s="119">
        <f>Month!FD$41</f>
        <v>23</v>
      </c>
      <c r="FE41" s="119">
        <f>Month!FE$41</f>
        <v>23</v>
      </c>
      <c r="FF41" s="119">
        <f>Month!FF$41</f>
        <v>23</v>
      </c>
      <c r="FG41" s="119">
        <f>Month!FG$41</f>
        <v>23</v>
      </c>
      <c r="FH41" s="119">
        <f>Month!FH$41</f>
        <v>23</v>
      </c>
      <c r="FI41" s="119">
        <f>Month!FI$41</f>
        <v>23</v>
      </c>
      <c r="FJ41" s="119">
        <f>Month!FJ$41</f>
        <v>23</v>
      </c>
      <c r="FK41" s="119">
        <f>Month!FK$41</f>
        <v>23</v>
      </c>
      <c r="FL41" s="119">
        <f>Month!FL$41</f>
        <v>23</v>
      </c>
      <c r="FM41" s="119">
        <f>Month!FM$41</f>
        <v>23</v>
      </c>
      <c r="FN41" s="119">
        <f>Month!FN$41</f>
        <v>23</v>
      </c>
      <c r="FO41" s="119">
        <f>Month!FO$41</f>
        <v>23</v>
      </c>
      <c r="FP41" s="119">
        <f>Month!FP$41</f>
        <v>23</v>
      </c>
      <c r="FQ41" s="119">
        <f>Month!FQ$41</f>
        <v>23</v>
      </c>
      <c r="FR41" s="119">
        <f>Month!FR$41</f>
        <v>23</v>
      </c>
      <c r="FS41" s="119">
        <f>Month!FS$41</f>
        <v>23</v>
      </c>
      <c r="FT41" s="119">
        <f>Month!FT$41</f>
        <v>23</v>
      </c>
      <c r="FU41" s="119">
        <f>Month!FU$41</f>
        <v>23</v>
      </c>
      <c r="FV41" s="119">
        <f>Month!FV$41</f>
        <v>23</v>
      </c>
      <c r="FW41" s="119">
        <f>Month!FW$41</f>
        <v>23</v>
      </c>
      <c r="FX41" s="119">
        <f>Month!FX$41</f>
        <v>23</v>
      </c>
      <c r="FY41" s="119">
        <f>Month!FY$41</f>
        <v>23</v>
      </c>
      <c r="FZ41" s="119">
        <f>Month!FZ$41</f>
        <v>23</v>
      </c>
      <c r="GA41" s="119">
        <f>Month!GA$41</f>
        <v>23</v>
      </c>
      <c r="GB41" s="119">
        <f>Month!GB$41</f>
        <v>23</v>
      </c>
      <c r="GC41" s="119">
        <f>Month!GC$41</f>
        <v>23</v>
      </c>
      <c r="GD41" s="119">
        <f>Month!GD$41</f>
        <v>23</v>
      </c>
      <c r="GE41" s="119">
        <f>Month!GE$41</f>
        <v>23</v>
      </c>
      <c r="GF41" s="119">
        <f>Month!GF$41</f>
        <v>23</v>
      </c>
      <c r="GG41" s="119">
        <f>Month!GG$41</f>
        <v>23</v>
      </c>
      <c r="GH41" s="119">
        <f>Month!GH$41</f>
        <v>23</v>
      </c>
      <c r="GI41" s="119">
        <f>Month!GI$41</f>
        <v>23</v>
      </c>
      <c r="GJ41" s="119">
        <f>Month!GJ$41</f>
        <v>23</v>
      </c>
      <c r="GK41" s="87"/>
    </row>
    <row r="42" ht="12.75" customHeight="1">
      <c r="A42" s="88">
        <f t="shared" si="1"/>
        <v>38</v>
      </c>
      <c r="B42" s="124" t="s">
        <v>34</v>
      </c>
      <c r="C42" s="125">
        <f>SUM(Month!$C42:C42)</f>
        <v>62</v>
      </c>
      <c r="D42" s="125">
        <f>SUM(Month!$C42:D42)</f>
        <v>124</v>
      </c>
      <c r="E42" s="125">
        <f>SUM(Month!$C42:E42)</f>
        <v>180</v>
      </c>
      <c r="F42" s="125">
        <f>SUM(Month!$C42:F42)</f>
        <v>242</v>
      </c>
      <c r="G42" s="125">
        <f>SUM(Month!$C42:G42)</f>
        <v>302</v>
      </c>
      <c r="H42" s="125">
        <f>SUM(Month!$C42:H42)</f>
        <v>363.208</v>
      </c>
      <c r="I42" s="125">
        <f>SUM(Month!$C42:I42)</f>
        <v>423.208</v>
      </c>
      <c r="J42" s="125">
        <f>SUM(Month!$C42:J42)</f>
        <v>485.208</v>
      </c>
      <c r="K42" s="125">
        <f>SUM(Month!$C42:K42)</f>
        <v>547.208</v>
      </c>
      <c r="L42" s="125">
        <f>SUM(Month!$C42:L42)</f>
        <v>607.208</v>
      </c>
      <c r="M42" s="125">
        <f>SUM(Month!$C42:M42)</f>
        <v>669.208</v>
      </c>
      <c r="N42" s="125">
        <f>SUM(Month!$C42:N42)</f>
        <v>729.208</v>
      </c>
      <c r="O42" s="125">
        <f>SUM(Month!$O42:O42)</f>
        <v>62</v>
      </c>
      <c r="P42" s="125">
        <f>SUM(Month!$O42:P42)</f>
        <v>124</v>
      </c>
      <c r="Q42" s="125">
        <f>SUM(Month!$O42:Q42)</f>
        <v>180</v>
      </c>
      <c r="R42" s="125">
        <f>SUM(Month!$O42:R42)</f>
        <v>242</v>
      </c>
      <c r="S42" s="125">
        <f>SUM(Month!$O42:S42)</f>
        <v>302</v>
      </c>
      <c r="T42" s="125">
        <f>SUM(Month!$O42:T42)</f>
        <v>394</v>
      </c>
      <c r="U42" s="125">
        <f>SUM(Month!$O42:U42)</f>
        <v>484</v>
      </c>
      <c r="V42" s="125">
        <f>SUM(Month!$O42:V42)</f>
        <v>577</v>
      </c>
      <c r="W42" s="125">
        <f>SUM(Month!$O42:W42)</f>
        <v>670</v>
      </c>
      <c r="X42" s="125">
        <f>SUM(Month!$O42:X42)</f>
        <v>760</v>
      </c>
      <c r="Y42" s="125">
        <f>SUM(Month!$O42:Y42)</f>
        <v>853</v>
      </c>
      <c r="Z42" s="125">
        <f>SUM(Month!$O42:Z42)</f>
        <v>943</v>
      </c>
      <c r="AA42" s="125">
        <f>SUM(Month!$AA42:AA42)</f>
        <v>93</v>
      </c>
      <c r="AB42" s="125">
        <f>SUM(Month!$AA42:AB42)</f>
        <v>186</v>
      </c>
      <c r="AC42" s="125">
        <f>SUM(Month!$AA42:AC42)</f>
        <v>273</v>
      </c>
      <c r="AD42" s="125">
        <f>SUM(Month!$AA42:AD42)</f>
        <v>364.75</v>
      </c>
      <c r="AE42" s="125">
        <f>SUM(Month!$AA42:AE42)</f>
        <v>469.444</v>
      </c>
      <c r="AF42" s="125">
        <f>SUM(Month!$AA42:AF42)</f>
        <v>573.681</v>
      </c>
      <c r="AG42" s="125">
        <f>SUM(Month!$AA42:AG42)</f>
        <v>691.285</v>
      </c>
      <c r="AH42" s="125">
        <f>SUM(Month!$AA42:AH42)</f>
        <v>805.806</v>
      </c>
      <c r="AI42" s="125">
        <f>SUM(Month!$AA42:AI42)</f>
        <v>926.103</v>
      </c>
      <c r="AJ42" s="125">
        <f>SUM(Month!$AA42:AJ42)</f>
        <v>1076.103</v>
      </c>
      <c r="AK42" s="125">
        <f>SUM(Month!$AA42:AK42)</f>
        <v>1216.291</v>
      </c>
      <c r="AL42" s="125">
        <f>SUM(Month!$AA42:AL42)</f>
        <v>1359.2115</v>
      </c>
      <c r="AM42" s="125">
        <f>SUM(Month!$AM42:AM42)</f>
        <v>153.409</v>
      </c>
      <c r="AN42" s="125">
        <f>SUM(Month!$AM42:AN42)</f>
        <v>299.517</v>
      </c>
      <c r="AO42" s="125">
        <f>SUM(Month!$AM42:AO42)</f>
        <v>433.827</v>
      </c>
      <c r="AP42" s="125">
        <f>SUM(Month!$AM42:AP42)</f>
        <v>614.827</v>
      </c>
      <c r="AQ42" s="125">
        <f>SUM(Month!$AM42:AQ42)</f>
        <v>778.827</v>
      </c>
      <c r="AR42" s="125">
        <f>SUM(Month!$AM42:AR42)</f>
        <v>935.207</v>
      </c>
      <c r="AS42" s="125">
        <f>SUM(Month!$AM42:AS42)</f>
        <v>1097.207</v>
      </c>
      <c r="AT42" s="125">
        <f>SUM(Month!$AM42:AT42)</f>
        <v>1260.534</v>
      </c>
      <c r="AU42" s="125">
        <f>SUM(Month!$AM42:AU42)</f>
        <v>1447.378</v>
      </c>
      <c r="AV42" s="125">
        <f>SUM(Month!$AM42:AV42)</f>
        <v>1657.878</v>
      </c>
      <c r="AW42" s="125">
        <f>SUM(Month!$AM42:AW42)</f>
        <v>1864.8363</v>
      </c>
      <c r="AX42" s="125">
        <f>SUM(Month!$AM42:AX42)</f>
        <v>2045.3053</v>
      </c>
      <c r="AY42" s="125">
        <f>SUM(Month!$AY42:AY42)</f>
        <v>171.459</v>
      </c>
      <c r="AZ42" s="125">
        <f>SUM(Month!$AY42:AZ42)</f>
        <v>405.3935</v>
      </c>
      <c r="BA42" s="125">
        <f>SUM(Month!$AY42:BA42)</f>
        <v>630.5115</v>
      </c>
      <c r="BB42" s="125">
        <f>SUM(Month!$AY42:BB42)</f>
        <v>863.9245</v>
      </c>
      <c r="BC42" s="125">
        <f>SUM(Month!$AY42:BC42)</f>
        <v>1105.3665</v>
      </c>
      <c r="BD42" s="125">
        <f>SUM(Month!$AY42:BD42)</f>
        <v>1348.2747</v>
      </c>
      <c r="BE42" s="125">
        <f>SUM(Month!$AY42:BE42)</f>
        <v>1616.4015</v>
      </c>
      <c r="BF42" s="125">
        <f>SUM(Month!$AY42:BF42)</f>
        <v>1892.9645</v>
      </c>
      <c r="BG42" s="125">
        <f>SUM(Month!$AY42:BG42)</f>
        <v>2167.3755</v>
      </c>
      <c r="BH42" s="125">
        <f>SUM(Month!$AY42:BH42)</f>
        <v>2453.437988</v>
      </c>
      <c r="BI42" s="125">
        <f>SUM(Month!$AY42:BI42)</f>
        <v>2751.990977</v>
      </c>
      <c r="BJ42" s="125">
        <f>SUM(Month!$AY42:BJ42)</f>
        <v>3067.259594</v>
      </c>
      <c r="BK42" s="125">
        <f>SUM(Month!$BK42:BK42)</f>
        <v>227.82</v>
      </c>
      <c r="BL42" s="125">
        <f>SUM(Month!$BK42:BL42)</f>
        <v>534.82</v>
      </c>
      <c r="BM42" s="125">
        <f>SUM(Month!$BK42:BM42)</f>
        <v>829.8029769</v>
      </c>
      <c r="BN42" s="125">
        <f>SUM(Month!$BK42:BN42)</f>
        <v>1168.874977</v>
      </c>
      <c r="BO42" s="125">
        <f>SUM(Month!$BK42:BO42)</f>
        <v>1482.170977</v>
      </c>
      <c r="BP42" s="125">
        <f>SUM(Month!$BK42:BP42)</f>
        <v>1808.981977</v>
      </c>
      <c r="BQ42" s="125">
        <f>SUM(Month!$BK42:BQ42)</f>
        <v>2114.544965</v>
      </c>
      <c r="BR42" s="125">
        <f>SUM(Month!$BK42:BR42)</f>
        <v>2480.444865</v>
      </c>
      <c r="BS42" s="125">
        <f>SUM(Month!$BK42:BS42)</f>
        <v>2846.583865</v>
      </c>
      <c r="BT42" s="125">
        <f>SUM(Month!$BK42:BT42)</f>
        <v>3190.625865</v>
      </c>
      <c r="BU42" s="125">
        <f>SUM(Month!$BK42:BU42)</f>
        <v>3544.025865</v>
      </c>
      <c r="BV42" s="125">
        <f>SUM(Month!$BK42:BV42)</f>
        <v>3968.979865</v>
      </c>
      <c r="BW42" s="125">
        <f>SUM(Month!$BW42:BW42)</f>
        <v>288.292</v>
      </c>
      <c r="BX42" s="125">
        <f>SUM(Month!$BW42:BX42)</f>
        <v>644.624</v>
      </c>
      <c r="BY42" s="125">
        <f>SUM(Month!$BW42:BY42)</f>
        <v>1003.697</v>
      </c>
      <c r="BZ42" s="125">
        <f>SUM(Month!$BW42:BZ42)</f>
        <v>1402.969</v>
      </c>
      <c r="CA42" s="125">
        <f>SUM(Month!$BW42:CA42)</f>
        <v>1787.198</v>
      </c>
      <c r="CB42" s="125">
        <f>SUM(Month!$BW42:CB42)</f>
        <v>2175.809</v>
      </c>
      <c r="CC42" s="125">
        <f>SUM(Month!$BW42:CC42)</f>
        <v>2565.424</v>
      </c>
      <c r="CD42" s="125">
        <f>SUM(Month!$BW42:CD42)</f>
        <v>2974.369794</v>
      </c>
      <c r="CE42" s="125">
        <f>SUM(Month!$BW42:CE42)</f>
        <v>3384.259702</v>
      </c>
      <c r="CF42" s="125">
        <f>SUM(Month!$BW42:CF42)</f>
        <v>3786.196896</v>
      </c>
      <c r="CG42" s="125">
        <f>SUM(Month!$BW42:CG42)</f>
        <v>4209.841896</v>
      </c>
      <c r="CH42" s="125">
        <f>SUM(Month!$BW42:CH42)</f>
        <v>4702.403873</v>
      </c>
      <c r="CI42" s="125">
        <f>SUM(Month!$CI42:CI42)</f>
        <v>341.676</v>
      </c>
      <c r="CJ42" s="125">
        <f>SUM(Month!$CI42:CJ42)</f>
        <v>768.104</v>
      </c>
      <c r="CK42" s="125">
        <f>SUM(Month!$CI42:CK42)</f>
        <v>1135.229</v>
      </c>
      <c r="CL42" s="125">
        <f>SUM(Month!$CI42:CL42)</f>
        <v>1558.08</v>
      </c>
      <c r="CM42" s="125">
        <f>SUM(Month!$CI42:CM42)</f>
        <v>1967.936</v>
      </c>
      <c r="CN42" s="125">
        <f>SUM(Month!$CI42:CN42)</f>
        <v>2407.864</v>
      </c>
      <c r="CO42" s="125">
        <f>SUM(Month!$CI42:CO42)</f>
        <v>2846.054</v>
      </c>
      <c r="CP42" s="125">
        <f>SUM(Month!$CI42:CP42)</f>
        <v>3298.732</v>
      </c>
      <c r="CQ42" s="125">
        <f>SUM(Month!$CI42:CQ42)</f>
        <v>3741.188</v>
      </c>
      <c r="CR42" s="125">
        <f>SUM(Month!$CI42:CR42)</f>
        <v>4206.637</v>
      </c>
      <c r="CS42" s="125">
        <f>SUM(Month!$CI42:CS42)</f>
        <v>4732.943</v>
      </c>
      <c r="CT42" s="125">
        <f>SUM(Month!$CI42:CT42)</f>
        <v>5368.59</v>
      </c>
      <c r="CU42" s="125">
        <f>SUM(Month!$CU42:CU42)</f>
        <v>436.857</v>
      </c>
      <c r="CV42" s="125">
        <f>SUM(Month!$CU42:CV42)</f>
        <v>993.0747</v>
      </c>
      <c r="CW42" s="125">
        <f>SUM(Month!$CU42:CW42)</f>
        <v>1491.0043</v>
      </c>
      <c r="CX42" s="125">
        <f>SUM(Month!$CU42:CX42)</f>
        <v>2045.3723</v>
      </c>
      <c r="CY42" s="125">
        <f>SUM(Month!$CU42:CY42)</f>
        <v>2614.415539</v>
      </c>
      <c r="CZ42" s="125">
        <f>SUM(Month!$CU42:CZ42)</f>
        <v>3190.770039</v>
      </c>
      <c r="DA42" s="125">
        <f>SUM(Month!$CU42:DA42)</f>
        <v>3743.229039</v>
      </c>
      <c r="DB42" s="125">
        <f>SUM(Month!$CU42:DB42)</f>
        <v>4322.450039</v>
      </c>
      <c r="DC42" s="125">
        <f>SUM(Month!$CU42:DC42)</f>
        <v>4887.450039</v>
      </c>
      <c r="DD42" s="125">
        <f>SUM(Month!$CU42:DD42)</f>
        <v>5449.856843</v>
      </c>
      <c r="DE42" s="125">
        <f>SUM(Month!$CU42:DE42)</f>
        <v>6011.21769</v>
      </c>
      <c r="DF42" s="125">
        <f>SUM(Month!$CU42:DF42)</f>
        <v>6683.21769</v>
      </c>
      <c r="DG42" s="125">
        <f>SUM(Month!$DG42:DG42)</f>
        <v>461.3578</v>
      </c>
      <c r="DH42" s="125">
        <f>SUM(Month!$DG42:DH42)</f>
        <v>1037.6187</v>
      </c>
      <c r="DI42" s="125">
        <f>SUM(Month!$DG42:DI42)</f>
        <v>1556.4507</v>
      </c>
      <c r="DJ42" s="125">
        <f>SUM(Month!$DG42:DJ42)</f>
        <v>2130.4507</v>
      </c>
      <c r="DK42" s="125">
        <f>SUM(Month!$DG42:DK42)</f>
        <v>2689.4507</v>
      </c>
      <c r="DL42" s="125">
        <f>SUM(Month!$DG42:DL42)</f>
        <v>3266.4507</v>
      </c>
      <c r="DM42" s="125">
        <f>SUM(Month!$DG42:DM42)</f>
        <v>3824.4507</v>
      </c>
      <c r="DN42" s="125">
        <f>SUM(Month!$DG42:DN42)</f>
        <v>4400.4507</v>
      </c>
      <c r="DO42" s="125">
        <f>SUM(Month!$DG42:DO42)</f>
        <v>4982.6487</v>
      </c>
      <c r="DP42" s="125">
        <f>SUM(Month!$DG42:DP42)</f>
        <v>5531.7047</v>
      </c>
      <c r="DQ42" s="125">
        <f>SUM(Month!$DG42:DQ42)</f>
        <v>6059.7047</v>
      </c>
      <c r="DR42" s="125">
        <f>SUM(Month!$DG42:DR42)</f>
        <v>6585.7047</v>
      </c>
      <c r="DS42" s="125">
        <f>SUM(Month!$DS42:DS42)</f>
        <v>404.2754</v>
      </c>
      <c r="DT42" s="125">
        <f>SUM(Month!$DS42:DT42)</f>
        <v>907.617</v>
      </c>
      <c r="DU42" s="125">
        <f>SUM(Month!$DS42:DU42)</f>
        <v>1421.617</v>
      </c>
      <c r="DV42" s="125">
        <f>SUM(Month!$DS42:DV42)</f>
        <v>1950.617</v>
      </c>
      <c r="DW42" s="125">
        <f>SUM(Month!$DS42:DW42)</f>
        <v>2457.617</v>
      </c>
      <c r="DX42" s="125">
        <f>SUM(Month!$DS42:DX42)</f>
        <v>2990.617</v>
      </c>
      <c r="DY42" s="125">
        <f>SUM(Month!$DS42:DY42)</f>
        <v>3511.617</v>
      </c>
      <c r="DZ42" s="125">
        <f>SUM(Month!$DS42:DZ42)</f>
        <v>4085.617</v>
      </c>
      <c r="EA42" s="125">
        <f>SUM(Month!$DS42:EA42)</f>
        <v>4665.617</v>
      </c>
      <c r="EB42" s="125">
        <f>SUM(Month!$DS42:EB42)</f>
        <v>5207.617</v>
      </c>
      <c r="EC42" s="125">
        <f>SUM(Month!$DS42:EC42)</f>
        <v>5733.017118</v>
      </c>
      <c r="ED42" s="125">
        <f>SUM(Month!$DS42:ED42)</f>
        <v>6429.017118</v>
      </c>
      <c r="EE42" s="125">
        <f>SUM(Month!$EE42:EE42)</f>
        <v>474.4329</v>
      </c>
      <c r="EF42" s="125">
        <f>SUM(Month!$EE42:EF42)</f>
        <v>964.5610556</v>
      </c>
      <c r="EG42" s="125">
        <f>SUM(Month!$EE42:EG42)</f>
        <v>1466.274056</v>
      </c>
      <c r="EH42" s="125">
        <f>SUM(Month!$EE42:EH42)</f>
        <v>2028.311056</v>
      </c>
      <c r="EI42" s="125">
        <f>SUM(Month!$EE42:EI42)</f>
        <v>2573.308076</v>
      </c>
      <c r="EJ42" s="125">
        <f>SUM(Month!$EE42:EJ42)</f>
        <v>3143.902097</v>
      </c>
      <c r="EK42" s="125">
        <f>SUM(Month!$EE42:EK42)</f>
        <v>3677.415076</v>
      </c>
      <c r="EL42" s="125">
        <f>SUM(Month!$EE42:EL42)</f>
        <v>4240.946076</v>
      </c>
      <c r="EM42" s="125">
        <f>SUM(Month!$EE42:EM42)</f>
        <v>4797.234076</v>
      </c>
      <c r="EN42" s="125">
        <f>SUM(Month!$EE42:EN42)</f>
        <v>5227.110076</v>
      </c>
      <c r="EO42" s="125">
        <f>SUM(Month!$EE42:EO42)</f>
        <v>5608.011076</v>
      </c>
      <c r="EP42" s="125">
        <f>SUM(Month!$EE42:EP42)</f>
        <v>6035.098876</v>
      </c>
      <c r="EQ42" s="125">
        <f>SUM(Month!$EQ42:EQ42)</f>
        <v>329.0446111</v>
      </c>
      <c r="ER42" s="125">
        <f>SUM(Month!$EQ42:ER42)</f>
        <v>758.3507</v>
      </c>
      <c r="ES42" s="125">
        <f>SUM(Month!$EQ42:ES42)</f>
        <v>1174.2268</v>
      </c>
      <c r="ET42" s="125">
        <f>SUM(Month!$EQ42:ET42)</f>
        <v>1624.9672</v>
      </c>
      <c r="EU42" s="125">
        <f>SUM(Month!$EQ42:EU42)</f>
        <v>2076.6142</v>
      </c>
      <c r="EV42" s="125">
        <f>SUM(Month!$EQ42:EV42)</f>
        <v>2532.8142</v>
      </c>
      <c r="EW42" s="125">
        <f>SUM(Month!$EQ42:EW42)</f>
        <v>3007.9463</v>
      </c>
      <c r="EX42" s="125">
        <f>SUM(Month!$EQ42:EX42)</f>
        <v>3538.388022</v>
      </c>
      <c r="EY42" s="125">
        <f>SUM(Month!$EQ42:EY42)</f>
        <v>3974.845711</v>
      </c>
      <c r="EZ42" s="125">
        <f>SUM(Month!$EQ42:EZ42)</f>
        <v>4381.483027</v>
      </c>
      <c r="FA42" s="125">
        <f>SUM(Month!$EQ42:FA42)</f>
        <v>4730.296427</v>
      </c>
      <c r="FB42" s="125">
        <f>SUM(Month!$EQ42:FB42)</f>
        <v>5126.205127</v>
      </c>
      <c r="FC42" s="125">
        <f>SUM(Month!$FC42:FC42)</f>
        <v>314.189</v>
      </c>
      <c r="FD42" s="125">
        <f>SUM(Month!$FC42:FD42)</f>
        <v>696.126</v>
      </c>
      <c r="FE42" s="125">
        <f>SUM(Month!$FC42:FE42)</f>
        <v>1043.787</v>
      </c>
      <c r="FF42" s="125">
        <f>SUM(Month!$FC42:FF42)</f>
        <v>1434.689875</v>
      </c>
      <c r="FG42" s="125">
        <f>SUM(Month!$FC42:FG42)</f>
        <v>1874.611307</v>
      </c>
      <c r="FH42" s="125">
        <f>SUM(Month!$FC42:FH42)</f>
        <v>2264.621293</v>
      </c>
      <c r="FI42" s="125">
        <f>SUM(Month!$FC42:FI42)</f>
        <v>2693.262733</v>
      </c>
      <c r="FJ42" s="125">
        <f>SUM(Month!$FC42:FJ42)</f>
        <v>3161.786755</v>
      </c>
      <c r="FK42" s="125">
        <f>SUM(Month!$FC42:FK42)</f>
        <v>3636.831838</v>
      </c>
      <c r="FL42" s="125">
        <f>SUM(Month!$FC42:FL42)</f>
        <v>4128.259155</v>
      </c>
      <c r="FM42" s="125">
        <f>SUM(Month!$FC42:FM42)</f>
        <v>4596.149438</v>
      </c>
      <c r="FN42" s="125">
        <f>SUM(Month!$FC42:FN42)</f>
        <v>5128.426438</v>
      </c>
      <c r="FO42" s="125">
        <f>SUM(Month!$FO42:FO42)</f>
        <v>401.1246112</v>
      </c>
      <c r="FP42" s="125">
        <f>SUM(Month!$FO42:FP42)</f>
        <v>861.5127112</v>
      </c>
      <c r="FQ42" s="125">
        <f>SUM(Month!$FO42:FQ42)</f>
        <v>1326.939686</v>
      </c>
      <c r="FR42" s="125">
        <f>SUM(Month!$FO42:FR42)</f>
        <v>1780.793508</v>
      </c>
      <c r="FS42" s="125">
        <f>SUM(Month!$FO42:FS42)</f>
        <v>2175.011719</v>
      </c>
      <c r="FT42" s="125">
        <f>SUM(Month!$FO42:FT42)</f>
        <v>2552.847931</v>
      </c>
      <c r="FU42" s="125">
        <f>SUM(Month!$FO42:FU42)</f>
        <v>2965.040432</v>
      </c>
      <c r="FV42" s="125">
        <f>SUM(Month!$FO42:FV42)</f>
        <v>3441.576421</v>
      </c>
      <c r="FW42" s="125">
        <f>SUM(Month!$FO42:FW42)</f>
        <v>3930.196852</v>
      </c>
      <c r="FX42" s="125">
        <f>SUM(Month!$FO42:FX42)</f>
        <v>4391.801078</v>
      </c>
      <c r="FY42" s="125">
        <f>SUM(Month!$FO42:FY42)</f>
        <v>4839.95412</v>
      </c>
      <c r="FZ42" s="125">
        <f>SUM(Month!$FO42:FZ42)</f>
        <v>5356.079302</v>
      </c>
      <c r="GA42" s="125">
        <f>SUM(Month!$GA42:GA42)</f>
        <v>346.3085685</v>
      </c>
      <c r="GB42" s="125">
        <f>SUM(Month!$GA42:GB42)</f>
        <v>821.8917638</v>
      </c>
      <c r="GC42" s="125">
        <f>SUM(Month!$GA42:GC42)</f>
        <v>1247.071577</v>
      </c>
      <c r="GD42" s="125">
        <f>SUM(Month!$GA42:GD42)</f>
        <v>1734.025262</v>
      </c>
      <c r="GE42" s="125">
        <f>SUM(Month!$GA42:GE42)</f>
        <v>2152.694762</v>
      </c>
      <c r="GF42" s="125">
        <f>SUM(Month!$GA42:GF42)</f>
        <v>2573.118762</v>
      </c>
      <c r="GG42" s="125">
        <f>SUM(Month!$GA42:GG42)</f>
        <v>3027.364162</v>
      </c>
      <c r="GH42" s="125">
        <f>SUM(Month!$GA42:GH42)</f>
        <v>3464.419162</v>
      </c>
      <c r="GI42" s="125">
        <f>SUM(Month!$GA42:GI42)</f>
        <v>3924.903862</v>
      </c>
      <c r="GJ42" s="125">
        <f>SUM(Month!$GA42:GJ42)</f>
        <v>4384.061462</v>
      </c>
      <c r="GK42" s="87"/>
    </row>
    <row r="43" ht="15.75" customHeight="1">
      <c r="A43" s="88">
        <f t="shared" si="1"/>
        <v>39</v>
      </c>
      <c r="B43" s="115" t="s">
        <v>35</v>
      </c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43"/>
    </row>
    <row r="44" ht="15.75" customHeight="1">
      <c r="A44" s="88">
        <f t="shared" si="1"/>
        <v>40</v>
      </c>
      <c r="B44" s="126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44"/>
    </row>
    <row r="45" ht="13.5" customHeight="1">
      <c r="A45" s="88">
        <f t="shared" si="1"/>
        <v>41</v>
      </c>
      <c r="B45" s="94" t="s">
        <v>36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136"/>
    </row>
    <row r="46" ht="12.75" customHeight="1">
      <c r="A46" s="88">
        <f t="shared" si="1"/>
        <v>42</v>
      </c>
      <c r="B46" s="118" t="s">
        <v>37</v>
      </c>
      <c r="C46" s="119">
        <f>SUM(Month!$C46:C46)</f>
        <v>0</v>
      </c>
      <c r="D46" s="119">
        <f>SUM(Month!$C46:D46)</f>
        <v>0</v>
      </c>
      <c r="E46" s="119">
        <f>SUM(Month!$C46:E46)</f>
        <v>0</v>
      </c>
      <c r="F46" s="119">
        <f>SUM(Month!$C46:F46)</f>
        <v>0</v>
      </c>
      <c r="G46" s="119">
        <f>SUM(Month!$C46:G46)</f>
        <v>0</v>
      </c>
      <c r="H46" s="119">
        <f>SUM(Month!$C46:H46)</f>
        <v>0</v>
      </c>
      <c r="I46" s="119">
        <f>SUM(Month!$C46:I46)</f>
        <v>0</v>
      </c>
      <c r="J46" s="119">
        <f>SUM(Month!$C46:J46)</f>
        <v>0</v>
      </c>
      <c r="K46" s="119">
        <f>SUM(Month!$C46:K46)</f>
        <v>0</v>
      </c>
      <c r="L46" s="119">
        <f>SUM(Month!$C46:L46)</f>
        <v>0</v>
      </c>
      <c r="M46" s="119">
        <f>SUM(Month!$C46:M46)</f>
        <v>0</v>
      </c>
      <c r="N46" s="119">
        <f>SUM(Month!$C46:N46)</f>
        <v>0</v>
      </c>
      <c r="O46" s="119">
        <f>SUM(Month!$O46:O46)</f>
        <v>0</v>
      </c>
      <c r="P46" s="119">
        <f>SUM(Month!$O46:P46)</f>
        <v>0</v>
      </c>
      <c r="Q46" s="119">
        <f>SUM(Month!$O46:Q46)</f>
        <v>0</v>
      </c>
      <c r="R46" s="119">
        <f>SUM(Month!$O46:R46)</f>
        <v>0</v>
      </c>
      <c r="S46" s="119">
        <f>SUM(Month!$O46:S46)</f>
        <v>0</v>
      </c>
      <c r="T46" s="119">
        <f>SUM(Month!$O46:T46)</f>
        <v>0</v>
      </c>
      <c r="U46" s="119">
        <f>SUM(Month!$O46:U46)</f>
        <v>0</v>
      </c>
      <c r="V46" s="119">
        <f>SUM(Month!$O46:V46)</f>
        <v>0</v>
      </c>
      <c r="W46" s="119">
        <f>SUM(Month!$O46:W46)</f>
        <v>0</v>
      </c>
      <c r="X46" s="119">
        <f>SUM(Month!$O46:X46)</f>
        <v>0</v>
      </c>
      <c r="Y46" s="119">
        <f>SUM(Month!$O46:Y46)</f>
        <v>0</v>
      </c>
      <c r="Z46" s="119">
        <f>SUM(Month!$O46:Z46)</f>
        <v>0</v>
      </c>
      <c r="AA46" s="119">
        <f>SUM(Month!$AA46:AA46)</f>
        <v>0</v>
      </c>
      <c r="AB46" s="119">
        <f>SUM(Month!$AA46:AB46)</f>
        <v>0</v>
      </c>
      <c r="AC46" s="119">
        <f>SUM(Month!$AA46:AC46)</f>
        <v>0</v>
      </c>
      <c r="AD46" s="119">
        <f>SUM(Month!$AA46:AD46)</f>
        <v>0</v>
      </c>
      <c r="AE46" s="119">
        <f>SUM(Month!$AA46:AE46)</f>
        <v>0</v>
      </c>
      <c r="AF46" s="119">
        <f>SUM(Month!$AA46:AF46)</f>
        <v>0</v>
      </c>
      <c r="AG46" s="119">
        <f>SUM(Month!$AA46:AG46)</f>
        <v>0</v>
      </c>
      <c r="AH46" s="119">
        <f>SUM(Month!$AA46:AH46)</f>
        <v>0</v>
      </c>
      <c r="AI46" s="119">
        <f>SUM(Month!$AA46:AI46)</f>
        <v>0</v>
      </c>
      <c r="AJ46" s="119">
        <f>SUM(Month!$AA46:AJ46)</f>
        <v>0</v>
      </c>
      <c r="AK46" s="119">
        <f>SUM(Month!$AA46:AK46)</f>
        <v>0</v>
      </c>
      <c r="AL46" s="119">
        <f>SUM(Month!$AA46:AL46)</f>
        <v>0</v>
      </c>
      <c r="AM46" s="119">
        <f>SUM(Month!$AM46:AM46)</f>
        <v>0</v>
      </c>
      <c r="AN46" s="119">
        <f>SUM(Month!$AM46:AN46)</f>
        <v>0</v>
      </c>
      <c r="AO46" s="119">
        <f>SUM(Month!$AM46:AO46)</f>
        <v>0</v>
      </c>
      <c r="AP46" s="119">
        <f>SUM(Month!$AM46:AP46)</f>
        <v>0</v>
      </c>
      <c r="AQ46" s="119">
        <f>SUM(Month!$AM46:AQ46)</f>
        <v>0</v>
      </c>
      <c r="AR46" s="119">
        <f>SUM(Month!$AM46:AR46)</f>
        <v>0</v>
      </c>
      <c r="AS46" s="119">
        <f>SUM(Month!$AM46:AS46)</f>
        <v>0</v>
      </c>
      <c r="AT46" s="119">
        <f>SUM(Month!$AM46:AT46)</f>
        <v>0</v>
      </c>
      <c r="AU46" s="119">
        <f>SUM(Month!$AM46:AU46)</f>
        <v>0</v>
      </c>
      <c r="AV46" s="119">
        <f>SUM(Month!$AM46:AV46)</f>
        <v>0</v>
      </c>
      <c r="AW46" s="119">
        <f>SUM(Month!$AM46:AW46)</f>
        <v>0</v>
      </c>
      <c r="AX46" s="119">
        <f>SUM(Month!$AM46:AX46)</f>
        <v>0</v>
      </c>
      <c r="AY46" s="119">
        <f>SUM(Month!$AY46:AY46)</f>
        <v>0</v>
      </c>
      <c r="AZ46" s="119">
        <f>SUM(Month!$AY46:AZ46)</f>
        <v>0</v>
      </c>
      <c r="BA46" s="119">
        <f>SUM(Month!$AY46:BA46)</f>
        <v>0</v>
      </c>
      <c r="BB46" s="119">
        <f>SUM(Month!$AY46:BB46)</f>
        <v>0</v>
      </c>
      <c r="BC46" s="119">
        <f>SUM(Month!$AY46:BC46)</f>
        <v>0</v>
      </c>
      <c r="BD46" s="119">
        <f>SUM(Month!$AY46:BD46)</f>
        <v>0</v>
      </c>
      <c r="BE46" s="119">
        <f>SUM(Month!$AY46:BE46)</f>
        <v>0</v>
      </c>
      <c r="BF46" s="119">
        <f>SUM(Month!$AY46:BF46)</f>
        <v>0</v>
      </c>
      <c r="BG46" s="119">
        <f>SUM(Month!$AY46:BG46)</f>
        <v>0</v>
      </c>
      <c r="BH46" s="119">
        <f>SUM(Month!$AY46:BH46)</f>
        <v>0</v>
      </c>
      <c r="BI46" s="119">
        <f>SUM(Month!$AY46:BI46)</f>
        <v>0</v>
      </c>
      <c r="BJ46" s="119">
        <f>SUM(Month!$AY46:BJ46)</f>
        <v>0</v>
      </c>
      <c r="BK46" s="119">
        <f>SUM(Month!$BK46:BK46)</f>
        <v>191</v>
      </c>
      <c r="BL46" s="119">
        <f>SUM(Month!$BK46:BL46)</f>
        <v>383</v>
      </c>
      <c r="BM46" s="119">
        <f>SUM(Month!$BK46:BM46)</f>
        <v>563</v>
      </c>
      <c r="BN46" s="119">
        <f>SUM(Month!$BK46:BN46)</f>
        <v>764</v>
      </c>
      <c r="BO46" s="119">
        <f>SUM(Month!$BK46:BO46)</f>
        <v>958</v>
      </c>
      <c r="BP46" s="119">
        <f>SUM(Month!$BK46:BP46)</f>
        <v>1170</v>
      </c>
      <c r="BQ46" s="119">
        <f>SUM(Month!$BK46:BQ46)</f>
        <v>1388</v>
      </c>
      <c r="BR46" s="119">
        <f>SUM(Month!$BK46:BR46)</f>
        <v>1610</v>
      </c>
      <c r="BS46" s="119">
        <f>SUM(Month!$BK46:BS46)</f>
        <v>1842</v>
      </c>
      <c r="BT46" s="119">
        <f>SUM(Month!$BK46:BT46)</f>
        <v>1982</v>
      </c>
      <c r="BU46" s="119">
        <f>SUM(Month!$BK46:BU46)</f>
        <v>2116</v>
      </c>
      <c r="BV46" s="119">
        <f>SUM(Month!$BK46:BV46)</f>
        <v>2229</v>
      </c>
      <c r="BW46" s="119">
        <f>SUM(Month!$BW46:BW46)</f>
        <v>86</v>
      </c>
      <c r="BX46" s="119">
        <f>SUM(Month!$BW46:BX46)</f>
        <v>175</v>
      </c>
      <c r="BY46" s="119">
        <f>SUM(Month!$BW46:BY46)</f>
        <v>275</v>
      </c>
      <c r="BZ46" s="119">
        <f>SUM(Month!$BW46:BZ46)</f>
        <v>393</v>
      </c>
      <c r="CA46" s="119">
        <f>SUM(Month!$BW46:CA46)</f>
        <v>465</v>
      </c>
      <c r="CB46" s="119">
        <f>SUM(Month!$BW46:CB46)</f>
        <v>523</v>
      </c>
      <c r="CC46" s="119">
        <f>SUM(Month!$BW46:CC46)</f>
        <v>604</v>
      </c>
      <c r="CD46" s="119">
        <f>SUM(Month!$BW46:CD46)</f>
        <v>680</v>
      </c>
      <c r="CE46" s="119">
        <f>SUM(Month!$BW46:CE46)</f>
        <v>753</v>
      </c>
      <c r="CF46" s="119">
        <f>SUM(Month!$BW46:CF46)</f>
        <v>824</v>
      </c>
      <c r="CG46" s="119">
        <f>SUM(Month!$BW46:CG46)</f>
        <v>900</v>
      </c>
      <c r="CH46" s="119">
        <f>SUM(Month!$BW46:CH46)</f>
        <v>961</v>
      </c>
      <c r="CI46" s="119">
        <f>SUM(Month!$CI46:CI46)</f>
        <v>94</v>
      </c>
      <c r="CJ46" s="119">
        <f>SUM(Month!$CI46:CJ46)</f>
        <v>204</v>
      </c>
      <c r="CK46" s="119">
        <f>SUM(Month!$CI46:CK46)</f>
        <v>293</v>
      </c>
      <c r="CL46" s="119">
        <f>SUM(Month!$CI46:CL46)</f>
        <v>414</v>
      </c>
      <c r="CM46" s="119">
        <f>SUM(Month!$CI46:CM46)</f>
        <v>539</v>
      </c>
      <c r="CN46" s="119">
        <f>SUM(Month!$CI46:CN46)</f>
        <v>652</v>
      </c>
      <c r="CO46" s="119">
        <f>SUM(Month!$CI46:CO46)</f>
        <v>790</v>
      </c>
      <c r="CP46" s="119">
        <f>SUM(Month!$CI46:CP46)</f>
        <v>927</v>
      </c>
      <c r="CQ46" s="119">
        <f>SUM(Month!$CI46:CQ46)</f>
        <v>1062</v>
      </c>
      <c r="CR46" s="119">
        <f>SUM(Month!$CI46:CR46)</f>
        <v>1210</v>
      </c>
      <c r="CS46" s="119">
        <f>SUM(Month!$CI46:CS46)</f>
        <v>1326</v>
      </c>
      <c r="CT46" s="119">
        <f>SUM(Month!$CI46:CT46)</f>
        <v>1427</v>
      </c>
      <c r="CU46" s="119">
        <f>SUM(Month!$CU46:CU46)</f>
        <v>142</v>
      </c>
      <c r="CV46" s="119">
        <f>SUM(Month!$CU46:CV46)</f>
        <v>283</v>
      </c>
      <c r="CW46" s="119">
        <f>SUM(Month!$CU46:CW46)</f>
        <v>389</v>
      </c>
      <c r="CX46" s="119">
        <f>SUM(Month!$CU46:CX46)</f>
        <v>503</v>
      </c>
      <c r="CY46" s="119">
        <f>SUM(Month!$CU46:CY46)</f>
        <v>621</v>
      </c>
      <c r="CZ46" s="119">
        <f>SUM(Month!$CU46:CZ46)</f>
        <v>752</v>
      </c>
      <c r="DA46" s="119">
        <f>SUM(Month!$CU46:DA46)</f>
        <v>879</v>
      </c>
      <c r="DB46" s="119">
        <f>SUM(Month!$CU46:DB46)</f>
        <v>996</v>
      </c>
      <c r="DC46" s="119">
        <f>SUM(Month!$CU46:DC46)</f>
        <v>1060</v>
      </c>
      <c r="DD46" s="119">
        <f>SUM(Month!$CU46:DD46)</f>
        <v>1124</v>
      </c>
      <c r="DE46" s="119">
        <f>SUM(Month!$CU46:DE46)</f>
        <v>1187</v>
      </c>
      <c r="DF46" s="119">
        <f>SUM(Month!$CU46:DF46)</f>
        <v>1257</v>
      </c>
      <c r="DG46" s="119">
        <f>SUM(Month!$DG46:DG46)</f>
        <v>66</v>
      </c>
      <c r="DH46" s="119">
        <f>SUM(Month!$DG46:DH46)</f>
        <v>138</v>
      </c>
      <c r="DI46" s="119">
        <f>SUM(Month!$DG46:DI46)</f>
        <v>201</v>
      </c>
      <c r="DJ46" s="119">
        <f>SUM(Month!$DG46:DJ46)</f>
        <v>260</v>
      </c>
      <c r="DK46" s="119">
        <f>SUM(Month!$DG46:DK46)</f>
        <v>330</v>
      </c>
      <c r="DL46" s="119">
        <f>SUM(Month!$DG46:DL46)</f>
        <v>411</v>
      </c>
      <c r="DM46" s="119">
        <f>SUM(Month!$DG46:DM46)</f>
        <v>488</v>
      </c>
      <c r="DN46" s="119">
        <f>SUM(Month!$DG46:DN46)</f>
        <v>547</v>
      </c>
      <c r="DO46" s="119">
        <f>SUM(Month!$DG46:DO46)</f>
        <v>618</v>
      </c>
      <c r="DP46" s="119">
        <f>SUM(Month!$DG46:DP46)</f>
        <v>698</v>
      </c>
      <c r="DQ46" s="119">
        <f>SUM(Month!$DG46:DQ46)</f>
        <v>762</v>
      </c>
      <c r="DR46" s="119">
        <f>SUM(Month!$DG46:DR46)</f>
        <v>838</v>
      </c>
      <c r="DS46" s="119">
        <f>SUM(Month!$DS46:DS46)</f>
        <v>84</v>
      </c>
      <c r="DT46" s="119">
        <f>SUM(Month!$DS46:DT46)</f>
        <v>170</v>
      </c>
      <c r="DU46" s="119">
        <f>SUM(Month!$DS46:DU46)</f>
        <v>235</v>
      </c>
      <c r="DV46" s="119">
        <f>SUM(Month!$DS46:DV46)</f>
        <v>307</v>
      </c>
      <c r="DW46" s="119">
        <f>SUM(Month!$DS46:DW46)</f>
        <v>377</v>
      </c>
      <c r="DX46" s="119">
        <f>SUM(Month!$DS46:DX46)</f>
        <v>424</v>
      </c>
      <c r="DY46" s="119">
        <f>SUM(Month!$DS46:DY46)</f>
        <v>476</v>
      </c>
      <c r="DZ46" s="119">
        <f>SUM(Month!$DS46:DZ46)</f>
        <v>515</v>
      </c>
      <c r="EA46" s="119">
        <f>SUM(Month!$DS46:EA46)</f>
        <v>549</v>
      </c>
      <c r="EB46" s="119">
        <f>SUM(Month!$DS46:EB46)</f>
        <v>587</v>
      </c>
      <c r="EC46" s="119">
        <f>SUM(Month!$DS46:EC46)</f>
        <v>624</v>
      </c>
      <c r="ED46" s="119">
        <f>SUM(Month!$DS46:ED46)</f>
        <v>651</v>
      </c>
      <c r="EE46" s="119">
        <f>SUM(Month!$EE46:EE46)</f>
        <v>29</v>
      </c>
      <c r="EF46" s="119">
        <f>SUM(Month!$EE46:EF46)</f>
        <v>64</v>
      </c>
      <c r="EG46" s="119">
        <f>SUM(Month!$EE46:EG46)</f>
        <v>89</v>
      </c>
      <c r="EH46" s="119">
        <f>SUM(Month!$EE46:EH46)</f>
        <v>122</v>
      </c>
      <c r="EI46" s="119">
        <f>SUM(Month!$EE46:EI46)</f>
        <v>148</v>
      </c>
      <c r="EJ46" s="119">
        <f>SUM(Month!$EE46:EJ46)</f>
        <v>178</v>
      </c>
      <c r="EK46" s="119">
        <f>SUM(Month!$EE46:EK46)</f>
        <v>208</v>
      </c>
      <c r="EL46" s="119">
        <f>SUM(Month!$EE46:EL46)</f>
        <v>239</v>
      </c>
      <c r="EM46" s="119">
        <f>SUM(Month!$EE46:EM46)</f>
        <v>271</v>
      </c>
      <c r="EN46" s="119">
        <f>SUM(Month!$EE46:EN46)</f>
        <v>308</v>
      </c>
      <c r="EO46" s="119">
        <f>SUM(Month!$EE46:EO46)</f>
        <v>345</v>
      </c>
      <c r="EP46" s="119">
        <f>SUM(Month!$EE46:EP46)</f>
        <v>394</v>
      </c>
      <c r="EQ46" s="119">
        <f>SUM(Month!$EQ46:EQ46)</f>
        <v>53</v>
      </c>
      <c r="ER46" s="119">
        <f>SUM(Month!$EQ46:ER46)</f>
        <v>115</v>
      </c>
      <c r="ES46" s="119">
        <f>SUM(Month!$EQ46:ES46)</f>
        <v>175</v>
      </c>
      <c r="ET46" s="119">
        <f>SUM(Month!$EQ46:ET46)</f>
        <v>249</v>
      </c>
      <c r="EU46" s="119">
        <f>SUM(Month!$EQ46:EU46)</f>
        <v>297</v>
      </c>
      <c r="EV46" s="119">
        <f>SUM(Month!$EQ46:EV46)</f>
        <v>358</v>
      </c>
      <c r="EW46" s="119">
        <f>SUM(Month!$EQ46:EW46)</f>
        <v>412</v>
      </c>
      <c r="EX46" s="119">
        <f>SUM(Month!$EQ46:EX46)</f>
        <v>465</v>
      </c>
      <c r="EY46" s="119">
        <f>SUM(Month!$EQ46:EY46)</f>
        <v>513</v>
      </c>
      <c r="EZ46" s="119">
        <f>SUM(Month!$EQ46:EZ46)</f>
        <v>570</v>
      </c>
      <c r="FA46" s="119">
        <f>SUM(Month!$EQ46:FA46)</f>
        <v>613</v>
      </c>
      <c r="FB46" s="119">
        <f>SUM(Month!$EQ46:FB46)</f>
        <v>670</v>
      </c>
      <c r="FC46" s="119">
        <f>SUM(Month!$FC46:FC46)</f>
        <v>55</v>
      </c>
      <c r="FD46" s="119">
        <f>SUM(Month!$FC46:FD46)</f>
        <v>114</v>
      </c>
      <c r="FE46" s="119">
        <f>SUM(Month!$FC46:FE46)</f>
        <v>193</v>
      </c>
      <c r="FF46" s="119">
        <f>SUM(Month!$FC46:FF46)</f>
        <v>270</v>
      </c>
      <c r="FG46" s="119">
        <f>SUM(Month!$FC46:FG46)</f>
        <v>360</v>
      </c>
      <c r="FH46" s="119">
        <f>SUM(Month!$FC46:FH46)</f>
        <v>458</v>
      </c>
      <c r="FI46" s="119">
        <f>SUM(Month!$FC46:FI46)</f>
        <v>526</v>
      </c>
      <c r="FJ46" s="119">
        <f>SUM(Month!$FC46:FJ46)</f>
        <v>587</v>
      </c>
      <c r="FK46" s="119">
        <f>SUM(Month!$FC46:FK46)</f>
        <v>637</v>
      </c>
      <c r="FL46" s="119">
        <f>SUM(Month!$FC46:FL46)</f>
        <v>685</v>
      </c>
      <c r="FM46" s="119">
        <f>SUM(Month!$FC46:FM46)</f>
        <v>718</v>
      </c>
      <c r="FN46" s="119">
        <f>SUM(Month!$FC46:FN46)</f>
        <v>762</v>
      </c>
      <c r="FO46" s="119">
        <f>SUM(Month!$FO46:FO46)</f>
        <v>55</v>
      </c>
      <c r="FP46" s="119">
        <f>SUM(Month!$FO46:FP46)</f>
        <v>137</v>
      </c>
      <c r="FQ46" s="119">
        <f>SUM(Month!$FO46:FQ46)</f>
        <v>173</v>
      </c>
      <c r="FR46" s="119">
        <f>SUM(Month!$FO46:FR46)</f>
        <v>218</v>
      </c>
      <c r="FS46" s="119">
        <f>SUM(Month!$FO46:FS46)</f>
        <v>270</v>
      </c>
      <c r="FT46" s="119">
        <f>SUM(Month!$FO46:FT46)</f>
        <v>323</v>
      </c>
      <c r="FU46" s="119">
        <f>SUM(Month!$FO46:FU46)</f>
        <v>367</v>
      </c>
      <c r="FV46" s="119">
        <f>SUM(Month!$FO46:FV46)</f>
        <v>411</v>
      </c>
      <c r="FW46" s="119">
        <f>SUM(Month!$FO46:FW46)</f>
        <v>461</v>
      </c>
      <c r="FX46" s="119">
        <f>SUM(Month!$FO46:FX46)</f>
        <v>512</v>
      </c>
      <c r="FY46" s="119">
        <f>SUM(Month!$FO46:FY46)</f>
        <v>550</v>
      </c>
      <c r="FZ46" s="119">
        <f>SUM(Month!$FO46:FZ46)</f>
        <v>583</v>
      </c>
      <c r="GA46" s="119">
        <f>SUM(Month!$GA46:GA46)</f>
        <v>41</v>
      </c>
      <c r="GB46" s="119">
        <f>SUM(Month!$GA46:GB46)</f>
        <v>83</v>
      </c>
      <c r="GC46" s="119">
        <f>SUM(Month!$GA46:GC46)</f>
        <v>122</v>
      </c>
      <c r="GD46" s="119">
        <f>SUM(Month!$GA46:GD46)</f>
        <v>165</v>
      </c>
      <c r="GE46" s="119">
        <f>SUM(Month!$GA46:GE46)</f>
        <v>217</v>
      </c>
      <c r="GF46" s="119">
        <f>SUM(Month!$GA46:GF46)</f>
        <v>255</v>
      </c>
      <c r="GG46" s="119">
        <f>SUM(Month!$GA46:GG46)</f>
        <v>302</v>
      </c>
      <c r="GH46" s="119">
        <f>SUM(Month!$GA46:GH46)</f>
        <v>357</v>
      </c>
      <c r="GI46" s="119">
        <f>SUM(Month!$GA46:GI46)</f>
        <v>411</v>
      </c>
      <c r="GJ46" s="119">
        <f>SUM(Month!$GA46:GJ46)</f>
        <v>474</v>
      </c>
      <c r="GK46" s="87"/>
    </row>
    <row r="47" ht="15.75" customHeight="1">
      <c r="A47" s="88">
        <f t="shared" si="1"/>
        <v>43</v>
      </c>
      <c r="B47" s="129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145"/>
    </row>
    <row r="48" ht="13.5" customHeight="1">
      <c r="A48" s="88">
        <f t="shared" si="1"/>
        <v>44</v>
      </c>
      <c r="B48" s="94" t="s">
        <v>39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136"/>
    </row>
    <row r="49" ht="13.5" customHeight="1">
      <c r="A49" s="88">
        <f t="shared" si="1"/>
        <v>45</v>
      </c>
      <c r="B49" s="130" t="s">
        <v>40</v>
      </c>
      <c r="C49" s="131">
        <f>SUM(Month!$C49:C49)</f>
        <v>0</v>
      </c>
      <c r="D49" s="131">
        <f>SUM(Month!$C49:D49)</f>
        <v>0</v>
      </c>
      <c r="E49" s="131">
        <f>SUM(Month!$C49:E49)</f>
        <v>0</v>
      </c>
      <c r="F49" s="131">
        <f>SUM(Month!$C49:F49)</f>
        <v>0</v>
      </c>
      <c r="G49" s="131">
        <f>SUM(Month!$C49:G49)</f>
        <v>0</v>
      </c>
      <c r="H49" s="131">
        <f>SUM(Month!$C49:H49)</f>
        <v>0</v>
      </c>
      <c r="I49" s="131">
        <f>SUM(Month!$C49:I49)</f>
        <v>0</v>
      </c>
      <c r="J49" s="131">
        <f>SUM(Month!$C49:J49)</f>
        <v>0</v>
      </c>
      <c r="K49" s="131">
        <f>SUM(Month!$C49:K49)</f>
        <v>0</v>
      </c>
      <c r="L49" s="131">
        <f>SUM(Month!$C49:L49)</f>
        <v>0</v>
      </c>
      <c r="M49" s="131">
        <f>SUM(Month!$C49:M49)</f>
        <v>0</v>
      </c>
      <c r="N49" s="131">
        <f>SUM(Month!$C49:N49)</f>
        <v>0</v>
      </c>
      <c r="O49" s="131">
        <f>SUM(Month!$O49:O49)</f>
        <v>0</v>
      </c>
      <c r="P49" s="131">
        <f>SUM(Month!$O49:P49)</f>
        <v>0</v>
      </c>
      <c r="Q49" s="131">
        <f>SUM(Month!$O49:Q49)</f>
        <v>1</v>
      </c>
      <c r="R49" s="131">
        <f>SUM(Month!$O49:R49)</f>
        <v>1</v>
      </c>
      <c r="S49" s="131">
        <f>SUM(Month!$O49:S49)</f>
        <v>1</v>
      </c>
      <c r="T49" s="131">
        <f>SUM(Month!$O49:T49)</f>
        <v>1</v>
      </c>
      <c r="U49" s="131">
        <f>SUM(Month!$O49:U49)</f>
        <v>1</v>
      </c>
      <c r="V49" s="131">
        <f>SUM(Month!$O49:V49)</f>
        <v>1</v>
      </c>
      <c r="W49" s="131">
        <f>SUM(Month!$O49:W49)</f>
        <v>1</v>
      </c>
      <c r="X49" s="131">
        <f>SUM(Month!$O49:X49)</f>
        <v>1</v>
      </c>
      <c r="Y49" s="131">
        <f>SUM(Month!$O49:Y49)</f>
        <v>1</v>
      </c>
      <c r="Z49" s="131">
        <f>SUM(Month!$O49:Z49)</f>
        <v>1</v>
      </c>
      <c r="AA49" s="131">
        <f>SUM(Month!$AA49:AA49)</f>
        <v>0</v>
      </c>
      <c r="AB49" s="131">
        <f>SUM(Month!$AA49:AB49)</f>
        <v>0</v>
      </c>
      <c r="AC49" s="131">
        <f>SUM(Month!$AA49:AC49)</f>
        <v>0</v>
      </c>
      <c r="AD49" s="131">
        <f>SUM(Month!$AA49:AD49)</f>
        <v>1</v>
      </c>
      <c r="AE49" s="131">
        <f>SUM(Month!$AA49:AE49)</f>
        <v>1</v>
      </c>
      <c r="AF49" s="131">
        <f>SUM(Month!$AA49:AF49)</f>
        <v>1</v>
      </c>
      <c r="AG49" s="131">
        <f>SUM(Month!$AA49:AG49)</f>
        <v>1</v>
      </c>
      <c r="AH49" s="131">
        <f>SUM(Month!$AA49:AH49)</f>
        <v>2</v>
      </c>
      <c r="AI49" s="131">
        <f>SUM(Month!$AA49:AI49)</f>
        <v>2</v>
      </c>
      <c r="AJ49" s="131">
        <f>SUM(Month!$AA49:AJ49)</f>
        <v>2</v>
      </c>
      <c r="AK49" s="131">
        <f>SUM(Month!$AA49:AK49)</f>
        <v>2</v>
      </c>
      <c r="AL49" s="131">
        <f>SUM(Month!$AA49:AL49)</f>
        <v>2</v>
      </c>
      <c r="AM49" s="131">
        <f>SUM(Month!$AM49:AM49)</f>
        <v>0</v>
      </c>
      <c r="AN49" s="131">
        <f>SUM(Month!$AM49:AN49)</f>
        <v>0</v>
      </c>
      <c r="AO49" s="131">
        <f>SUM(Month!$AM49:AO49)</f>
        <v>1</v>
      </c>
      <c r="AP49" s="131">
        <f>SUM(Month!$AM49:AP49)</f>
        <v>1</v>
      </c>
      <c r="AQ49" s="131">
        <f>SUM(Month!$AM49:AQ49)</f>
        <v>1</v>
      </c>
      <c r="AR49" s="131">
        <f>SUM(Month!$AM49:AR49)</f>
        <v>1</v>
      </c>
      <c r="AS49" s="131">
        <f>SUM(Month!$AM49:AS49)</f>
        <v>2</v>
      </c>
      <c r="AT49" s="131">
        <f>SUM(Month!$AM49:AT49)</f>
        <v>2</v>
      </c>
      <c r="AU49" s="131">
        <f>SUM(Month!$AM49:AU49)</f>
        <v>2</v>
      </c>
      <c r="AV49" s="131">
        <f>SUM(Month!$AM49:AV49)</f>
        <v>2</v>
      </c>
      <c r="AW49" s="131">
        <f>SUM(Month!$AM49:AW49)</f>
        <v>2</v>
      </c>
      <c r="AX49" s="131">
        <f>SUM(Month!$AM49:AX49)</f>
        <v>2</v>
      </c>
      <c r="AY49" s="131">
        <f>SUM(Month!$AY49:AY49)</f>
        <v>1</v>
      </c>
      <c r="AZ49" s="131">
        <f>SUM(Month!$AY49:AZ49)</f>
        <v>1</v>
      </c>
      <c r="BA49" s="131">
        <f>SUM(Month!$AY49:BA49)</f>
        <v>1</v>
      </c>
      <c r="BB49" s="131">
        <f>SUM(Month!$AY49:BB49)</f>
        <v>1</v>
      </c>
      <c r="BC49" s="131">
        <f>SUM(Month!$AY49:BC49)</f>
        <v>2</v>
      </c>
      <c r="BD49" s="131">
        <f>SUM(Month!$AY49:BD49)</f>
        <v>2</v>
      </c>
      <c r="BE49" s="131">
        <f>SUM(Month!$AY49:BE49)</f>
        <v>2</v>
      </c>
      <c r="BF49" s="131">
        <f>SUM(Month!$AY49:BF49)</f>
        <v>2</v>
      </c>
      <c r="BG49" s="131">
        <f>SUM(Month!$AY49:BG49)</f>
        <v>3</v>
      </c>
      <c r="BH49" s="131">
        <f>SUM(Month!$AY49:BH49)</f>
        <v>3</v>
      </c>
      <c r="BI49" s="131">
        <f>SUM(Month!$AY49:BI49)</f>
        <v>3</v>
      </c>
      <c r="BJ49" s="131">
        <f>SUM(Month!$AY49:BJ49)</f>
        <v>3</v>
      </c>
      <c r="BK49" s="131">
        <f>SUM(Month!$BK49:BK49)</f>
        <v>0</v>
      </c>
      <c r="BL49" s="131">
        <f>SUM(Month!$BK49:BL49)</f>
        <v>0</v>
      </c>
      <c r="BM49" s="131">
        <f>SUM(Month!$BK49:BM49)</f>
        <v>1</v>
      </c>
      <c r="BN49" s="131">
        <f>SUM(Month!$BK49:BN49)</f>
        <v>1</v>
      </c>
      <c r="BO49" s="131">
        <f>SUM(Month!$BK49:BO49)</f>
        <v>1</v>
      </c>
      <c r="BP49" s="131">
        <f>SUM(Month!$BK49:BP49)</f>
        <v>1</v>
      </c>
      <c r="BQ49" s="131">
        <f>SUM(Month!$BK49:BQ49)</f>
        <v>2</v>
      </c>
      <c r="BR49" s="131">
        <f>SUM(Month!$BK49:BR49)</f>
        <v>2</v>
      </c>
      <c r="BS49" s="131">
        <f>SUM(Month!$BK49:BS49)</f>
        <v>2</v>
      </c>
      <c r="BT49" s="131">
        <f>SUM(Month!$BK49:BT49)</f>
        <v>2</v>
      </c>
      <c r="BU49" s="131">
        <f>SUM(Month!$BK49:BU49)</f>
        <v>2</v>
      </c>
      <c r="BV49" s="131">
        <f>SUM(Month!$BK49:BV49)</f>
        <v>2</v>
      </c>
      <c r="BW49" s="131">
        <f>SUM(Month!$BW49:BW49)</f>
        <v>0</v>
      </c>
      <c r="BX49" s="131">
        <f>SUM(Month!$BW49:BX49)</f>
        <v>1</v>
      </c>
      <c r="BY49" s="131">
        <f>SUM(Month!$BW49:BY49)</f>
        <v>1</v>
      </c>
      <c r="BZ49" s="131">
        <f>SUM(Month!$BW49:BZ49)</f>
        <v>1</v>
      </c>
      <c r="CA49" s="131">
        <f>SUM(Month!$BW49:CA49)</f>
        <v>1</v>
      </c>
      <c r="CB49" s="131">
        <f>SUM(Month!$BW49:CB49)</f>
        <v>1</v>
      </c>
      <c r="CC49" s="131">
        <f>SUM(Month!$BW49:CC49)</f>
        <v>1</v>
      </c>
      <c r="CD49" s="131">
        <f>SUM(Month!$BW49:CD49)</f>
        <v>2</v>
      </c>
      <c r="CE49" s="131">
        <f>SUM(Month!$BW49:CE49)</f>
        <v>2</v>
      </c>
      <c r="CF49" s="131">
        <f>SUM(Month!$BW49:CF49)</f>
        <v>2</v>
      </c>
      <c r="CG49" s="131">
        <f>SUM(Month!$BW49:CG49)</f>
        <v>2</v>
      </c>
      <c r="CH49" s="131">
        <f>SUM(Month!$BW49:CH49)</f>
        <v>2</v>
      </c>
      <c r="CI49" s="131">
        <f>SUM(Month!$CI49:CI49)</f>
        <v>0</v>
      </c>
      <c r="CJ49" s="131">
        <f>SUM(Month!$CI49:CJ49)</f>
        <v>0</v>
      </c>
      <c r="CK49" s="131">
        <f>SUM(Month!$CI49:CK49)</f>
        <v>1</v>
      </c>
      <c r="CL49" s="131">
        <f>SUM(Month!$CI49:CL49)</f>
        <v>1</v>
      </c>
      <c r="CM49" s="131">
        <f>SUM(Month!$CI49:CM49)</f>
        <v>1</v>
      </c>
      <c r="CN49" s="131">
        <f>SUM(Month!$CI49:CN49)</f>
        <v>1</v>
      </c>
      <c r="CO49" s="131">
        <f>SUM(Month!$CI49:CO49)</f>
        <v>1</v>
      </c>
      <c r="CP49" s="131">
        <f>SUM(Month!$CI49:CP49)</f>
        <v>1</v>
      </c>
      <c r="CQ49" s="131">
        <f>SUM(Month!$CI49:CQ49)</f>
        <v>2</v>
      </c>
      <c r="CR49" s="131">
        <f>SUM(Month!$CI49:CR49)</f>
        <v>2</v>
      </c>
      <c r="CS49" s="131">
        <f>SUM(Month!$CI49:CS49)</f>
        <v>3</v>
      </c>
      <c r="CT49" s="131">
        <f>SUM(Month!$CI49:CT49)</f>
        <v>3</v>
      </c>
      <c r="CU49" s="131">
        <f>SUM(Month!$CU49:CU49)</f>
        <v>0</v>
      </c>
      <c r="CV49" s="131">
        <f>SUM(Month!$CU49:CV49)</f>
        <v>0</v>
      </c>
      <c r="CW49" s="131">
        <f>SUM(Month!$CU49:CW49)</f>
        <v>1</v>
      </c>
      <c r="CX49" s="131">
        <f>SUM(Month!$CU49:CX49)</f>
        <v>1</v>
      </c>
      <c r="CY49" s="131">
        <f>SUM(Month!$CU49:CY49)</f>
        <v>1</v>
      </c>
      <c r="CZ49" s="131">
        <f>SUM(Month!$CU49:CZ49)</f>
        <v>1</v>
      </c>
      <c r="DA49" s="131">
        <f>SUM(Month!$CU49:DA49)</f>
        <v>1</v>
      </c>
      <c r="DB49" s="131">
        <f>SUM(Month!$CU49:DB49)</f>
        <v>1</v>
      </c>
      <c r="DC49" s="131">
        <f>SUM(Month!$CU49:DC49)</f>
        <v>1</v>
      </c>
      <c r="DD49" s="131">
        <f>SUM(Month!$CU49:DD49)</f>
        <v>1</v>
      </c>
      <c r="DE49" s="131">
        <f>SUM(Month!$CU49:DE49)</f>
        <v>1</v>
      </c>
      <c r="DF49" s="131">
        <f>SUM(Month!$CU49:DF49)</f>
        <v>1</v>
      </c>
      <c r="DG49" s="131">
        <f>SUM(Month!$DG49:DG49)</f>
        <v>0</v>
      </c>
      <c r="DH49" s="131">
        <f>SUM(Month!$DG49:DH49)</f>
        <v>0</v>
      </c>
      <c r="DI49" s="131">
        <f>SUM(Month!$DG49:DI49)</f>
        <v>0</v>
      </c>
      <c r="DJ49" s="131">
        <f>SUM(Month!$DG49:DJ49)</f>
        <v>0</v>
      </c>
      <c r="DK49" s="131">
        <f>SUM(Month!$DG49:DK49)</f>
        <v>0</v>
      </c>
      <c r="DL49" s="131">
        <f>SUM(Month!$DG49:DL49)</f>
        <v>0</v>
      </c>
      <c r="DM49" s="131">
        <f>SUM(Month!$DG49:DM49)</f>
        <v>0</v>
      </c>
      <c r="DN49" s="131">
        <f>SUM(Month!$DG49:DN49)</f>
        <v>0</v>
      </c>
      <c r="DO49" s="131">
        <f>SUM(Month!$DG49:DO49)</f>
        <v>0</v>
      </c>
      <c r="DP49" s="131">
        <f>SUM(Month!$DG49:DP49)</f>
        <v>0</v>
      </c>
      <c r="DQ49" s="131">
        <f>SUM(Month!$DG49:DQ49)</f>
        <v>1</v>
      </c>
      <c r="DR49" s="131">
        <f>SUM(Month!$DG49:DR49)</f>
        <v>2</v>
      </c>
      <c r="DS49" s="131">
        <f>SUM(Month!$DS49:DS49)</f>
        <v>0</v>
      </c>
      <c r="DT49" s="131">
        <f>SUM(Month!$DS49:DT49)</f>
        <v>0</v>
      </c>
      <c r="DU49" s="131">
        <f>SUM(Month!$DS49:DU49)</f>
        <v>0</v>
      </c>
      <c r="DV49" s="131">
        <f>SUM(Month!$DS49:DV49)</f>
        <v>1</v>
      </c>
      <c r="DW49" s="131">
        <f>SUM(Month!$DS49:DW49)</f>
        <v>1</v>
      </c>
      <c r="DX49" s="131">
        <f>SUM(Month!$DS49:DX49)</f>
        <v>2</v>
      </c>
      <c r="DY49" s="131">
        <f>SUM(Month!$DS49:DY49)</f>
        <v>2</v>
      </c>
      <c r="DZ49" s="131">
        <f>SUM(Month!$DS49:DZ49)</f>
        <v>2</v>
      </c>
      <c r="EA49" s="131">
        <f>SUM(Month!$DS49:EA49)</f>
        <v>2</v>
      </c>
      <c r="EB49" s="131">
        <f>SUM(Month!$DS49:EB49)</f>
        <v>3</v>
      </c>
      <c r="EC49" s="131">
        <f>SUM(Month!$DS49:EC49)</f>
        <v>3</v>
      </c>
      <c r="ED49" s="131">
        <f>SUM(Month!$DS49:ED49)</f>
        <v>3</v>
      </c>
      <c r="EE49" s="131">
        <f>SUM(Month!$EE49:EE49)</f>
        <v>0</v>
      </c>
      <c r="EF49" s="131">
        <f>SUM(Month!$EE49:EF49)</f>
        <v>0</v>
      </c>
      <c r="EG49" s="131">
        <f>SUM(Month!$EE49:EG49)</f>
        <v>0</v>
      </c>
      <c r="EH49" s="131">
        <f>SUM(Month!$EE49:EH49)</f>
        <v>0</v>
      </c>
      <c r="EI49" s="131">
        <f>SUM(Month!$EE49:EI49)</f>
        <v>0</v>
      </c>
      <c r="EJ49" s="131">
        <f>SUM(Month!$EE49:EJ49)</f>
        <v>0</v>
      </c>
      <c r="EK49" s="131">
        <f>SUM(Month!$EE49:EK49)</f>
        <v>0</v>
      </c>
      <c r="EL49" s="131">
        <f>SUM(Month!$EE49:EL49)</f>
        <v>0</v>
      </c>
      <c r="EM49" s="131">
        <f>SUM(Month!$EE49:EM49)</f>
        <v>0</v>
      </c>
      <c r="EN49" s="131">
        <f>SUM(Month!$EE49:EN49)</f>
        <v>0</v>
      </c>
      <c r="EO49" s="131">
        <f>SUM(Month!$EE49:EO49)</f>
        <v>0</v>
      </c>
      <c r="EP49" s="131">
        <f>SUM(Month!$EE49:EP49)</f>
        <v>0</v>
      </c>
      <c r="EQ49" s="131">
        <f>SUM(Month!$EQ49:EQ49)</f>
        <v>0</v>
      </c>
      <c r="ER49" s="131">
        <f>SUM(Month!$EQ49:ER49)</f>
        <v>0</v>
      </c>
      <c r="ES49" s="131">
        <f>SUM(Month!$EQ49:ES49)</f>
        <v>0</v>
      </c>
      <c r="ET49" s="131">
        <f>SUM(Month!$EQ49:ET49)</f>
        <v>0</v>
      </c>
      <c r="EU49" s="131">
        <f>SUM(Month!$EQ49:EU49)</f>
        <v>0</v>
      </c>
      <c r="EV49" s="131">
        <f>SUM(Month!$EQ49:EV49)</f>
        <v>0</v>
      </c>
      <c r="EW49" s="131">
        <f>SUM(Month!$EQ49:EW49)</f>
        <v>0</v>
      </c>
      <c r="EX49" s="131">
        <f>SUM(Month!$EQ49:EX49)</f>
        <v>0</v>
      </c>
      <c r="EY49" s="131">
        <f>SUM(Month!$EQ49:EY49)</f>
        <v>0</v>
      </c>
      <c r="EZ49" s="131">
        <f>SUM(Month!$EQ49:EZ49)</f>
        <v>0</v>
      </c>
      <c r="FA49" s="131">
        <f>SUM(Month!$EQ49:FA49)</f>
        <v>0</v>
      </c>
      <c r="FB49" s="131">
        <f>SUM(Month!$EQ49:FB49)</f>
        <v>0</v>
      </c>
      <c r="FC49" s="131">
        <f>SUM(Month!$FC49:FC49)</f>
        <v>0</v>
      </c>
      <c r="FD49" s="131">
        <f>SUM(Month!$FC49:FD49)</f>
        <v>0</v>
      </c>
      <c r="FE49" s="131">
        <f>SUM(Month!$FC49:FE49)</f>
        <v>0</v>
      </c>
      <c r="FF49" s="131">
        <f>SUM(Month!$FC49:FF49)</f>
        <v>0</v>
      </c>
      <c r="FG49" s="131">
        <f>SUM(Month!$FC49:FG49)</f>
        <v>0</v>
      </c>
      <c r="FH49" s="131">
        <f>SUM(Month!$FC49:FH49)</f>
        <v>0</v>
      </c>
      <c r="FI49" s="131">
        <f>SUM(Month!$FC49:FI49)</f>
        <v>0</v>
      </c>
      <c r="FJ49" s="131">
        <f>SUM(Month!$FC49:FJ49)</f>
        <v>0</v>
      </c>
      <c r="FK49" s="131">
        <f>SUM(Month!$FC49:FK49)</f>
        <v>0</v>
      </c>
      <c r="FL49" s="131">
        <f>SUM(Month!$FC49:FL49)</f>
        <v>0</v>
      </c>
      <c r="FM49" s="131">
        <f>SUM(Month!$FC49:FM49)</f>
        <v>0</v>
      </c>
      <c r="FN49" s="131">
        <f>SUM(Month!$FC49:FN49)</f>
        <v>0</v>
      </c>
      <c r="FO49" s="131">
        <f>SUM(Month!$FO49:FO49)</f>
        <v>0</v>
      </c>
      <c r="FP49" s="131">
        <f>SUM(Month!$FO49:FP49)</f>
        <v>0</v>
      </c>
      <c r="FQ49" s="131">
        <f>SUM(Month!$FO49:FQ49)</f>
        <v>0</v>
      </c>
      <c r="FR49" s="131">
        <f>SUM(Month!$FO49:FR49)</f>
        <v>0</v>
      </c>
      <c r="FS49" s="131">
        <f>SUM(Month!$FO49:FS49)</f>
        <v>0</v>
      </c>
      <c r="FT49" s="131">
        <f>SUM(Month!$FO49:FT49)</f>
        <v>0</v>
      </c>
      <c r="FU49" s="131">
        <f>SUM(Month!$FO49:FU49)</f>
        <v>0</v>
      </c>
      <c r="FV49" s="131">
        <f>SUM(Month!$FO49:FV49)</f>
        <v>0</v>
      </c>
      <c r="FW49" s="131">
        <f>SUM(Month!$FO49:FW49)</f>
        <v>0</v>
      </c>
      <c r="FX49" s="131">
        <f>SUM(Month!$FO49:FX49)</f>
        <v>0</v>
      </c>
      <c r="FY49" s="131">
        <f>SUM(Month!$FO49:FY49)</f>
        <v>0</v>
      </c>
      <c r="FZ49" s="131">
        <f>SUM(Month!$FO49:FZ49)</f>
        <v>0</v>
      </c>
      <c r="GA49" s="131">
        <f>SUM(Month!$GA49:GA49)</f>
        <v>0</v>
      </c>
      <c r="GB49" s="131">
        <f>SUM(Month!$GA49:GB49)</f>
        <v>0</v>
      </c>
      <c r="GC49" s="131">
        <f>SUM(Month!$GA49:GC49)</f>
        <v>0</v>
      </c>
      <c r="GD49" s="131">
        <f>SUM(Month!$GA49:GD49)</f>
        <v>0</v>
      </c>
      <c r="GE49" s="131">
        <f>SUM(Month!$GA49:GE49)</f>
        <v>0</v>
      </c>
      <c r="GF49" s="131">
        <f>SUM(Month!$GA49:GF49)</f>
        <v>0</v>
      </c>
      <c r="GG49" s="131">
        <f>SUM(Month!$GA49:GG49)</f>
        <v>0</v>
      </c>
      <c r="GH49" s="131">
        <f>SUM(Month!$GA49:GH49)</f>
        <v>0</v>
      </c>
      <c r="GI49" s="131">
        <f>SUM(Month!$GA49:GI49)</f>
        <v>0</v>
      </c>
      <c r="GJ49" s="131">
        <f>SUM(Month!$GA49:GJ49)</f>
        <v>0</v>
      </c>
      <c r="GK49" s="146"/>
    </row>
    <row r="50" ht="12.75" customHeight="1">
      <c r="A50" s="88">
        <f t="shared" si="1"/>
        <v>46</v>
      </c>
      <c r="B50" s="133" t="s">
        <v>41</v>
      </c>
      <c r="C50" s="134">
        <f>SUM(Month!$C50:C50)</f>
        <v>0</v>
      </c>
      <c r="D50" s="134">
        <f>SUM(Month!$C50:D50)</f>
        <v>0</v>
      </c>
      <c r="E50" s="134">
        <f>SUM(Month!$C50:E50)</f>
        <v>1</v>
      </c>
      <c r="F50" s="134">
        <f>SUM(Month!$C50:F50)</f>
        <v>2</v>
      </c>
      <c r="G50" s="134">
        <f>SUM(Month!$C50:G50)</f>
        <v>2</v>
      </c>
      <c r="H50" s="134">
        <f>SUM(Month!$C50:H50)</f>
        <v>2</v>
      </c>
      <c r="I50" s="134">
        <f>SUM(Month!$C50:I50)</f>
        <v>2</v>
      </c>
      <c r="J50" s="134">
        <f>SUM(Month!$C50:J50)</f>
        <v>2</v>
      </c>
      <c r="K50" s="134">
        <f>SUM(Month!$C50:K50)</f>
        <v>2</v>
      </c>
      <c r="L50" s="134">
        <f>SUM(Month!$C50:L50)</f>
        <v>2</v>
      </c>
      <c r="M50" s="134">
        <f>SUM(Month!$C50:M50)</f>
        <v>2</v>
      </c>
      <c r="N50" s="134">
        <f>SUM(Month!$C50:N50)</f>
        <v>2</v>
      </c>
      <c r="O50" s="134">
        <f>SUM(Month!$O50:O50)</f>
        <v>0</v>
      </c>
      <c r="P50" s="134">
        <f>SUM(Month!$O50:P50)</f>
        <v>0</v>
      </c>
      <c r="Q50" s="134">
        <f>SUM(Month!$O50:Q50)</f>
        <v>0</v>
      </c>
      <c r="R50" s="134">
        <f>SUM(Month!$O50:R50)</f>
        <v>0</v>
      </c>
      <c r="S50" s="134">
        <f>SUM(Month!$O50:S50)</f>
        <v>0</v>
      </c>
      <c r="T50" s="134">
        <f>SUM(Month!$O50:T50)</f>
        <v>0</v>
      </c>
      <c r="U50" s="134">
        <f>SUM(Month!$O50:U50)</f>
        <v>0</v>
      </c>
      <c r="V50" s="134">
        <f>SUM(Month!$O50:V50)</f>
        <v>1</v>
      </c>
      <c r="W50" s="134">
        <f>SUM(Month!$O50:W50)</f>
        <v>1</v>
      </c>
      <c r="X50" s="134">
        <f>SUM(Month!$O50:X50)</f>
        <v>2</v>
      </c>
      <c r="Y50" s="134">
        <f>SUM(Month!$O50:Y50)</f>
        <v>2</v>
      </c>
      <c r="Z50" s="134">
        <f>SUM(Month!$O50:Z50)</f>
        <v>2</v>
      </c>
      <c r="AA50" s="134">
        <f>SUM(Month!$AA50:AA50)</f>
        <v>0</v>
      </c>
      <c r="AB50" s="134">
        <f>SUM(Month!$AA50:AB50)</f>
        <v>0</v>
      </c>
      <c r="AC50" s="134">
        <f>SUM(Month!$AA50:AC50)</f>
        <v>0</v>
      </c>
      <c r="AD50" s="134">
        <f>SUM(Month!$AA50:AD50)</f>
        <v>0</v>
      </c>
      <c r="AE50" s="134">
        <f>SUM(Month!$AA50:AE50)</f>
        <v>1</v>
      </c>
      <c r="AF50" s="134">
        <f>SUM(Month!$AA50:AF50)</f>
        <v>1</v>
      </c>
      <c r="AG50" s="134">
        <f>SUM(Month!$AA50:AG50)</f>
        <v>1</v>
      </c>
      <c r="AH50" s="134">
        <f>SUM(Month!$AA50:AH50)</f>
        <v>1</v>
      </c>
      <c r="AI50" s="134">
        <f>SUM(Month!$AA50:AI50)</f>
        <v>1</v>
      </c>
      <c r="AJ50" s="134">
        <f>SUM(Month!$AA50:AJ50)</f>
        <v>1</v>
      </c>
      <c r="AK50" s="134">
        <f>SUM(Month!$AA50:AK50)</f>
        <v>1</v>
      </c>
      <c r="AL50" s="134">
        <f>SUM(Month!$AA50:AL50)</f>
        <v>2</v>
      </c>
      <c r="AM50" s="134">
        <f>SUM(Month!$AM50:AM50)</f>
        <v>0</v>
      </c>
      <c r="AN50" s="134">
        <f>SUM(Month!$AM50:AN50)</f>
        <v>0</v>
      </c>
      <c r="AO50" s="134">
        <f>SUM(Month!$AM50:AO50)</f>
        <v>1</v>
      </c>
      <c r="AP50" s="134">
        <f>SUM(Month!$AM50:AP50)</f>
        <v>1</v>
      </c>
      <c r="AQ50" s="134">
        <f>SUM(Month!$AM50:AQ50)</f>
        <v>1</v>
      </c>
      <c r="AR50" s="134">
        <f>SUM(Month!$AM50:AR50)</f>
        <v>3</v>
      </c>
      <c r="AS50" s="134">
        <f>SUM(Month!$AM50:AS50)</f>
        <v>3</v>
      </c>
      <c r="AT50" s="134">
        <f>SUM(Month!$AM50:AT50)</f>
        <v>3</v>
      </c>
      <c r="AU50" s="134">
        <f>SUM(Month!$AM50:AU50)</f>
        <v>3</v>
      </c>
      <c r="AV50" s="134">
        <f>SUM(Month!$AM50:AV50)</f>
        <v>4</v>
      </c>
      <c r="AW50" s="134">
        <f>SUM(Month!$AM50:AW50)</f>
        <v>5</v>
      </c>
      <c r="AX50" s="134">
        <f>SUM(Month!$AM50:AX50)</f>
        <v>7</v>
      </c>
      <c r="AY50" s="134">
        <f>SUM(Month!$AY50:AY50)</f>
        <v>0</v>
      </c>
      <c r="AZ50" s="134">
        <f>SUM(Month!$AY50:AZ50)</f>
        <v>0</v>
      </c>
      <c r="BA50" s="134">
        <f>SUM(Month!$AY50:BA50)</f>
        <v>0</v>
      </c>
      <c r="BB50" s="134">
        <f>SUM(Month!$AY50:BB50)</f>
        <v>1</v>
      </c>
      <c r="BC50" s="134">
        <f>SUM(Month!$AY50:BC50)</f>
        <v>1</v>
      </c>
      <c r="BD50" s="134">
        <f>SUM(Month!$AY50:BD50)</f>
        <v>1</v>
      </c>
      <c r="BE50" s="134">
        <f>SUM(Month!$AY50:BE50)</f>
        <v>2</v>
      </c>
      <c r="BF50" s="134">
        <f>SUM(Month!$AY50:BF50)</f>
        <v>2</v>
      </c>
      <c r="BG50" s="134">
        <f>SUM(Month!$AY50:BG50)</f>
        <v>2</v>
      </c>
      <c r="BH50" s="134">
        <f>SUM(Month!$AY50:BH50)</f>
        <v>3</v>
      </c>
      <c r="BI50" s="134">
        <f>SUM(Month!$AY50:BI50)</f>
        <v>4</v>
      </c>
      <c r="BJ50" s="134">
        <f>SUM(Month!$AY50:BJ50)</f>
        <v>5</v>
      </c>
      <c r="BK50" s="134">
        <f>SUM(Month!$BK50:BK50)</f>
        <v>0</v>
      </c>
      <c r="BL50" s="134">
        <f>SUM(Month!$BK50:BL50)</f>
        <v>0</v>
      </c>
      <c r="BM50" s="134">
        <f>SUM(Month!$BK50:BM50)</f>
        <v>0</v>
      </c>
      <c r="BN50" s="134">
        <f>SUM(Month!$BK50:BN50)</f>
        <v>0</v>
      </c>
      <c r="BO50" s="134">
        <f>SUM(Month!$BK50:BO50)</f>
        <v>1</v>
      </c>
      <c r="BP50" s="134">
        <f>SUM(Month!$BK50:BP50)</f>
        <v>1</v>
      </c>
      <c r="BQ50" s="134">
        <f>SUM(Month!$BK50:BQ50)</f>
        <v>2</v>
      </c>
      <c r="BR50" s="134">
        <f>SUM(Month!$BK50:BR50)</f>
        <v>2</v>
      </c>
      <c r="BS50" s="134">
        <f>SUM(Month!$BK50:BS50)</f>
        <v>3</v>
      </c>
      <c r="BT50" s="134">
        <f>SUM(Month!$BK50:BT50)</f>
        <v>3</v>
      </c>
      <c r="BU50" s="134">
        <f>SUM(Month!$BK50:BU50)</f>
        <v>3</v>
      </c>
      <c r="BV50" s="134">
        <f>SUM(Month!$BK50:BV50)</f>
        <v>4</v>
      </c>
      <c r="BW50" s="134">
        <f>SUM(Month!$BW50:BW50)</f>
        <v>0</v>
      </c>
      <c r="BX50" s="134">
        <f>SUM(Month!$BW50:BX50)</f>
        <v>0</v>
      </c>
      <c r="BY50" s="134">
        <f>SUM(Month!$BW50:BY50)</f>
        <v>0</v>
      </c>
      <c r="BZ50" s="134">
        <f>SUM(Month!$BW50:BZ50)</f>
        <v>0</v>
      </c>
      <c r="CA50" s="134">
        <f>SUM(Month!$BW50:CA50)</f>
        <v>1</v>
      </c>
      <c r="CB50" s="134">
        <f>SUM(Month!$BW50:CB50)</f>
        <v>1</v>
      </c>
      <c r="CC50" s="134">
        <f>SUM(Month!$BW50:CC50)</f>
        <v>1</v>
      </c>
      <c r="CD50" s="134">
        <f>SUM(Month!$BW50:CD50)</f>
        <v>1</v>
      </c>
      <c r="CE50" s="134">
        <f>SUM(Month!$BW50:CE50)</f>
        <v>1</v>
      </c>
      <c r="CF50" s="134">
        <f>SUM(Month!$BW50:CF50)</f>
        <v>1</v>
      </c>
      <c r="CG50" s="134">
        <f>SUM(Month!$BW50:CG50)</f>
        <v>2</v>
      </c>
      <c r="CH50" s="134">
        <f>SUM(Month!$BW50:CH50)</f>
        <v>2</v>
      </c>
      <c r="CI50" s="134">
        <f>SUM(Month!$CI50:CI50)</f>
        <v>0</v>
      </c>
      <c r="CJ50" s="134">
        <f>SUM(Month!$CI50:CJ50)</f>
        <v>0</v>
      </c>
      <c r="CK50" s="134">
        <f>SUM(Month!$CI50:CK50)</f>
        <v>0</v>
      </c>
      <c r="CL50" s="134">
        <f>SUM(Month!$CI50:CL50)</f>
        <v>1</v>
      </c>
      <c r="CM50" s="134">
        <f>SUM(Month!$CI50:CM50)</f>
        <v>1</v>
      </c>
      <c r="CN50" s="134">
        <f>SUM(Month!$CI50:CN50)</f>
        <v>1</v>
      </c>
      <c r="CO50" s="134">
        <f>SUM(Month!$CI50:CO50)</f>
        <v>1</v>
      </c>
      <c r="CP50" s="134">
        <f>SUM(Month!$CI50:CP50)</f>
        <v>1</v>
      </c>
      <c r="CQ50" s="134">
        <f>SUM(Month!$CI50:CQ50)</f>
        <v>1</v>
      </c>
      <c r="CR50" s="134">
        <f>SUM(Month!$CI50:CR50)</f>
        <v>1</v>
      </c>
      <c r="CS50" s="134">
        <f>SUM(Month!$CI50:CS50)</f>
        <v>1</v>
      </c>
      <c r="CT50" s="134">
        <f>SUM(Month!$CI50:CT50)</f>
        <v>1</v>
      </c>
      <c r="CU50" s="134">
        <f>SUM(Month!$CU50:CU50)</f>
        <v>0</v>
      </c>
      <c r="CV50" s="134">
        <f>SUM(Month!$CU50:CV50)</f>
        <v>1</v>
      </c>
      <c r="CW50" s="134">
        <f>SUM(Month!$CU50:CW50)</f>
        <v>1</v>
      </c>
      <c r="CX50" s="134">
        <f>SUM(Month!$CU50:CX50)</f>
        <v>1</v>
      </c>
      <c r="CY50" s="134">
        <f>SUM(Month!$CU50:CY50)</f>
        <v>1</v>
      </c>
      <c r="CZ50" s="134">
        <f>SUM(Month!$CU50:CZ50)</f>
        <v>2</v>
      </c>
      <c r="DA50" s="134">
        <f>SUM(Month!$CU50:DA50)</f>
        <v>3</v>
      </c>
      <c r="DB50" s="134">
        <f>SUM(Month!$CU50:DB50)</f>
        <v>4</v>
      </c>
      <c r="DC50" s="134">
        <f>SUM(Month!$CU50:DC50)</f>
        <v>4</v>
      </c>
      <c r="DD50" s="134">
        <f>SUM(Month!$CU50:DD50)</f>
        <v>5</v>
      </c>
      <c r="DE50" s="134">
        <f>SUM(Month!$CU50:DE50)</f>
        <v>5</v>
      </c>
      <c r="DF50" s="134">
        <f>SUM(Month!$CU50:DF50)</f>
        <v>5</v>
      </c>
      <c r="DG50" s="134">
        <f>SUM(Month!$DG50:DG50)</f>
        <v>0</v>
      </c>
      <c r="DH50" s="134">
        <f>SUM(Month!$DG50:DH50)</f>
        <v>0</v>
      </c>
      <c r="DI50" s="134">
        <f>SUM(Month!$DG50:DI50)</f>
        <v>0</v>
      </c>
      <c r="DJ50" s="134">
        <f>SUM(Month!$DG50:DJ50)</f>
        <v>0</v>
      </c>
      <c r="DK50" s="134">
        <f>SUM(Month!$DG50:DK50)</f>
        <v>0</v>
      </c>
      <c r="DL50" s="134">
        <f>SUM(Month!$DG50:DL50)</f>
        <v>0</v>
      </c>
      <c r="DM50" s="134">
        <f>SUM(Month!$DG50:DM50)</f>
        <v>0</v>
      </c>
      <c r="DN50" s="134">
        <f>SUM(Month!$DG50:DN50)</f>
        <v>0</v>
      </c>
      <c r="DO50" s="134">
        <f>SUM(Month!$DG50:DO50)</f>
        <v>0</v>
      </c>
      <c r="DP50" s="134">
        <f>SUM(Month!$DG50:DP50)</f>
        <v>0</v>
      </c>
      <c r="DQ50" s="134">
        <f>SUM(Month!$DG50:DQ50)</f>
        <v>1</v>
      </c>
      <c r="DR50" s="134">
        <f>SUM(Month!$DG50:DR50)</f>
        <v>1</v>
      </c>
      <c r="DS50" s="134">
        <f>SUM(Month!$DS50:DS50)</f>
        <v>1</v>
      </c>
      <c r="DT50" s="134">
        <f>SUM(Month!$DS50:DT50)</f>
        <v>1</v>
      </c>
      <c r="DU50" s="134">
        <f>SUM(Month!$DS50:DU50)</f>
        <v>1</v>
      </c>
      <c r="DV50" s="134">
        <f>SUM(Month!$DS50:DV50)</f>
        <v>1</v>
      </c>
      <c r="DW50" s="134">
        <f>SUM(Month!$DS50:DW50)</f>
        <v>3</v>
      </c>
      <c r="DX50" s="134">
        <f>SUM(Month!$DS50:DX50)</f>
        <v>3</v>
      </c>
      <c r="DY50" s="134">
        <f>SUM(Month!$DS50:DY50)</f>
        <v>3</v>
      </c>
      <c r="DZ50" s="134">
        <f>SUM(Month!$DS50:DZ50)</f>
        <v>4</v>
      </c>
      <c r="EA50" s="134">
        <f>SUM(Month!$DS50:EA50)</f>
        <v>4</v>
      </c>
      <c r="EB50" s="134">
        <f>SUM(Month!$DS50:EB50)</f>
        <v>4</v>
      </c>
      <c r="EC50" s="134">
        <f>SUM(Month!$DS50:EC50)</f>
        <v>5</v>
      </c>
      <c r="ED50" s="134">
        <f>SUM(Month!$DS50:ED50)</f>
        <v>6</v>
      </c>
      <c r="EE50" s="134">
        <f>SUM(Month!$EE50:EE50)</f>
        <v>0</v>
      </c>
      <c r="EF50" s="134">
        <f>SUM(Month!$EE50:EF50)</f>
        <v>0</v>
      </c>
      <c r="EG50" s="134">
        <f>SUM(Month!$EE50:EG50)</f>
        <v>0</v>
      </c>
      <c r="EH50" s="134">
        <f>SUM(Month!$EE50:EH50)</f>
        <v>0</v>
      </c>
      <c r="EI50" s="134">
        <f>SUM(Month!$EE50:EI50)</f>
        <v>0</v>
      </c>
      <c r="EJ50" s="134">
        <f>SUM(Month!$EE50:EJ50)</f>
        <v>0</v>
      </c>
      <c r="EK50" s="134">
        <f>SUM(Month!$EE50:EK50)</f>
        <v>1</v>
      </c>
      <c r="EL50" s="134">
        <f>SUM(Month!$EE50:EL50)</f>
        <v>1</v>
      </c>
      <c r="EM50" s="134">
        <f>SUM(Month!$EE50:EM50)</f>
        <v>1</v>
      </c>
      <c r="EN50" s="134">
        <f>SUM(Month!$EE50:EN50)</f>
        <v>2</v>
      </c>
      <c r="EO50" s="134">
        <f>SUM(Month!$EE50:EO50)</f>
        <v>2</v>
      </c>
      <c r="EP50" s="134">
        <f>SUM(Month!$EE50:EP50)</f>
        <v>2</v>
      </c>
      <c r="EQ50" s="134">
        <f>SUM(Month!$EQ50:EQ50)</f>
        <v>0</v>
      </c>
      <c r="ER50" s="134">
        <f>SUM(Month!$EQ50:ER50)</f>
        <v>0</v>
      </c>
      <c r="ES50" s="134">
        <f>SUM(Month!$EQ50:ES50)</f>
        <v>0</v>
      </c>
      <c r="ET50" s="134">
        <f>SUM(Month!$EQ50:ET50)</f>
        <v>0</v>
      </c>
      <c r="EU50" s="134">
        <f>SUM(Month!$EQ50:EU50)</f>
        <v>0</v>
      </c>
      <c r="EV50" s="134">
        <f>SUM(Month!$EQ50:EV50)</f>
        <v>0</v>
      </c>
      <c r="EW50" s="134">
        <f>SUM(Month!$EQ50:EW50)</f>
        <v>1</v>
      </c>
      <c r="EX50" s="134">
        <f>SUM(Month!$EQ50:EX50)</f>
        <v>1</v>
      </c>
      <c r="EY50" s="134">
        <f>SUM(Month!$EQ50:EY50)</f>
        <v>1</v>
      </c>
      <c r="EZ50" s="134">
        <f>SUM(Month!$EQ50:EZ50)</f>
        <v>1</v>
      </c>
      <c r="FA50" s="134">
        <f>SUM(Month!$EQ50:FA50)</f>
        <v>2</v>
      </c>
      <c r="FB50" s="134">
        <f>SUM(Month!$EQ50:FB50)</f>
        <v>3</v>
      </c>
      <c r="FC50" s="134">
        <f>SUM(Month!$FC50:FC50)</f>
        <v>0</v>
      </c>
      <c r="FD50" s="134">
        <f>SUM(Month!$FC50:FD50)</f>
        <v>0</v>
      </c>
      <c r="FE50" s="134">
        <f>SUM(Month!$FC50:FE50)</f>
        <v>0</v>
      </c>
      <c r="FF50" s="134">
        <f>SUM(Month!$FC50:FF50)</f>
        <v>0</v>
      </c>
      <c r="FG50" s="134">
        <f>SUM(Month!$FC50:FG50)</f>
        <v>0</v>
      </c>
      <c r="FH50" s="134">
        <f>SUM(Month!$FC50:FH50)</f>
        <v>0</v>
      </c>
      <c r="FI50" s="134">
        <f>SUM(Month!$FC50:FI50)</f>
        <v>1</v>
      </c>
      <c r="FJ50" s="134">
        <f>SUM(Month!$FC50:FJ50)</f>
        <v>1</v>
      </c>
      <c r="FK50" s="134">
        <f>SUM(Month!$FC50:FK50)</f>
        <v>1</v>
      </c>
      <c r="FL50" s="134">
        <f>SUM(Month!$FC50:FL50)</f>
        <v>1</v>
      </c>
      <c r="FM50" s="134">
        <f>SUM(Month!$FC50:FM50)</f>
        <v>1</v>
      </c>
      <c r="FN50" s="134">
        <f>SUM(Month!$FC50:FN50)</f>
        <v>1</v>
      </c>
      <c r="FO50" s="134">
        <f>SUM(Month!$FO50:FO50)</f>
        <v>0</v>
      </c>
      <c r="FP50" s="134">
        <f>SUM(Month!$FO50:FP50)</f>
        <v>0</v>
      </c>
      <c r="FQ50" s="134">
        <f>SUM(Month!$FO50:FQ50)</f>
        <v>0</v>
      </c>
      <c r="FR50" s="134">
        <f>SUM(Month!$FO50:FR50)</f>
        <v>0</v>
      </c>
      <c r="FS50" s="134">
        <f>SUM(Month!$FO50:FS50)</f>
        <v>0</v>
      </c>
      <c r="FT50" s="134">
        <f>SUM(Month!$FO50:FT50)</f>
        <v>0</v>
      </c>
      <c r="FU50" s="134">
        <f>SUM(Month!$FO50:FU50)</f>
        <v>0</v>
      </c>
      <c r="FV50" s="134">
        <f>SUM(Month!$FO50:FV50)</f>
        <v>0</v>
      </c>
      <c r="FW50" s="134">
        <f>SUM(Month!$FO50:FW50)</f>
        <v>0</v>
      </c>
      <c r="FX50" s="134">
        <f>SUM(Month!$FO50:FX50)</f>
        <v>0</v>
      </c>
      <c r="FY50" s="134">
        <f>SUM(Month!$FO50:FY50)</f>
        <v>0</v>
      </c>
      <c r="FZ50" s="134">
        <f>SUM(Month!$FO50:FZ50)</f>
        <v>0</v>
      </c>
      <c r="GA50" s="134">
        <f>SUM(Month!$GA50:GA50)</f>
        <v>0</v>
      </c>
      <c r="GB50" s="134">
        <f>SUM(Month!$GA50:GB50)</f>
        <v>0</v>
      </c>
      <c r="GC50" s="134">
        <f>SUM(Month!$GA50:GC50)</f>
        <v>0</v>
      </c>
      <c r="GD50" s="134">
        <f>SUM(Month!$GA50:GD50)</f>
        <v>0</v>
      </c>
      <c r="GE50" s="134">
        <f>SUM(Month!$GA50:GE50)</f>
        <v>0</v>
      </c>
      <c r="GF50" s="134">
        <f>SUM(Month!$GA50:GF50)</f>
        <v>0</v>
      </c>
      <c r="GG50" s="134">
        <f>SUM(Month!$GA50:GG50)</f>
        <v>0</v>
      </c>
      <c r="GH50" s="134">
        <f>SUM(Month!$GA50:GH50)</f>
        <v>0</v>
      </c>
      <c r="GI50" s="134">
        <f>SUM(Month!$GA50:GI50)</f>
        <v>0</v>
      </c>
      <c r="GJ50" s="134">
        <f>SUM(Month!$GA50:GJ50)</f>
        <v>0</v>
      </c>
      <c r="GK50" s="146"/>
    </row>
    <row r="51" ht="15.75" customHeight="1">
      <c r="A51" s="88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GC51" s="147"/>
      <c r="GD51" s="147"/>
      <c r="GE51" s="147"/>
      <c r="GF51" s="147"/>
      <c r="GG51" s="147"/>
      <c r="GH51" s="147"/>
      <c r="GI51" s="147"/>
      <c r="GJ51" s="147"/>
      <c r="GK51" s="147"/>
    </row>
    <row r="52" ht="15.75" customHeight="1">
      <c r="A52" s="88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GC52" s="147"/>
      <c r="GD52" s="147"/>
      <c r="GE52" s="147"/>
      <c r="GF52" s="147"/>
      <c r="GG52" s="147"/>
      <c r="GH52" s="147"/>
      <c r="GI52" s="147"/>
      <c r="GJ52" s="147"/>
      <c r="GK52" s="147"/>
    </row>
    <row r="53" ht="15.75" customHeight="1">
      <c r="A53" s="88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GC53" s="147"/>
      <c r="GD53" s="147"/>
      <c r="GE53" s="147"/>
      <c r="GF53" s="147"/>
      <c r="GG53" s="147"/>
      <c r="GH53" s="147"/>
      <c r="GI53" s="147"/>
      <c r="GJ53" s="147"/>
      <c r="GK53" s="147"/>
    </row>
    <row r="54" ht="15.75" customHeight="1">
      <c r="A54" s="88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GC54" s="147"/>
      <c r="GD54" s="147"/>
      <c r="GE54" s="147"/>
      <c r="GF54" s="147"/>
      <c r="GG54" s="147"/>
      <c r="GH54" s="147"/>
      <c r="GI54" s="147"/>
      <c r="GJ54" s="147"/>
      <c r="GK54" s="147"/>
    </row>
    <row r="55" ht="15.75" customHeight="1">
      <c r="A55" s="88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GC55" s="147"/>
      <c r="GD55" s="147"/>
      <c r="GE55" s="147"/>
      <c r="GF55" s="147"/>
      <c r="GG55" s="147"/>
      <c r="GH55" s="147"/>
      <c r="GI55" s="147"/>
      <c r="GJ55" s="147"/>
      <c r="GK55" s="147"/>
    </row>
    <row r="56" ht="15.75" customHeight="1">
      <c r="A56" s="88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GC56" s="147"/>
      <c r="GD56" s="147"/>
      <c r="GE56" s="147"/>
      <c r="GF56" s="147"/>
      <c r="GG56" s="147"/>
      <c r="GH56" s="147"/>
      <c r="GI56" s="147"/>
      <c r="GJ56" s="147"/>
      <c r="GK56" s="147"/>
    </row>
    <row r="57" ht="15.75" customHeight="1">
      <c r="A57" s="88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GC57" s="147"/>
      <c r="GD57" s="147"/>
      <c r="GE57" s="147"/>
      <c r="GF57" s="147"/>
      <c r="GG57" s="147"/>
      <c r="GH57" s="147"/>
      <c r="GI57" s="147"/>
      <c r="GJ57" s="147"/>
      <c r="GK57" s="147"/>
    </row>
    <row r="58" ht="15.75" customHeight="1">
      <c r="A58" s="88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GC58" s="147"/>
      <c r="GD58" s="147"/>
      <c r="GE58" s="147"/>
      <c r="GF58" s="147"/>
      <c r="GG58" s="147"/>
      <c r="GH58" s="147"/>
      <c r="GI58" s="147"/>
      <c r="GJ58" s="147"/>
      <c r="GK58" s="147"/>
    </row>
    <row r="59" ht="15.75" customHeight="1">
      <c r="A59" s="88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GC59" s="147"/>
      <c r="GD59" s="147"/>
      <c r="GE59" s="147"/>
      <c r="GF59" s="147"/>
      <c r="GG59" s="147"/>
      <c r="GH59" s="147"/>
      <c r="GI59" s="147"/>
      <c r="GJ59" s="147"/>
      <c r="GK59" s="147"/>
    </row>
    <row r="60" ht="15.75" customHeight="1">
      <c r="A60" s="88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GC60" s="147"/>
      <c r="GD60" s="147"/>
      <c r="GE60" s="147"/>
      <c r="GF60" s="147"/>
      <c r="GG60" s="147"/>
      <c r="GH60" s="147"/>
      <c r="GI60" s="147"/>
      <c r="GJ60" s="147"/>
      <c r="GK60" s="147"/>
    </row>
    <row r="61" ht="15.75" customHeight="1">
      <c r="A61" s="88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GC61" s="147"/>
      <c r="GD61" s="147"/>
      <c r="GE61" s="147"/>
      <c r="GF61" s="147"/>
      <c r="GG61" s="147"/>
      <c r="GH61" s="147"/>
      <c r="GI61" s="147"/>
      <c r="GJ61" s="147"/>
      <c r="GK61" s="147"/>
    </row>
    <row r="62" ht="15.75" customHeight="1">
      <c r="A62" s="88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GC62" s="147"/>
      <c r="GD62" s="147"/>
      <c r="GE62" s="147"/>
      <c r="GF62" s="147"/>
      <c r="GG62" s="147"/>
      <c r="GH62" s="147"/>
      <c r="GI62" s="147"/>
      <c r="GJ62" s="147"/>
      <c r="GK62" s="147"/>
    </row>
    <row r="63" ht="15.75" customHeight="1">
      <c r="A63" s="88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GC63" s="147"/>
      <c r="GD63" s="147"/>
      <c r="GE63" s="147"/>
      <c r="GF63" s="147"/>
      <c r="GG63" s="147"/>
      <c r="GH63" s="147"/>
      <c r="GI63" s="147"/>
      <c r="GJ63" s="147"/>
      <c r="GK63" s="147"/>
    </row>
    <row r="64" ht="15.75" customHeight="1">
      <c r="A64" s="88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GC64" s="147"/>
      <c r="GD64" s="147"/>
      <c r="GE64" s="147"/>
      <c r="GF64" s="147"/>
      <c r="GG64" s="147"/>
      <c r="GH64" s="147"/>
      <c r="GI64" s="147"/>
      <c r="GJ64" s="147"/>
      <c r="GK64" s="147"/>
    </row>
    <row r="65" ht="15.75" customHeight="1">
      <c r="A65" s="88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GC65" s="147"/>
      <c r="GD65" s="147"/>
      <c r="GE65" s="147"/>
      <c r="GF65" s="147"/>
      <c r="GG65" s="147"/>
      <c r="GH65" s="147"/>
      <c r="GI65" s="147"/>
      <c r="GJ65" s="147"/>
      <c r="GK65" s="147"/>
    </row>
    <row r="66" ht="15.75" customHeight="1">
      <c r="A66" s="88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GC66" s="147"/>
      <c r="GD66" s="147"/>
      <c r="GE66" s="147"/>
      <c r="GF66" s="147"/>
      <c r="GG66" s="147"/>
      <c r="GH66" s="147"/>
      <c r="GI66" s="147"/>
      <c r="GJ66" s="147"/>
      <c r="GK66" s="147"/>
    </row>
    <row r="67" ht="15.75" customHeight="1">
      <c r="A67" s="88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GC67" s="147"/>
      <c r="GD67" s="147"/>
      <c r="GE67" s="147"/>
      <c r="GF67" s="147"/>
      <c r="GG67" s="147"/>
      <c r="GH67" s="147"/>
      <c r="GI67" s="147"/>
      <c r="GJ67" s="147"/>
      <c r="GK67" s="147"/>
    </row>
    <row r="68" ht="15.75" customHeight="1">
      <c r="A68" s="88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GC68" s="147"/>
      <c r="GD68" s="147"/>
      <c r="GE68" s="147"/>
      <c r="GF68" s="147"/>
      <c r="GG68" s="147"/>
      <c r="GH68" s="147"/>
      <c r="GI68" s="147"/>
      <c r="GJ68" s="147"/>
      <c r="GK68" s="147"/>
    </row>
    <row r="69" ht="15.75" customHeight="1">
      <c r="A69" s="88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GC69" s="147"/>
      <c r="GD69" s="147"/>
      <c r="GE69" s="147"/>
      <c r="GF69" s="147"/>
      <c r="GG69" s="147"/>
      <c r="GH69" s="147"/>
      <c r="GI69" s="147"/>
      <c r="GJ69" s="147"/>
      <c r="GK69" s="147"/>
    </row>
    <row r="70" ht="15.75" customHeight="1">
      <c r="A70" s="88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GC70" s="147"/>
      <c r="GD70" s="147"/>
      <c r="GE70" s="147"/>
      <c r="GF70" s="147"/>
      <c r="GG70" s="147"/>
      <c r="GH70" s="147"/>
      <c r="GI70" s="147"/>
      <c r="GJ70" s="147"/>
      <c r="GK70" s="147"/>
    </row>
    <row r="71" ht="15.75" customHeight="1">
      <c r="A71" s="88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GC71" s="147"/>
      <c r="GD71" s="147"/>
      <c r="GE71" s="147"/>
      <c r="GF71" s="147"/>
      <c r="GG71" s="147"/>
      <c r="GH71" s="147"/>
      <c r="GI71" s="147"/>
      <c r="GJ71" s="147"/>
      <c r="GK71" s="147"/>
    </row>
    <row r="72" ht="15.75" customHeight="1">
      <c r="A72" s="88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GC72" s="147"/>
      <c r="GD72" s="147"/>
      <c r="GE72" s="147"/>
      <c r="GF72" s="147"/>
      <c r="GG72" s="147"/>
      <c r="GH72" s="147"/>
      <c r="GI72" s="147"/>
      <c r="GJ72" s="147"/>
      <c r="GK72" s="147"/>
    </row>
    <row r="73" ht="15.75" customHeight="1">
      <c r="A73" s="88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GC73" s="147"/>
      <c r="GD73" s="147"/>
      <c r="GE73" s="147"/>
      <c r="GF73" s="147"/>
      <c r="GG73" s="147"/>
      <c r="GH73" s="147"/>
      <c r="GI73" s="147"/>
      <c r="GJ73" s="147"/>
      <c r="GK73" s="147"/>
    </row>
    <row r="74" ht="15.75" customHeight="1">
      <c r="A74" s="88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GC74" s="147"/>
      <c r="GD74" s="147"/>
      <c r="GE74" s="147"/>
      <c r="GF74" s="147"/>
      <c r="GG74" s="147"/>
      <c r="GH74" s="147"/>
      <c r="GI74" s="147"/>
      <c r="GJ74" s="147"/>
      <c r="GK74" s="147"/>
    </row>
    <row r="75" ht="15.75" customHeight="1">
      <c r="A75" s="88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GC75" s="147"/>
      <c r="GD75" s="147"/>
      <c r="GE75" s="147"/>
      <c r="GF75" s="147"/>
      <c r="GG75" s="147"/>
      <c r="GH75" s="147"/>
      <c r="GI75" s="147"/>
      <c r="GJ75" s="147"/>
      <c r="GK75" s="147"/>
    </row>
    <row r="76" ht="15.75" customHeight="1">
      <c r="A76" s="88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GC76" s="147"/>
      <c r="GD76" s="147"/>
      <c r="GE76" s="147"/>
      <c r="GF76" s="147"/>
      <c r="GG76" s="147"/>
      <c r="GH76" s="147"/>
      <c r="GI76" s="147"/>
      <c r="GJ76" s="147"/>
      <c r="GK76" s="147"/>
    </row>
    <row r="77" ht="15.75" customHeight="1">
      <c r="A77" s="88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GC77" s="147"/>
      <c r="GD77" s="147"/>
      <c r="GE77" s="147"/>
      <c r="GF77" s="147"/>
      <c r="GG77" s="147"/>
      <c r="GH77" s="147"/>
      <c r="GI77" s="147"/>
      <c r="GJ77" s="147"/>
      <c r="GK77" s="147"/>
    </row>
    <row r="78" ht="15.75" customHeight="1">
      <c r="A78" s="88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GC78" s="147"/>
      <c r="GD78" s="147"/>
      <c r="GE78" s="147"/>
      <c r="GF78" s="147"/>
      <c r="GG78" s="147"/>
      <c r="GH78" s="147"/>
      <c r="GI78" s="147"/>
      <c r="GJ78" s="147"/>
      <c r="GK78" s="147"/>
    </row>
    <row r="79" ht="15.75" customHeight="1">
      <c r="A79" s="88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GC79" s="147"/>
      <c r="GD79" s="147"/>
      <c r="GE79" s="147"/>
      <c r="GF79" s="147"/>
      <c r="GG79" s="147"/>
      <c r="GH79" s="147"/>
      <c r="GI79" s="147"/>
      <c r="GJ79" s="147"/>
      <c r="GK79" s="147"/>
    </row>
    <row r="80" ht="15.75" customHeight="1">
      <c r="A80" s="88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GC80" s="147"/>
      <c r="GD80" s="147"/>
      <c r="GE80" s="147"/>
      <c r="GF80" s="147"/>
      <c r="GG80" s="147"/>
      <c r="GH80" s="147"/>
      <c r="GI80" s="147"/>
      <c r="GJ80" s="147"/>
      <c r="GK80" s="147"/>
    </row>
    <row r="81" ht="15.75" customHeight="1">
      <c r="A81" s="88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GC81" s="147"/>
      <c r="GD81" s="147"/>
      <c r="GE81" s="147"/>
      <c r="GF81" s="147"/>
      <c r="GG81" s="147"/>
      <c r="GH81" s="147"/>
      <c r="GI81" s="147"/>
      <c r="GJ81" s="147"/>
      <c r="GK81" s="147"/>
    </row>
    <row r="82" ht="15.75" customHeight="1">
      <c r="A82" s="88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GC82" s="147"/>
      <c r="GD82" s="147"/>
      <c r="GE82" s="147"/>
      <c r="GF82" s="147"/>
      <c r="GG82" s="147"/>
      <c r="GH82" s="147"/>
      <c r="GI82" s="147"/>
      <c r="GJ82" s="147"/>
      <c r="GK82" s="147"/>
    </row>
    <row r="83" ht="15.75" customHeight="1">
      <c r="A83" s="88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GC83" s="147"/>
      <c r="GD83" s="147"/>
      <c r="GE83" s="147"/>
      <c r="GF83" s="147"/>
      <c r="GG83" s="147"/>
      <c r="GH83" s="147"/>
      <c r="GI83" s="147"/>
      <c r="GJ83" s="147"/>
      <c r="GK83" s="147"/>
    </row>
    <row r="84" ht="15.75" customHeight="1">
      <c r="A84" s="88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GC84" s="147"/>
      <c r="GD84" s="147"/>
      <c r="GE84" s="147"/>
      <c r="GF84" s="147"/>
      <c r="GG84" s="147"/>
      <c r="GH84" s="147"/>
      <c r="GI84" s="147"/>
      <c r="GJ84" s="147"/>
      <c r="GK84" s="147"/>
    </row>
    <row r="85" ht="15.75" customHeight="1">
      <c r="A85" s="88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GC85" s="147"/>
      <c r="GD85" s="147"/>
      <c r="GE85" s="147"/>
      <c r="GF85" s="147"/>
      <c r="GG85" s="147"/>
      <c r="GH85" s="147"/>
      <c r="GI85" s="147"/>
      <c r="GJ85" s="147"/>
      <c r="GK85" s="147"/>
    </row>
    <row r="86" ht="15.75" customHeight="1">
      <c r="A86" s="88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GC86" s="147"/>
      <c r="GD86" s="147"/>
      <c r="GE86" s="147"/>
      <c r="GF86" s="147"/>
      <c r="GG86" s="147"/>
      <c r="GH86" s="147"/>
      <c r="GI86" s="147"/>
      <c r="GJ86" s="147"/>
      <c r="GK86" s="147"/>
    </row>
    <row r="87" ht="15.75" customHeight="1">
      <c r="A87" s="88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GC87" s="147"/>
      <c r="GD87" s="147"/>
      <c r="GE87" s="147"/>
      <c r="GF87" s="147"/>
      <c r="GG87" s="147"/>
      <c r="GH87" s="147"/>
      <c r="GI87" s="147"/>
      <c r="GJ87" s="147"/>
      <c r="GK87" s="147"/>
    </row>
    <row r="88" ht="15.75" customHeight="1">
      <c r="A88" s="88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GC88" s="147"/>
      <c r="GD88" s="147"/>
      <c r="GE88" s="147"/>
      <c r="GF88" s="147"/>
      <c r="GG88" s="147"/>
      <c r="GH88" s="147"/>
      <c r="GI88" s="147"/>
      <c r="GJ88" s="147"/>
      <c r="GK88" s="147"/>
    </row>
    <row r="89" ht="15.75" customHeight="1">
      <c r="A89" s="88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GC89" s="147"/>
      <c r="GD89" s="147"/>
      <c r="GE89" s="147"/>
      <c r="GF89" s="147"/>
      <c r="GG89" s="147"/>
      <c r="GH89" s="147"/>
      <c r="GI89" s="147"/>
      <c r="GJ89" s="147"/>
      <c r="GK89" s="147"/>
    </row>
    <row r="90" ht="15.75" customHeight="1">
      <c r="A90" s="88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GC90" s="147"/>
      <c r="GD90" s="147"/>
      <c r="GE90" s="147"/>
      <c r="GF90" s="147"/>
      <c r="GG90" s="147"/>
      <c r="GH90" s="147"/>
      <c r="GI90" s="147"/>
      <c r="GJ90" s="147"/>
      <c r="GK90" s="147"/>
    </row>
    <row r="91" ht="15.75" customHeight="1">
      <c r="A91" s="88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GC91" s="147"/>
      <c r="GD91" s="147"/>
      <c r="GE91" s="147"/>
      <c r="GF91" s="147"/>
      <c r="GG91" s="147"/>
      <c r="GH91" s="147"/>
      <c r="GI91" s="147"/>
      <c r="GJ91" s="147"/>
      <c r="GK91" s="147"/>
    </row>
    <row r="92" ht="15.75" customHeight="1">
      <c r="A92" s="88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GC92" s="147"/>
      <c r="GD92" s="147"/>
      <c r="GE92" s="147"/>
      <c r="GF92" s="147"/>
      <c r="GG92" s="147"/>
      <c r="GH92" s="147"/>
      <c r="GI92" s="147"/>
      <c r="GJ92" s="147"/>
      <c r="GK92" s="147"/>
    </row>
    <row r="93" ht="15.75" customHeight="1">
      <c r="A93" s="88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GC93" s="147"/>
      <c r="GD93" s="147"/>
      <c r="GE93" s="147"/>
      <c r="GF93" s="147"/>
      <c r="GG93" s="147"/>
      <c r="GH93" s="147"/>
      <c r="GI93" s="147"/>
      <c r="GJ93" s="147"/>
      <c r="GK93" s="147"/>
    </row>
    <row r="94" ht="15.75" customHeight="1">
      <c r="A94" s="88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GC94" s="147"/>
      <c r="GD94" s="147"/>
      <c r="GE94" s="147"/>
      <c r="GF94" s="147"/>
      <c r="GG94" s="147"/>
      <c r="GH94" s="147"/>
      <c r="GI94" s="147"/>
      <c r="GJ94" s="147"/>
      <c r="GK94" s="147"/>
    </row>
    <row r="95" ht="15.75" customHeight="1">
      <c r="A95" s="88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GC95" s="147"/>
      <c r="GD95" s="147"/>
      <c r="GE95" s="147"/>
      <c r="GF95" s="147"/>
      <c r="GG95" s="147"/>
      <c r="GH95" s="147"/>
      <c r="GI95" s="147"/>
      <c r="GJ95" s="147"/>
      <c r="GK95" s="147"/>
    </row>
    <row r="96" ht="15.75" customHeight="1">
      <c r="A96" s="88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GC96" s="147"/>
      <c r="GD96" s="147"/>
      <c r="GE96" s="147"/>
      <c r="GF96" s="147"/>
      <c r="GG96" s="147"/>
      <c r="GH96" s="147"/>
      <c r="GI96" s="147"/>
      <c r="GJ96" s="147"/>
      <c r="GK96" s="147"/>
    </row>
    <row r="97" ht="15.75" customHeight="1">
      <c r="A97" s="88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GC97" s="147"/>
      <c r="GD97" s="147"/>
      <c r="GE97" s="147"/>
      <c r="GF97" s="147"/>
      <c r="GG97" s="147"/>
      <c r="GH97" s="147"/>
      <c r="GI97" s="147"/>
      <c r="GJ97" s="147"/>
      <c r="GK97" s="147"/>
    </row>
    <row r="98" ht="15.75" customHeight="1">
      <c r="A98" s="88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GC98" s="147"/>
      <c r="GD98" s="147"/>
      <c r="GE98" s="147"/>
      <c r="GF98" s="147"/>
      <c r="GG98" s="147"/>
      <c r="GH98" s="147"/>
      <c r="GI98" s="147"/>
      <c r="GJ98" s="147"/>
      <c r="GK98" s="147"/>
    </row>
    <row r="99" ht="15.75" customHeight="1">
      <c r="A99" s="88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GC99" s="147"/>
      <c r="GD99" s="147"/>
      <c r="GE99" s="147"/>
      <c r="GF99" s="147"/>
      <c r="GG99" s="147"/>
      <c r="GH99" s="147"/>
      <c r="GI99" s="147"/>
      <c r="GJ99" s="147"/>
      <c r="GK99" s="147"/>
    </row>
    <row r="100" ht="15.75" customHeight="1">
      <c r="A100" s="88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GC100" s="147"/>
      <c r="GD100" s="147"/>
      <c r="GE100" s="147"/>
      <c r="GF100" s="147"/>
      <c r="GG100" s="147"/>
      <c r="GH100" s="147"/>
      <c r="GI100" s="147"/>
      <c r="GJ100" s="147"/>
      <c r="GK100" s="147"/>
    </row>
    <row r="101" ht="15.75" customHeight="1">
      <c r="A101" s="88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GC101" s="147"/>
      <c r="GD101" s="147"/>
      <c r="GE101" s="147"/>
      <c r="GF101" s="147"/>
      <c r="GG101" s="147"/>
      <c r="GH101" s="147"/>
      <c r="GI101" s="147"/>
      <c r="GJ101" s="147"/>
      <c r="GK101" s="147"/>
    </row>
    <row r="102" ht="15.75" customHeight="1">
      <c r="A102" s="88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GC102" s="147"/>
      <c r="GD102" s="147"/>
      <c r="GE102" s="147"/>
      <c r="GF102" s="147"/>
      <c r="GG102" s="147"/>
      <c r="GH102" s="147"/>
      <c r="GI102" s="147"/>
      <c r="GJ102" s="147"/>
      <c r="GK102" s="147"/>
    </row>
    <row r="103" ht="15.75" customHeight="1">
      <c r="A103" s="88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GC103" s="147"/>
      <c r="GD103" s="147"/>
      <c r="GE103" s="147"/>
      <c r="GF103" s="147"/>
      <c r="GG103" s="147"/>
      <c r="GH103" s="147"/>
      <c r="GI103" s="147"/>
      <c r="GJ103" s="147"/>
      <c r="GK103" s="147"/>
    </row>
    <row r="104" ht="15.75" customHeight="1">
      <c r="A104" s="88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GC104" s="147"/>
      <c r="GD104" s="147"/>
      <c r="GE104" s="147"/>
      <c r="GF104" s="147"/>
      <c r="GG104" s="147"/>
      <c r="GH104" s="147"/>
      <c r="GI104" s="147"/>
      <c r="GJ104" s="147"/>
      <c r="GK104" s="147"/>
    </row>
    <row r="105" ht="15.75" customHeight="1">
      <c r="A105" s="88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GC105" s="147"/>
      <c r="GD105" s="147"/>
      <c r="GE105" s="147"/>
      <c r="GF105" s="147"/>
      <c r="GG105" s="147"/>
      <c r="GH105" s="147"/>
      <c r="GI105" s="147"/>
      <c r="GJ105" s="147"/>
      <c r="GK105" s="147"/>
    </row>
    <row r="106" ht="15.75" customHeight="1">
      <c r="A106" s="88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GC106" s="147"/>
      <c r="GD106" s="147"/>
      <c r="GE106" s="147"/>
      <c r="GF106" s="147"/>
      <c r="GG106" s="147"/>
      <c r="GH106" s="147"/>
      <c r="GI106" s="147"/>
      <c r="GJ106" s="147"/>
      <c r="GK106" s="147"/>
    </row>
    <row r="107" ht="15.75" customHeight="1">
      <c r="A107" s="88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GC107" s="147"/>
      <c r="GD107" s="147"/>
      <c r="GE107" s="147"/>
      <c r="GF107" s="147"/>
      <c r="GG107" s="147"/>
      <c r="GH107" s="147"/>
      <c r="GI107" s="147"/>
      <c r="GJ107" s="147"/>
      <c r="GK107" s="147"/>
    </row>
    <row r="108" ht="15.75" customHeight="1">
      <c r="A108" s="88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GC108" s="147"/>
      <c r="GD108" s="147"/>
      <c r="GE108" s="147"/>
      <c r="GF108" s="147"/>
      <c r="GG108" s="147"/>
      <c r="GH108" s="147"/>
      <c r="GI108" s="147"/>
      <c r="GJ108" s="147"/>
      <c r="GK108" s="147"/>
    </row>
    <row r="109" ht="15.75" customHeight="1">
      <c r="A109" s="88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GC109" s="147"/>
      <c r="GD109" s="147"/>
      <c r="GE109" s="147"/>
      <c r="GF109" s="147"/>
      <c r="GG109" s="147"/>
      <c r="GH109" s="147"/>
      <c r="GI109" s="147"/>
      <c r="GJ109" s="147"/>
      <c r="GK109" s="147"/>
    </row>
    <row r="110" ht="15.75" customHeight="1">
      <c r="A110" s="88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GC110" s="147"/>
      <c r="GD110" s="147"/>
      <c r="GE110" s="147"/>
      <c r="GF110" s="147"/>
      <c r="GG110" s="147"/>
      <c r="GH110" s="147"/>
      <c r="GI110" s="147"/>
      <c r="GJ110" s="147"/>
      <c r="GK110" s="147"/>
    </row>
    <row r="111" ht="15.75" customHeight="1">
      <c r="A111" s="88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GC111" s="147"/>
      <c r="GD111" s="147"/>
      <c r="GE111" s="147"/>
      <c r="GF111" s="147"/>
      <c r="GG111" s="147"/>
      <c r="GH111" s="147"/>
      <c r="GI111" s="147"/>
      <c r="GJ111" s="147"/>
      <c r="GK111" s="147"/>
    </row>
    <row r="112" ht="15.75" customHeight="1">
      <c r="A112" s="88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GC112" s="147"/>
      <c r="GD112" s="147"/>
      <c r="GE112" s="147"/>
      <c r="GF112" s="147"/>
      <c r="GG112" s="147"/>
      <c r="GH112" s="147"/>
      <c r="GI112" s="147"/>
      <c r="GJ112" s="147"/>
      <c r="GK112" s="147"/>
    </row>
    <row r="113" ht="15.75" customHeight="1">
      <c r="A113" s="88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GC113" s="147"/>
      <c r="GD113" s="147"/>
      <c r="GE113" s="147"/>
      <c r="GF113" s="147"/>
      <c r="GG113" s="147"/>
      <c r="GH113" s="147"/>
      <c r="GI113" s="147"/>
      <c r="GJ113" s="147"/>
      <c r="GK113" s="147"/>
    </row>
    <row r="114" ht="15.75" customHeight="1">
      <c r="A114" s="88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GC114" s="147"/>
      <c r="GD114" s="147"/>
      <c r="GE114" s="147"/>
      <c r="GF114" s="147"/>
      <c r="GG114" s="147"/>
      <c r="GH114" s="147"/>
      <c r="GI114" s="147"/>
      <c r="GJ114" s="147"/>
      <c r="GK114" s="147"/>
    </row>
    <row r="115" ht="15.75" customHeight="1">
      <c r="A115" s="88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GC115" s="147"/>
      <c r="GD115" s="147"/>
      <c r="GE115" s="147"/>
      <c r="GF115" s="147"/>
      <c r="GG115" s="147"/>
      <c r="GH115" s="147"/>
      <c r="GI115" s="147"/>
      <c r="GJ115" s="147"/>
      <c r="GK115" s="147"/>
    </row>
    <row r="116" ht="15.75" customHeight="1">
      <c r="A116" s="88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GC116" s="147"/>
      <c r="GD116" s="147"/>
      <c r="GE116" s="147"/>
      <c r="GF116" s="147"/>
      <c r="GG116" s="147"/>
      <c r="GH116" s="147"/>
      <c r="GI116" s="147"/>
      <c r="GJ116" s="147"/>
      <c r="GK116" s="147"/>
    </row>
    <row r="117" ht="15.75" customHeight="1">
      <c r="A117" s="88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GC117" s="147"/>
      <c r="GD117" s="147"/>
      <c r="GE117" s="147"/>
      <c r="GF117" s="147"/>
      <c r="GG117" s="147"/>
      <c r="GH117" s="147"/>
      <c r="GI117" s="147"/>
      <c r="GJ117" s="147"/>
      <c r="GK117" s="147"/>
    </row>
    <row r="118" ht="15.75" customHeight="1">
      <c r="A118" s="88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GC118" s="147"/>
      <c r="GD118" s="147"/>
      <c r="GE118" s="147"/>
      <c r="GF118" s="147"/>
      <c r="GG118" s="147"/>
      <c r="GH118" s="147"/>
      <c r="GI118" s="147"/>
      <c r="GJ118" s="147"/>
      <c r="GK118" s="147"/>
    </row>
    <row r="119" ht="15.75" customHeight="1">
      <c r="A119" s="88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GC119" s="147"/>
      <c r="GD119" s="147"/>
      <c r="GE119" s="147"/>
      <c r="GF119" s="147"/>
      <c r="GG119" s="147"/>
      <c r="GH119" s="147"/>
      <c r="GI119" s="147"/>
      <c r="GJ119" s="147"/>
      <c r="GK119" s="147"/>
    </row>
    <row r="120" ht="15.75" customHeight="1">
      <c r="A120" s="88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GC120" s="147"/>
      <c r="GD120" s="147"/>
      <c r="GE120" s="147"/>
      <c r="GF120" s="147"/>
      <c r="GG120" s="147"/>
      <c r="GH120" s="147"/>
      <c r="GI120" s="147"/>
      <c r="GJ120" s="147"/>
      <c r="GK120" s="147"/>
    </row>
    <row r="121" ht="15.75" customHeight="1">
      <c r="A121" s="88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GC121" s="147"/>
      <c r="GD121" s="147"/>
      <c r="GE121" s="147"/>
      <c r="GF121" s="147"/>
      <c r="GG121" s="147"/>
      <c r="GH121" s="147"/>
      <c r="GI121" s="147"/>
      <c r="GJ121" s="147"/>
      <c r="GK121" s="147"/>
    </row>
    <row r="122" ht="15.75" customHeight="1">
      <c r="A122" s="88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GC122" s="147"/>
      <c r="GD122" s="147"/>
      <c r="GE122" s="147"/>
      <c r="GF122" s="147"/>
      <c r="GG122" s="147"/>
      <c r="GH122" s="147"/>
      <c r="GI122" s="147"/>
      <c r="GJ122" s="147"/>
      <c r="GK122" s="147"/>
    </row>
    <row r="123" ht="15.75" customHeight="1">
      <c r="A123" s="88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GC123" s="147"/>
      <c r="GD123" s="147"/>
      <c r="GE123" s="147"/>
      <c r="GF123" s="147"/>
      <c r="GG123" s="147"/>
      <c r="GH123" s="147"/>
      <c r="GI123" s="147"/>
      <c r="GJ123" s="147"/>
      <c r="GK123" s="147"/>
    </row>
    <row r="124" ht="15.75" customHeight="1">
      <c r="A124" s="88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GC124" s="147"/>
      <c r="GD124" s="147"/>
      <c r="GE124" s="147"/>
      <c r="GF124" s="147"/>
      <c r="GG124" s="147"/>
      <c r="GH124" s="147"/>
      <c r="GI124" s="147"/>
      <c r="GJ124" s="147"/>
      <c r="GK124" s="147"/>
    </row>
    <row r="125" ht="15.75" customHeight="1">
      <c r="A125" s="88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GC125" s="147"/>
      <c r="GD125" s="147"/>
      <c r="GE125" s="147"/>
      <c r="GF125" s="147"/>
      <c r="GG125" s="147"/>
      <c r="GH125" s="147"/>
      <c r="GI125" s="147"/>
      <c r="GJ125" s="147"/>
      <c r="GK125" s="147"/>
    </row>
    <row r="126" ht="15.75" customHeight="1">
      <c r="A126" s="88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GC126" s="147"/>
      <c r="GD126" s="147"/>
      <c r="GE126" s="147"/>
      <c r="GF126" s="147"/>
      <c r="GG126" s="147"/>
      <c r="GH126" s="147"/>
      <c r="GI126" s="147"/>
      <c r="GJ126" s="147"/>
      <c r="GK126" s="147"/>
    </row>
    <row r="127" ht="15.75" customHeight="1">
      <c r="A127" s="88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GC127" s="147"/>
      <c r="GD127" s="147"/>
      <c r="GE127" s="147"/>
      <c r="GF127" s="147"/>
      <c r="GG127" s="147"/>
      <c r="GH127" s="147"/>
      <c r="GI127" s="147"/>
      <c r="GJ127" s="147"/>
      <c r="GK127" s="147"/>
    </row>
    <row r="128" ht="15.75" customHeight="1">
      <c r="A128" s="88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GC128" s="147"/>
      <c r="GD128" s="147"/>
      <c r="GE128" s="147"/>
      <c r="GF128" s="147"/>
      <c r="GG128" s="147"/>
      <c r="GH128" s="147"/>
      <c r="GI128" s="147"/>
      <c r="GJ128" s="147"/>
      <c r="GK128" s="147"/>
    </row>
    <row r="129" ht="15.75" customHeight="1">
      <c r="A129" s="88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GC129" s="147"/>
      <c r="GD129" s="147"/>
      <c r="GE129" s="147"/>
      <c r="GF129" s="147"/>
      <c r="GG129" s="147"/>
      <c r="GH129" s="147"/>
      <c r="GI129" s="147"/>
      <c r="GJ129" s="147"/>
      <c r="GK129" s="147"/>
    </row>
    <row r="130" ht="15.75" customHeight="1">
      <c r="A130" s="88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GC130" s="147"/>
      <c r="GD130" s="147"/>
      <c r="GE130" s="147"/>
      <c r="GF130" s="147"/>
      <c r="GG130" s="147"/>
      <c r="GH130" s="147"/>
      <c r="GI130" s="147"/>
      <c r="GJ130" s="147"/>
      <c r="GK130" s="147"/>
    </row>
    <row r="131" ht="15.75" customHeight="1">
      <c r="A131" s="88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GC131" s="147"/>
      <c r="GD131" s="147"/>
      <c r="GE131" s="147"/>
      <c r="GF131" s="147"/>
      <c r="GG131" s="147"/>
      <c r="GH131" s="147"/>
      <c r="GI131" s="147"/>
      <c r="GJ131" s="147"/>
      <c r="GK131" s="147"/>
    </row>
    <row r="132" ht="15.75" customHeight="1">
      <c r="A132" s="88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GC132" s="147"/>
      <c r="GD132" s="147"/>
      <c r="GE132" s="147"/>
      <c r="GF132" s="147"/>
      <c r="GG132" s="147"/>
      <c r="GH132" s="147"/>
      <c r="GI132" s="147"/>
      <c r="GJ132" s="147"/>
      <c r="GK132" s="147"/>
    </row>
    <row r="133" ht="15.75" customHeight="1">
      <c r="A133" s="88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GC133" s="147"/>
      <c r="GD133" s="147"/>
      <c r="GE133" s="147"/>
      <c r="GF133" s="147"/>
      <c r="GG133" s="147"/>
      <c r="GH133" s="147"/>
      <c r="GI133" s="147"/>
      <c r="GJ133" s="147"/>
      <c r="GK133" s="147"/>
    </row>
    <row r="134" ht="15.75" customHeight="1">
      <c r="A134" s="8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GC134" s="147"/>
      <c r="GD134" s="147"/>
      <c r="GE134" s="147"/>
      <c r="GF134" s="147"/>
      <c r="GG134" s="147"/>
      <c r="GH134" s="147"/>
      <c r="GI134" s="147"/>
      <c r="GJ134" s="147"/>
      <c r="GK134" s="147"/>
    </row>
    <row r="135" ht="15.75" customHeight="1">
      <c r="A135" s="88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GC135" s="147"/>
      <c r="GD135" s="147"/>
      <c r="GE135" s="147"/>
      <c r="GF135" s="147"/>
      <c r="GG135" s="147"/>
      <c r="GH135" s="147"/>
      <c r="GI135" s="147"/>
      <c r="GJ135" s="147"/>
      <c r="GK135" s="147"/>
    </row>
    <row r="136" ht="15.75" customHeight="1">
      <c r="A136" s="88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GC136" s="147"/>
      <c r="GD136" s="147"/>
      <c r="GE136" s="147"/>
      <c r="GF136" s="147"/>
      <c r="GG136" s="147"/>
      <c r="GH136" s="147"/>
      <c r="GI136" s="147"/>
      <c r="GJ136" s="147"/>
      <c r="GK136" s="147"/>
    </row>
    <row r="137" ht="15.75" customHeight="1">
      <c r="A137" s="88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GC137" s="147"/>
      <c r="GD137" s="147"/>
      <c r="GE137" s="147"/>
      <c r="GF137" s="147"/>
      <c r="GG137" s="147"/>
      <c r="GH137" s="147"/>
      <c r="GI137" s="147"/>
      <c r="GJ137" s="147"/>
      <c r="GK137" s="147"/>
    </row>
    <row r="138" ht="15.75" customHeight="1">
      <c r="A138" s="88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GC138" s="147"/>
      <c r="GD138" s="147"/>
      <c r="GE138" s="147"/>
      <c r="GF138" s="147"/>
      <c r="GG138" s="147"/>
      <c r="GH138" s="147"/>
      <c r="GI138" s="147"/>
      <c r="GJ138" s="147"/>
      <c r="GK138" s="147"/>
    </row>
    <row r="139" ht="15.75" customHeight="1">
      <c r="A139" s="88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GC139" s="147"/>
      <c r="GD139" s="147"/>
      <c r="GE139" s="147"/>
      <c r="GF139" s="147"/>
      <c r="GG139" s="147"/>
      <c r="GH139" s="147"/>
      <c r="GI139" s="147"/>
      <c r="GJ139" s="147"/>
      <c r="GK139" s="147"/>
    </row>
    <row r="140" ht="15.75" customHeight="1">
      <c r="A140" s="88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GC140" s="147"/>
      <c r="GD140" s="147"/>
      <c r="GE140" s="147"/>
      <c r="GF140" s="147"/>
      <c r="GG140" s="147"/>
      <c r="GH140" s="147"/>
      <c r="GI140" s="147"/>
      <c r="GJ140" s="147"/>
      <c r="GK140" s="147"/>
    </row>
    <row r="141" ht="15.75" customHeight="1">
      <c r="A141" s="88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GC141" s="147"/>
      <c r="GD141" s="147"/>
      <c r="GE141" s="147"/>
      <c r="GF141" s="147"/>
      <c r="GG141" s="147"/>
      <c r="GH141" s="147"/>
      <c r="GI141" s="147"/>
      <c r="GJ141" s="147"/>
      <c r="GK141" s="147"/>
    </row>
    <row r="142" ht="15.75" customHeight="1">
      <c r="A142" s="88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GC142" s="147"/>
      <c r="GD142" s="147"/>
      <c r="GE142" s="147"/>
      <c r="GF142" s="147"/>
      <c r="GG142" s="147"/>
      <c r="GH142" s="147"/>
      <c r="GI142" s="147"/>
      <c r="GJ142" s="147"/>
      <c r="GK142" s="147"/>
    </row>
    <row r="143" ht="15.75" customHeight="1">
      <c r="A143" s="88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GC143" s="147"/>
      <c r="GD143" s="147"/>
      <c r="GE143" s="147"/>
      <c r="GF143" s="147"/>
      <c r="GG143" s="147"/>
      <c r="GH143" s="147"/>
      <c r="GI143" s="147"/>
      <c r="GJ143" s="147"/>
      <c r="GK143" s="147"/>
    </row>
    <row r="144" ht="15.75" customHeight="1">
      <c r="A144" s="88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GC144" s="147"/>
      <c r="GD144" s="147"/>
      <c r="GE144" s="147"/>
      <c r="GF144" s="147"/>
      <c r="GG144" s="147"/>
      <c r="GH144" s="147"/>
      <c r="GI144" s="147"/>
      <c r="GJ144" s="147"/>
      <c r="GK144" s="147"/>
    </row>
    <row r="145" ht="15.75" customHeight="1">
      <c r="A145" s="88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GC145" s="147"/>
      <c r="GD145" s="147"/>
      <c r="GE145" s="147"/>
      <c r="GF145" s="147"/>
      <c r="GG145" s="147"/>
      <c r="GH145" s="147"/>
      <c r="GI145" s="147"/>
      <c r="GJ145" s="147"/>
      <c r="GK145" s="147"/>
    </row>
    <row r="146" ht="15.75" customHeight="1">
      <c r="A146" s="88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GC146" s="147"/>
      <c r="GD146" s="147"/>
      <c r="GE146" s="147"/>
      <c r="GF146" s="147"/>
      <c r="GG146" s="147"/>
      <c r="GH146" s="147"/>
      <c r="GI146" s="147"/>
      <c r="GJ146" s="147"/>
      <c r="GK146" s="147"/>
    </row>
    <row r="147" ht="15.75" customHeight="1">
      <c r="A147" s="88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GC147" s="147"/>
      <c r="GD147" s="147"/>
      <c r="GE147" s="147"/>
      <c r="GF147" s="147"/>
      <c r="GG147" s="147"/>
      <c r="GH147" s="147"/>
      <c r="GI147" s="147"/>
      <c r="GJ147" s="147"/>
      <c r="GK147" s="147"/>
    </row>
    <row r="148" ht="15.75" customHeight="1">
      <c r="A148" s="88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GC148" s="147"/>
      <c r="GD148" s="147"/>
      <c r="GE148" s="147"/>
      <c r="GF148" s="147"/>
      <c r="GG148" s="147"/>
      <c r="GH148" s="147"/>
      <c r="GI148" s="147"/>
      <c r="GJ148" s="147"/>
      <c r="GK148" s="147"/>
    </row>
    <row r="149" ht="15.75" customHeight="1">
      <c r="A149" s="88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GC149" s="147"/>
      <c r="GD149" s="147"/>
      <c r="GE149" s="147"/>
      <c r="GF149" s="147"/>
      <c r="GG149" s="147"/>
      <c r="GH149" s="147"/>
      <c r="GI149" s="147"/>
      <c r="GJ149" s="147"/>
      <c r="GK149" s="147"/>
    </row>
    <row r="150" ht="15.75" customHeight="1">
      <c r="A150" s="88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GC150" s="147"/>
      <c r="GD150" s="147"/>
      <c r="GE150" s="147"/>
      <c r="GF150" s="147"/>
      <c r="GG150" s="147"/>
      <c r="GH150" s="147"/>
      <c r="GI150" s="147"/>
      <c r="GJ150" s="147"/>
      <c r="GK150" s="147"/>
    </row>
    <row r="151" ht="15.75" customHeight="1">
      <c r="A151" s="88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GC151" s="147"/>
      <c r="GD151" s="147"/>
      <c r="GE151" s="147"/>
      <c r="GF151" s="147"/>
      <c r="GG151" s="147"/>
      <c r="GH151" s="147"/>
      <c r="GI151" s="147"/>
      <c r="GJ151" s="147"/>
      <c r="GK151" s="147"/>
    </row>
    <row r="152" ht="15.75" customHeight="1">
      <c r="A152" s="88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GC152" s="147"/>
      <c r="GD152" s="147"/>
      <c r="GE152" s="147"/>
      <c r="GF152" s="147"/>
      <c r="GG152" s="147"/>
      <c r="GH152" s="147"/>
      <c r="GI152" s="147"/>
      <c r="GJ152" s="147"/>
      <c r="GK152" s="147"/>
    </row>
    <row r="153" ht="15.75" customHeight="1">
      <c r="A153" s="88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GC153" s="147"/>
      <c r="GD153" s="147"/>
      <c r="GE153" s="147"/>
      <c r="GF153" s="147"/>
      <c r="GG153" s="147"/>
      <c r="GH153" s="147"/>
      <c r="GI153" s="147"/>
      <c r="GJ153" s="147"/>
      <c r="GK153" s="147"/>
    </row>
    <row r="154" ht="15.75" customHeight="1">
      <c r="A154" s="88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GC154" s="147"/>
      <c r="GD154" s="147"/>
      <c r="GE154" s="147"/>
      <c r="GF154" s="147"/>
      <c r="GG154" s="147"/>
      <c r="GH154" s="147"/>
      <c r="GI154" s="147"/>
      <c r="GJ154" s="147"/>
      <c r="GK154" s="147"/>
    </row>
    <row r="155" ht="15.75" customHeight="1">
      <c r="A155" s="88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GC155" s="147"/>
      <c r="GD155" s="147"/>
      <c r="GE155" s="147"/>
      <c r="GF155" s="147"/>
      <c r="GG155" s="147"/>
      <c r="GH155" s="147"/>
      <c r="GI155" s="147"/>
      <c r="GJ155" s="147"/>
      <c r="GK155" s="147"/>
    </row>
    <row r="156" ht="15.75" customHeight="1">
      <c r="A156" s="88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GC156" s="147"/>
      <c r="GD156" s="147"/>
      <c r="GE156" s="147"/>
      <c r="GF156" s="147"/>
      <c r="GG156" s="147"/>
      <c r="GH156" s="147"/>
      <c r="GI156" s="147"/>
      <c r="GJ156" s="147"/>
      <c r="GK156" s="147"/>
    </row>
    <row r="157" ht="15.75" customHeight="1">
      <c r="A157" s="88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GC157" s="147"/>
      <c r="GD157" s="147"/>
      <c r="GE157" s="147"/>
      <c r="GF157" s="147"/>
      <c r="GG157" s="147"/>
      <c r="GH157" s="147"/>
      <c r="GI157" s="147"/>
      <c r="GJ157" s="147"/>
      <c r="GK157" s="147"/>
    </row>
    <row r="158" ht="15.75" customHeight="1">
      <c r="A158" s="88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GC158" s="147"/>
      <c r="GD158" s="147"/>
      <c r="GE158" s="147"/>
      <c r="GF158" s="147"/>
      <c r="GG158" s="147"/>
      <c r="GH158" s="147"/>
      <c r="GI158" s="147"/>
      <c r="GJ158" s="147"/>
      <c r="GK158" s="147"/>
    </row>
    <row r="159" ht="15.75" customHeight="1">
      <c r="A159" s="88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GC159" s="147"/>
      <c r="GD159" s="147"/>
      <c r="GE159" s="147"/>
      <c r="GF159" s="147"/>
      <c r="GG159" s="147"/>
      <c r="GH159" s="147"/>
      <c r="GI159" s="147"/>
      <c r="GJ159" s="147"/>
      <c r="GK159" s="147"/>
    </row>
    <row r="160" ht="15.75" customHeight="1">
      <c r="A160" s="88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GC160" s="147"/>
      <c r="GD160" s="147"/>
      <c r="GE160" s="147"/>
      <c r="GF160" s="147"/>
      <c r="GG160" s="147"/>
      <c r="GH160" s="147"/>
      <c r="GI160" s="147"/>
      <c r="GJ160" s="147"/>
      <c r="GK160" s="147"/>
    </row>
    <row r="161" ht="15.75" customHeight="1">
      <c r="A161" s="88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GC161" s="147"/>
      <c r="GD161" s="147"/>
      <c r="GE161" s="147"/>
      <c r="GF161" s="147"/>
      <c r="GG161" s="147"/>
      <c r="GH161" s="147"/>
      <c r="GI161" s="147"/>
      <c r="GJ161" s="147"/>
      <c r="GK161" s="147"/>
    </row>
    <row r="162" ht="15.75" customHeight="1">
      <c r="A162" s="88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GC162" s="147"/>
      <c r="GD162" s="147"/>
      <c r="GE162" s="147"/>
      <c r="GF162" s="147"/>
      <c r="GG162" s="147"/>
      <c r="GH162" s="147"/>
      <c r="GI162" s="147"/>
      <c r="GJ162" s="147"/>
      <c r="GK162" s="147"/>
    </row>
    <row r="163" ht="15.75" customHeight="1">
      <c r="A163" s="88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GC163" s="147"/>
      <c r="GD163" s="147"/>
      <c r="GE163" s="147"/>
      <c r="GF163" s="147"/>
      <c r="GG163" s="147"/>
      <c r="GH163" s="147"/>
      <c r="GI163" s="147"/>
      <c r="GJ163" s="147"/>
      <c r="GK163" s="147"/>
    </row>
    <row r="164" ht="15.75" customHeight="1">
      <c r="A164" s="88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GC164" s="147"/>
      <c r="GD164" s="147"/>
      <c r="GE164" s="147"/>
      <c r="GF164" s="147"/>
      <c r="GG164" s="147"/>
      <c r="GH164" s="147"/>
      <c r="GI164" s="147"/>
      <c r="GJ164" s="147"/>
      <c r="GK164" s="147"/>
    </row>
    <row r="165" ht="15.75" customHeight="1">
      <c r="A165" s="88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GC165" s="147"/>
      <c r="GD165" s="147"/>
      <c r="GE165" s="147"/>
      <c r="GF165" s="147"/>
      <c r="GG165" s="147"/>
      <c r="GH165" s="147"/>
      <c r="GI165" s="147"/>
      <c r="GJ165" s="147"/>
      <c r="GK165" s="147"/>
    </row>
    <row r="166" ht="15.75" customHeight="1">
      <c r="A166" s="88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GC166" s="147"/>
      <c r="GD166" s="147"/>
      <c r="GE166" s="147"/>
      <c r="GF166" s="147"/>
      <c r="GG166" s="147"/>
      <c r="GH166" s="147"/>
      <c r="GI166" s="147"/>
      <c r="GJ166" s="147"/>
      <c r="GK166" s="147"/>
    </row>
    <row r="167" ht="15.75" customHeight="1">
      <c r="A167" s="88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GC167" s="147"/>
      <c r="GD167" s="147"/>
      <c r="GE167" s="147"/>
      <c r="GF167" s="147"/>
      <c r="GG167" s="147"/>
      <c r="GH167" s="147"/>
      <c r="GI167" s="147"/>
      <c r="GJ167" s="147"/>
      <c r="GK167" s="147"/>
    </row>
    <row r="168" ht="15.75" customHeight="1">
      <c r="A168" s="88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GC168" s="147"/>
      <c r="GD168" s="147"/>
      <c r="GE168" s="147"/>
      <c r="GF168" s="147"/>
      <c r="GG168" s="147"/>
      <c r="GH168" s="147"/>
      <c r="GI168" s="147"/>
      <c r="GJ168" s="147"/>
      <c r="GK168" s="147"/>
    </row>
    <row r="169" ht="15.75" customHeight="1">
      <c r="A169" s="88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GC169" s="147"/>
      <c r="GD169" s="147"/>
      <c r="GE169" s="147"/>
      <c r="GF169" s="147"/>
      <c r="GG169" s="147"/>
      <c r="GH169" s="147"/>
      <c r="GI169" s="147"/>
      <c r="GJ169" s="147"/>
      <c r="GK169" s="147"/>
    </row>
    <row r="170" ht="15.75" customHeight="1">
      <c r="A170" s="88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GC170" s="147"/>
      <c r="GD170" s="147"/>
      <c r="GE170" s="147"/>
      <c r="GF170" s="147"/>
      <c r="GG170" s="147"/>
      <c r="GH170" s="147"/>
      <c r="GI170" s="147"/>
      <c r="GJ170" s="147"/>
      <c r="GK170" s="147"/>
    </row>
    <row r="171" ht="15.75" customHeight="1">
      <c r="A171" s="88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GC171" s="147"/>
      <c r="GD171" s="147"/>
      <c r="GE171" s="147"/>
      <c r="GF171" s="147"/>
      <c r="GG171" s="147"/>
      <c r="GH171" s="147"/>
      <c r="GI171" s="147"/>
      <c r="GJ171" s="147"/>
      <c r="GK171" s="147"/>
    </row>
    <row r="172" ht="15.75" customHeight="1">
      <c r="A172" s="88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GC172" s="147"/>
      <c r="GD172" s="147"/>
      <c r="GE172" s="147"/>
      <c r="GF172" s="147"/>
      <c r="GG172" s="147"/>
      <c r="GH172" s="147"/>
      <c r="GI172" s="147"/>
      <c r="GJ172" s="147"/>
      <c r="GK172" s="147"/>
    </row>
    <row r="173" ht="15.75" customHeight="1">
      <c r="A173" s="88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GC173" s="147"/>
      <c r="GD173" s="147"/>
      <c r="GE173" s="147"/>
      <c r="GF173" s="147"/>
      <c r="GG173" s="147"/>
      <c r="GH173" s="147"/>
      <c r="GI173" s="147"/>
      <c r="GJ173" s="147"/>
      <c r="GK173" s="147"/>
    </row>
    <row r="174" ht="15.75" customHeight="1">
      <c r="A174" s="88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GC174" s="147"/>
      <c r="GD174" s="147"/>
      <c r="GE174" s="147"/>
      <c r="GF174" s="147"/>
      <c r="GG174" s="147"/>
      <c r="GH174" s="147"/>
      <c r="GI174" s="147"/>
      <c r="GJ174" s="147"/>
      <c r="GK174" s="147"/>
    </row>
    <row r="175" ht="15.75" customHeight="1">
      <c r="A175" s="88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GC175" s="147"/>
      <c r="GD175" s="147"/>
      <c r="GE175" s="147"/>
      <c r="GF175" s="147"/>
      <c r="GG175" s="147"/>
      <c r="GH175" s="147"/>
      <c r="GI175" s="147"/>
      <c r="GJ175" s="147"/>
      <c r="GK175" s="147"/>
    </row>
    <row r="176" ht="15.75" customHeight="1">
      <c r="A176" s="88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GC176" s="147"/>
      <c r="GD176" s="147"/>
      <c r="GE176" s="147"/>
      <c r="GF176" s="147"/>
      <c r="GG176" s="147"/>
      <c r="GH176" s="147"/>
      <c r="GI176" s="147"/>
      <c r="GJ176" s="147"/>
      <c r="GK176" s="147"/>
    </row>
    <row r="177" ht="15.75" customHeight="1">
      <c r="A177" s="88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GC177" s="147"/>
      <c r="GD177" s="147"/>
      <c r="GE177" s="147"/>
      <c r="GF177" s="147"/>
      <c r="GG177" s="147"/>
      <c r="GH177" s="147"/>
      <c r="GI177" s="147"/>
      <c r="GJ177" s="147"/>
      <c r="GK177" s="147"/>
    </row>
    <row r="178" ht="15.75" customHeight="1">
      <c r="A178" s="88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GC178" s="147"/>
      <c r="GD178" s="147"/>
      <c r="GE178" s="147"/>
      <c r="GF178" s="147"/>
      <c r="GG178" s="147"/>
      <c r="GH178" s="147"/>
      <c r="GI178" s="147"/>
      <c r="GJ178" s="147"/>
      <c r="GK178" s="147"/>
    </row>
    <row r="179" ht="15.75" customHeight="1">
      <c r="A179" s="88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GC179" s="147"/>
      <c r="GD179" s="147"/>
      <c r="GE179" s="147"/>
      <c r="GF179" s="147"/>
      <c r="GG179" s="147"/>
      <c r="GH179" s="147"/>
      <c r="GI179" s="147"/>
      <c r="GJ179" s="147"/>
      <c r="GK179" s="147"/>
    </row>
    <row r="180" ht="15.75" customHeight="1">
      <c r="A180" s="88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GC180" s="147"/>
      <c r="GD180" s="147"/>
      <c r="GE180" s="147"/>
      <c r="GF180" s="147"/>
      <c r="GG180" s="147"/>
      <c r="GH180" s="147"/>
      <c r="GI180" s="147"/>
      <c r="GJ180" s="147"/>
      <c r="GK180" s="147"/>
    </row>
    <row r="181" ht="15.75" customHeight="1">
      <c r="A181" s="88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GC181" s="147"/>
      <c r="GD181" s="147"/>
      <c r="GE181" s="147"/>
      <c r="GF181" s="147"/>
      <c r="GG181" s="147"/>
      <c r="GH181" s="147"/>
      <c r="GI181" s="147"/>
      <c r="GJ181" s="147"/>
      <c r="GK181" s="147"/>
    </row>
    <row r="182" ht="15.75" customHeight="1">
      <c r="A182" s="88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GC182" s="147"/>
      <c r="GD182" s="147"/>
      <c r="GE182" s="147"/>
      <c r="GF182" s="147"/>
      <c r="GG182" s="147"/>
      <c r="GH182" s="147"/>
      <c r="GI182" s="147"/>
      <c r="GJ182" s="147"/>
      <c r="GK182" s="147"/>
    </row>
    <row r="183" ht="15.75" customHeight="1">
      <c r="A183" s="88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GC183" s="147"/>
      <c r="GD183" s="147"/>
      <c r="GE183" s="147"/>
      <c r="GF183" s="147"/>
      <c r="GG183" s="147"/>
      <c r="GH183" s="147"/>
      <c r="GI183" s="147"/>
      <c r="GJ183" s="147"/>
      <c r="GK183" s="147"/>
    </row>
    <row r="184" ht="15.75" customHeight="1">
      <c r="A184" s="88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GC184" s="147"/>
      <c r="GD184" s="147"/>
      <c r="GE184" s="147"/>
      <c r="GF184" s="147"/>
      <c r="GG184" s="147"/>
      <c r="GH184" s="147"/>
      <c r="GI184" s="147"/>
      <c r="GJ184" s="147"/>
      <c r="GK184" s="147"/>
    </row>
    <row r="185" ht="15.75" customHeight="1">
      <c r="A185" s="88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GC185" s="147"/>
      <c r="GD185" s="147"/>
      <c r="GE185" s="147"/>
      <c r="GF185" s="147"/>
      <c r="GG185" s="147"/>
      <c r="GH185" s="147"/>
      <c r="GI185" s="147"/>
      <c r="GJ185" s="147"/>
      <c r="GK185" s="147"/>
    </row>
    <row r="186" ht="15.75" customHeight="1">
      <c r="A186" s="88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GC186" s="147"/>
      <c r="GD186" s="147"/>
      <c r="GE186" s="147"/>
      <c r="GF186" s="147"/>
      <c r="GG186" s="147"/>
      <c r="GH186" s="147"/>
      <c r="GI186" s="147"/>
      <c r="GJ186" s="147"/>
      <c r="GK186" s="147"/>
    </row>
    <row r="187" ht="15.75" customHeight="1">
      <c r="A187" s="88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GC187" s="147"/>
      <c r="GD187" s="147"/>
      <c r="GE187" s="147"/>
      <c r="GF187" s="147"/>
      <c r="GG187" s="147"/>
      <c r="GH187" s="147"/>
      <c r="GI187" s="147"/>
      <c r="GJ187" s="147"/>
      <c r="GK187" s="147"/>
    </row>
    <row r="188" ht="15.75" customHeight="1">
      <c r="A188" s="88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GC188" s="147"/>
      <c r="GD188" s="147"/>
      <c r="GE188" s="147"/>
      <c r="GF188" s="147"/>
      <c r="GG188" s="147"/>
      <c r="GH188" s="147"/>
      <c r="GI188" s="147"/>
      <c r="GJ188" s="147"/>
      <c r="GK188" s="147"/>
    </row>
    <row r="189" ht="15.75" customHeight="1">
      <c r="A189" s="88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GC189" s="147"/>
      <c r="GD189" s="147"/>
      <c r="GE189" s="147"/>
      <c r="GF189" s="147"/>
      <c r="GG189" s="147"/>
      <c r="GH189" s="147"/>
      <c r="GI189" s="147"/>
      <c r="GJ189" s="147"/>
      <c r="GK189" s="147"/>
    </row>
    <row r="190" ht="15.75" customHeight="1">
      <c r="A190" s="88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GC190" s="147"/>
      <c r="GD190" s="147"/>
      <c r="GE190" s="147"/>
      <c r="GF190" s="147"/>
      <c r="GG190" s="147"/>
      <c r="GH190" s="147"/>
      <c r="GI190" s="147"/>
      <c r="GJ190" s="147"/>
      <c r="GK190" s="147"/>
    </row>
    <row r="191" ht="15.75" customHeight="1">
      <c r="A191" s="88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GC191" s="147"/>
      <c r="GD191" s="147"/>
      <c r="GE191" s="147"/>
      <c r="GF191" s="147"/>
      <c r="GG191" s="147"/>
      <c r="GH191" s="147"/>
      <c r="GI191" s="147"/>
      <c r="GJ191" s="147"/>
      <c r="GK191" s="147"/>
    </row>
    <row r="192" ht="15.75" customHeight="1">
      <c r="A192" s="88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GC192" s="147"/>
      <c r="GD192" s="147"/>
      <c r="GE192" s="147"/>
      <c r="GF192" s="147"/>
      <c r="GG192" s="147"/>
      <c r="GH192" s="147"/>
      <c r="GI192" s="147"/>
      <c r="GJ192" s="147"/>
      <c r="GK192" s="147"/>
    </row>
    <row r="193" ht="15.75" customHeight="1">
      <c r="A193" s="88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GC193" s="147"/>
      <c r="GD193" s="147"/>
      <c r="GE193" s="147"/>
      <c r="GF193" s="147"/>
      <c r="GG193" s="147"/>
      <c r="GH193" s="147"/>
      <c r="GI193" s="147"/>
      <c r="GJ193" s="147"/>
      <c r="GK193" s="147"/>
    </row>
    <row r="194" ht="15.75" customHeight="1">
      <c r="A194" s="88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GC194" s="147"/>
      <c r="GD194" s="147"/>
      <c r="GE194" s="147"/>
      <c r="GF194" s="147"/>
      <c r="GG194" s="147"/>
      <c r="GH194" s="147"/>
      <c r="GI194" s="147"/>
      <c r="GJ194" s="147"/>
      <c r="GK194" s="147"/>
    </row>
    <row r="195" ht="15.75" customHeight="1">
      <c r="A195" s="88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GC195" s="147"/>
      <c r="GD195" s="147"/>
      <c r="GE195" s="147"/>
      <c r="GF195" s="147"/>
      <c r="GG195" s="147"/>
      <c r="GH195" s="147"/>
      <c r="GI195" s="147"/>
      <c r="GJ195" s="147"/>
      <c r="GK195" s="147"/>
    </row>
    <row r="196" ht="15.75" customHeight="1">
      <c r="A196" s="88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GC196" s="147"/>
      <c r="GD196" s="147"/>
      <c r="GE196" s="147"/>
      <c r="GF196" s="147"/>
      <c r="GG196" s="147"/>
      <c r="GH196" s="147"/>
      <c r="GI196" s="147"/>
      <c r="GJ196" s="147"/>
      <c r="GK196" s="147"/>
    </row>
    <row r="197" ht="15.75" customHeight="1">
      <c r="A197" s="88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GC197" s="147"/>
      <c r="GD197" s="147"/>
      <c r="GE197" s="147"/>
      <c r="GF197" s="147"/>
      <c r="GG197" s="147"/>
      <c r="GH197" s="147"/>
      <c r="GI197" s="147"/>
      <c r="GJ197" s="147"/>
      <c r="GK197" s="147"/>
    </row>
    <row r="198" ht="15.75" customHeight="1">
      <c r="A198" s="88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GC198" s="147"/>
      <c r="GD198" s="147"/>
      <c r="GE198" s="147"/>
      <c r="GF198" s="147"/>
      <c r="GG198" s="147"/>
      <c r="GH198" s="147"/>
      <c r="GI198" s="147"/>
      <c r="GJ198" s="147"/>
      <c r="GK198" s="147"/>
    </row>
    <row r="199" ht="15.75" customHeight="1">
      <c r="A199" s="88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GC199" s="147"/>
      <c r="GD199" s="147"/>
      <c r="GE199" s="147"/>
      <c r="GF199" s="147"/>
      <c r="GG199" s="147"/>
      <c r="GH199" s="147"/>
      <c r="GI199" s="147"/>
      <c r="GJ199" s="147"/>
      <c r="GK199" s="147"/>
    </row>
    <row r="200" ht="15.75" customHeight="1">
      <c r="A200" s="88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GC200" s="147"/>
      <c r="GD200" s="147"/>
      <c r="GE200" s="147"/>
      <c r="GF200" s="147"/>
      <c r="GG200" s="147"/>
      <c r="GH200" s="147"/>
      <c r="GI200" s="147"/>
      <c r="GJ200" s="147"/>
      <c r="GK200" s="147"/>
    </row>
    <row r="201" ht="15.75" customHeight="1">
      <c r="A201" s="88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GC201" s="147"/>
      <c r="GD201" s="147"/>
      <c r="GE201" s="147"/>
      <c r="GF201" s="147"/>
      <c r="GG201" s="147"/>
      <c r="GH201" s="147"/>
      <c r="GI201" s="147"/>
      <c r="GJ201" s="147"/>
      <c r="GK201" s="147"/>
    </row>
    <row r="202" ht="15.75" customHeight="1">
      <c r="A202" s="88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GC202" s="147"/>
      <c r="GD202" s="147"/>
      <c r="GE202" s="147"/>
      <c r="GF202" s="147"/>
      <c r="GG202" s="147"/>
      <c r="GH202" s="147"/>
      <c r="GI202" s="147"/>
      <c r="GJ202" s="147"/>
      <c r="GK202" s="147"/>
    </row>
    <row r="203" ht="15.75" customHeight="1">
      <c r="A203" s="88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GC203" s="147"/>
      <c r="GD203" s="147"/>
      <c r="GE203" s="147"/>
      <c r="GF203" s="147"/>
      <c r="GG203" s="147"/>
      <c r="GH203" s="147"/>
      <c r="GI203" s="147"/>
      <c r="GJ203" s="147"/>
      <c r="GK203" s="147"/>
    </row>
    <row r="204" ht="15.75" customHeight="1">
      <c r="A204" s="88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GC204" s="147"/>
      <c r="GD204" s="147"/>
      <c r="GE204" s="147"/>
      <c r="GF204" s="147"/>
      <c r="GG204" s="147"/>
      <c r="GH204" s="147"/>
      <c r="GI204" s="147"/>
      <c r="GJ204" s="147"/>
      <c r="GK204" s="147"/>
    </row>
    <row r="205" ht="15.75" customHeight="1">
      <c r="A205" s="88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GC205" s="147"/>
      <c r="GD205" s="147"/>
      <c r="GE205" s="147"/>
      <c r="GF205" s="147"/>
      <c r="GG205" s="147"/>
      <c r="GH205" s="147"/>
      <c r="GI205" s="147"/>
      <c r="GJ205" s="147"/>
      <c r="GK205" s="147"/>
    </row>
    <row r="206" ht="15.75" customHeight="1">
      <c r="A206" s="88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GC206" s="147"/>
      <c r="GD206" s="147"/>
      <c r="GE206" s="147"/>
      <c r="GF206" s="147"/>
      <c r="GG206" s="147"/>
      <c r="GH206" s="147"/>
      <c r="GI206" s="147"/>
      <c r="GJ206" s="147"/>
      <c r="GK206" s="147"/>
    </row>
    <row r="207" ht="15.75" customHeight="1">
      <c r="A207" s="88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GC207" s="147"/>
      <c r="GD207" s="147"/>
      <c r="GE207" s="147"/>
      <c r="GF207" s="147"/>
      <c r="GG207" s="147"/>
      <c r="GH207" s="147"/>
      <c r="GI207" s="147"/>
      <c r="GJ207" s="147"/>
      <c r="GK207" s="147"/>
    </row>
    <row r="208" ht="15.75" customHeight="1">
      <c r="A208" s="88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GC208" s="147"/>
      <c r="GD208" s="147"/>
      <c r="GE208" s="147"/>
      <c r="GF208" s="147"/>
      <c r="GG208" s="147"/>
      <c r="GH208" s="147"/>
      <c r="GI208" s="147"/>
      <c r="GJ208" s="147"/>
      <c r="GK208" s="147"/>
    </row>
    <row r="209" ht="15.75" customHeight="1">
      <c r="A209" s="88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GC209" s="147"/>
      <c r="GD209" s="147"/>
      <c r="GE209" s="147"/>
      <c r="GF209" s="147"/>
      <c r="GG209" s="147"/>
      <c r="GH209" s="147"/>
      <c r="GI209" s="147"/>
      <c r="GJ209" s="147"/>
      <c r="GK209" s="147"/>
    </row>
    <row r="210" ht="15.75" customHeight="1">
      <c r="A210" s="88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GC210" s="147"/>
      <c r="GD210" s="147"/>
      <c r="GE210" s="147"/>
      <c r="GF210" s="147"/>
      <c r="GG210" s="147"/>
      <c r="GH210" s="147"/>
      <c r="GI210" s="147"/>
      <c r="GJ210" s="147"/>
      <c r="GK210" s="147"/>
    </row>
    <row r="211" ht="15.75" customHeight="1">
      <c r="A211" s="88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GC211" s="147"/>
      <c r="GD211" s="147"/>
      <c r="GE211" s="147"/>
      <c r="GF211" s="147"/>
      <c r="GG211" s="147"/>
      <c r="GH211" s="147"/>
      <c r="GI211" s="147"/>
      <c r="GJ211" s="147"/>
      <c r="GK211" s="147"/>
    </row>
    <row r="212" ht="15.75" customHeight="1">
      <c r="A212" s="88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GC212" s="147"/>
      <c r="GD212" s="147"/>
      <c r="GE212" s="147"/>
      <c r="GF212" s="147"/>
      <c r="GG212" s="147"/>
      <c r="GH212" s="147"/>
      <c r="GI212" s="147"/>
      <c r="GJ212" s="147"/>
      <c r="GK212" s="147"/>
    </row>
    <row r="213" ht="15.75" customHeight="1">
      <c r="A213" s="88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GC213" s="147"/>
      <c r="GD213" s="147"/>
      <c r="GE213" s="147"/>
      <c r="GF213" s="147"/>
      <c r="GG213" s="147"/>
      <c r="GH213" s="147"/>
      <c r="GI213" s="147"/>
      <c r="GJ213" s="147"/>
      <c r="GK213" s="147"/>
    </row>
    <row r="214" ht="15.75" customHeight="1">
      <c r="A214" s="88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GC214" s="147"/>
      <c r="GD214" s="147"/>
      <c r="GE214" s="147"/>
      <c r="GF214" s="147"/>
      <c r="GG214" s="147"/>
      <c r="GH214" s="147"/>
      <c r="GI214" s="147"/>
      <c r="GJ214" s="147"/>
      <c r="GK214" s="147"/>
    </row>
    <row r="215" ht="15.75" customHeight="1">
      <c r="A215" s="88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GC215" s="147"/>
      <c r="GD215" s="147"/>
      <c r="GE215" s="147"/>
      <c r="GF215" s="147"/>
      <c r="GG215" s="147"/>
      <c r="GH215" s="147"/>
      <c r="GI215" s="147"/>
      <c r="GJ215" s="147"/>
      <c r="GK215" s="147"/>
    </row>
    <row r="216" ht="15.75" customHeight="1">
      <c r="A216" s="88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GC216" s="147"/>
      <c r="GD216" s="147"/>
      <c r="GE216" s="147"/>
      <c r="GF216" s="147"/>
      <c r="GG216" s="147"/>
      <c r="GH216" s="147"/>
      <c r="GI216" s="147"/>
      <c r="GJ216" s="147"/>
      <c r="GK216" s="147"/>
    </row>
    <row r="217" ht="15.75" customHeight="1">
      <c r="A217" s="88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GC217" s="147"/>
      <c r="GD217" s="147"/>
      <c r="GE217" s="147"/>
      <c r="GF217" s="147"/>
      <c r="GG217" s="147"/>
      <c r="GH217" s="147"/>
      <c r="GI217" s="147"/>
      <c r="GJ217" s="147"/>
      <c r="GK217" s="147"/>
    </row>
    <row r="218" ht="15.75" customHeight="1">
      <c r="A218" s="88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GC218" s="147"/>
      <c r="GD218" s="147"/>
      <c r="GE218" s="147"/>
      <c r="GF218" s="147"/>
      <c r="GG218" s="147"/>
      <c r="GH218" s="147"/>
      <c r="GI218" s="147"/>
      <c r="GJ218" s="147"/>
      <c r="GK218" s="147"/>
    </row>
    <row r="219" ht="15.75" customHeight="1">
      <c r="A219" s="88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GC219" s="147"/>
      <c r="GD219" s="147"/>
      <c r="GE219" s="147"/>
      <c r="GF219" s="147"/>
      <c r="GG219" s="147"/>
      <c r="GH219" s="147"/>
      <c r="GI219" s="147"/>
      <c r="GJ219" s="147"/>
      <c r="GK219" s="147"/>
    </row>
    <row r="220" ht="15.75" customHeight="1">
      <c r="A220" s="88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GC220" s="147"/>
      <c r="GD220" s="147"/>
      <c r="GE220" s="147"/>
      <c r="GF220" s="147"/>
      <c r="GG220" s="147"/>
      <c r="GH220" s="147"/>
      <c r="GI220" s="147"/>
      <c r="GJ220" s="147"/>
      <c r="GK220" s="147"/>
    </row>
    <row r="221" ht="15.75" customHeight="1">
      <c r="A221" s="88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GC221" s="147"/>
      <c r="GD221" s="147"/>
      <c r="GE221" s="147"/>
      <c r="GF221" s="147"/>
      <c r="GG221" s="147"/>
      <c r="GH221" s="147"/>
      <c r="GI221" s="147"/>
      <c r="GJ221" s="147"/>
      <c r="GK221" s="147"/>
    </row>
    <row r="222" ht="15.75" customHeight="1">
      <c r="A222" s="88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GC222" s="147"/>
      <c r="GD222" s="147"/>
      <c r="GE222" s="147"/>
      <c r="GF222" s="147"/>
      <c r="GG222" s="147"/>
      <c r="GH222" s="147"/>
      <c r="GI222" s="147"/>
      <c r="GJ222" s="147"/>
      <c r="GK222" s="147"/>
    </row>
    <row r="223" ht="15.75" customHeight="1">
      <c r="A223" s="88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GC223" s="147"/>
      <c r="GD223" s="147"/>
      <c r="GE223" s="147"/>
      <c r="GF223" s="147"/>
      <c r="GG223" s="147"/>
      <c r="GH223" s="147"/>
      <c r="GI223" s="147"/>
      <c r="GJ223" s="147"/>
      <c r="GK223" s="147"/>
    </row>
    <row r="224" ht="15.75" customHeight="1">
      <c r="A224" s="88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GC224" s="147"/>
      <c r="GD224" s="147"/>
      <c r="GE224" s="147"/>
      <c r="GF224" s="147"/>
      <c r="GG224" s="147"/>
      <c r="GH224" s="147"/>
      <c r="GI224" s="147"/>
      <c r="GJ224" s="147"/>
      <c r="GK224" s="147"/>
    </row>
    <row r="225" ht="15.75" customHeight="1">
      <c r="A225" s="88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GC225" s="147"/>
      <c r="GD225" s="147"/>
      <c r="GE225" s="147"/>
      <c r="GF225" s="147"/>
      <c r="GG225" s="147"/>
      <c r="GH225" s="147"/>
      <c r="GI225" s="147"/>
      <c r="GJ225" s="147"/>
      <c r="GK225" s="147"/>
    </row>
    <row r="226" ht="15.75" customHeight="1">
      <c r="A226" s="88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GC226" s="147"/>
      <c r="GD226" s="147"/>
      <c r="GE226" s="147"/>
      <c r="GF226" s="147"/>
      <c r="GG226" s="147"/>
      <c r="GH226" s="147"/>
      <c r="GI226" s="147"/>
      <c r="GJ226" s="147"/>
      <c r="GK226" s="147"/>
    </row>
    <row r="227" ht="15.75" customHeight="1">
      <c r="A227" s="88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GC227" s="147"/>
      <c r="GD227" s="147"/>
      <c r="GE227" s="147"/>
      <c r="GF227" s="147"/>
      <c r="GG227" s="147"/>
      <c r="GH227" s="147"/>
      <c r="GI227" s="147"/>
      <c r="GJ227" s="147"/>
      <c r="GK227" s="147"/>
    </row>
    <row r="228" ht="15.75" customHeight="1">
      <c r="A228" s="88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GC228" s="147"/>
      <c r="GD228" s="147"/>
      <c r="GE228" s="147"/>
      <c r="GF228" s="147"/>
      <c r="GG228" s="147"/>
      <c r="GH228" s="147"/>
      <c r="GI228" s="147"/>
      <c r="GJ228" s="147"/>
      <c r="GK228" s="147"/>
    </row>
    <row r="229" ht="15.75" customHeight="1">
      <c r="A229" s="88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GC229" s="147"/>
      <c r="GD229" s="147"/>
      <c r="GE229" s="147"/>
      <c r="GF229" s="147"/>
      <c r="GG229" s="147"/>
      <c r="GH229" s="147"/>
      <c r="GI229" s="147"/>
      <c r="GJ229" s="147"/>
      <c r="GK229" s="147"/>
    </row>
    <row r="230" ht="15.75" customHeight="1">
      <c r="A230" s="88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GC230" s="147"/>
      <c r="GD230" s="147"/>
      <c r="GE230" s="147"/>
      <c r="GF230" s="147"/>
      <c r="GG230" s="147"/>
      <c r="GH230" s="147"/>
      <c r="GI230" s="147"/>
      <c r="GJ230" s="147"/>
      <c r="GK230" s="147"/>
    </row>
    <row r="231" ht="15.75" customHeight="1">
      <c r="A231" s="88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GC231" s="147"/>
      <c r="GD231" s="147"/>
      <c r="GE231" s="147"/>
      <c r="GF231" s="147"/>
      <c r="GG231" s="147"/>
      <c r="GH231" s="147"/>
      <c r="GI231" s="147"/>
      <c r="GJ231" s="147"/>
      <c r="GK231" s="147"/>
    </row>
    <row r="232" ht="15.75" customHeight="1">
      <c r="A232" s="88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GC232" s="147"/>
      <c r="GD232" s="147"/>
      <c r="GE232" s="147"/>
      <c r="GF232" s="147"/>
      <c r="GG232" s="147"/>
      <c r="GH232" s="147"/>
      <c r="GI232" s="147"/>
      <c r="GJ232" s="147"/>
      <c r="GK232" s="147"/>
    </row>
    <row r="233" ht="15.75" customHeight="1">
      <c r="A233" s="88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GC233" s="147"/>
      <c r="GD233" s="147"/>
      <c r="GE233" s="147"/>
      <c r="GF233" s="147"/>
      <c r="GG233" s="147"/>
      <c r="GH233" s="147"/>
      <c r="GI233" s="147"/>
      <c r="GJ233" s="147"/>
      <c r="GK233" s="147"/>
    </row>
    <row r="234" ht="15.75" customHeight="1">
      <c r="A234" s="88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GC234" s="147"/>
      <c r="GD234" s="147"/>
      <c r="GE234" s="147"/>
      <c r="GF234" s="147"/>
      <c r="GG234" s="147"/>
      <c r="GH234" s="147"/>
      <c r="GI234" s="147"/>
      <c r="GJ234" s="147"/>
      <c r="GK234" s="147"/>
    </row>
    <row r="235" ht="15.75" customHeight="1">
      <c r="A235" s="88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GC235" s="147"/>
      <c r="GD235" s="147"/>
      <c r="GE235" s="147"/>
      <c r="GF235" s="147"/>
      <c r="GG235" s="147"/>
      <c r="GH235" s="147"/>
      <c r="GI235" s="147"/>
      <c r="GJ235" s="147"/>
      <c r="GK235" s="147"/>
    </row>
    <row r="236" ht="15.75" customHeight="1">
      <c r="A236" s="88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GC236" s="147"/>
      <c r="GD236" s="147"/>
      <c r="GE236" s="147"/>
      <c r="GF236" s="147"/>
      <c r="GG236" s="147"/>
      <c r="GH236" s="147"/>
      <c r="GI236" s="147"/>
      <c r="GJ236" s="147"/>
      <c r="GK236" s="147"/>
    </row>
    <row r="237" ht="15.75" customHeight="1">
      <c r="A237" s="88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GC237" s="147"/>
      <c r="GD237" s="147"/>
      <c r="GE237" s="147"/>
      <c r="GF237" s="147"/>
      <c r="GG237" s="147"/>
      <c r="GH237" s="147"/>
      <c r="GI237" s="147"/>
      <c r="GJ237" s="147"/>
      <c r="GK237" s="147"/>
    </row>
    <row r="238" ht="15.75" customHeight="1">
      <c r="A238" s="88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GC238" s="147"/>
      <c r="GD238" s="147"/>
      <c r="GE238" s="147"/>
      <c r="GF238" s="147"/>
      <c r="GG238" s="147"/>
      <c r="GH238" s="147"/>
      <c r="GI238" s="147"/>
      <c r="GJ238" s="147"/>
      <c r="GK238" s="147"/>
    </row>
    <row r="239" ht="15.75" customHeight="1">
      <c r="A239" s="88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GC239" s="147"/>
      <c r="GD239" s="147"/>
      <c r="GE239" s="147"/>
      <c r="GF239" s="147"/>
      <c r="GG239" s="147"/>
      <c r="GH239" s="147"/>
      <c r="GI239" s="147"/>
      <c r="GJ239" s="147"/>
      <c r="GK239" s="147"/>
    </row>
    <row r="240" ht="15.75" customHeight="1">
      <c r="A240" s="88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GC240" s="147"/>
      <c r="GD240" s="147"/>
      <c r="GE240" s="147"/>
      <c r="GF240" s="147"/>
      <c r="GG240" s="147"/>
      <c r="GH240" s="147"/>
      <c r="GI240" s="147"/>
      <c r="GJ240" s="147"/>
      <c r="GK240" s="147"/>
    </row>
    <row r="241" ht="15.75" customHeight="1">
      <c r="A241" s="88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GC241" s="147"/>
      <c r="GD241" s="147"/>
      <c r="GE241" s="147"/>
      <c r="GF241" s="147"/>
      <c r="GG241" s="147"/>
      <c r="GH241" s="147"/>
      <c r="GI241" s="147"/>
      <c r="GJ241" s="147"/>
      <c r="GK241" s="147"/>
    </row>
    <row r="242" ht="15.75" customHeight="1">
      <c r="A242" s="88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GC242" s="147"/>
      <c r="GD242" s="147"/>
      <c r="GE242" s="147"/>
      <c r="GF242" s="147"/>
      <c r="GG242" s="147"/>
      <c r="GH242" s="147"/>
      <c r="GI242" s="147"/>
      <c r="GJ242" s="147"/>
      <c r="GK242" s="147"/>
    </row>
    <row r="243" ht="15.75" customHeight="1">
      <c r="A243" s="88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GC243" s="147"/>
      <c r="GD243" s="147"/>
      <c r="GE243" s="147"/>
      <c r="GF243" s="147"/>
      <c r="GG243" s="147"/>
      <c r="GH243" s="147"/>
      <c r="GI243" s="147"/>
      <c r="GJ243" s="147"/>
      <c r="GK243" s="147"/>
    </row>
    <row r="244" ht="15.75" customHeight="1">
      <c r="A244" s="88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GC244" s="147"/>
      <c r="GD244" s="147"/>
      <c r="GE244" s="147"/>
      <c r="GF244" s="147"/>
      <c r="GG244" s="147"/>
      <c r="GH244" s="147"/>
      <c r="GI244" s="147"/>
      <c r="GJ244" s="147"/>
      <c r="GK244" s="147"/>
    </row>
    <row r="245" ht="15.75" customHeight="1">
      <c r="A245" s="88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GC245" s="147"/>
      <c r="GD245" s="147"/>
      <c r="GE245" s="147"/>
      <c r="GF245" s="147"/>
      <c r="GG245" s="147"/>
      <c r="GH245" s="147"/>
      <c r="GI245" s="147"/>
      <c r="GJ245" s="147"/>
      <c r="GK245" s="147"/>
    </row>
    <row r="246" ht="15.75" customHeight="1">
      <c r="A246" s="88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GC246" s="147"/>
      <c r="GD246" s="147"/>
      <c r="GE246" s="147"/>
      <c r="GF246" s="147"/>
      <c r="GG246" s="147"/>
      <c r="GH246" s="147"/>
      <c r="GI246" s="147"/>
      <c r="GJ246" s="147"/>
      <c r="GK246" s="147"/>
    </row>
    <row r="247" ht="15.75" customHeight="1">
      <c r="A247" s="88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GC247" s="147"/>
      <c r="GD247" s="147"/>
      <c r="GE247" s="147"/>
      <c r="GF247" s="147"/>
      <c r="GG247" s="147"/>
      <c r="GH247" s="147"/>
      <c r="GI247" s="147"/>
      <c r="GJ247" s="147"/>
      <c r="GK247" s="147"/>
    </row>
    <row r="248" ht="15.75" customHeight="1">
      <c r="A248" s="88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GC248" s="147"/>
      <c r="GD248" s="147"/>
      <c r="GE248" s="147"/>
      <c r="GF248" s="147"/>
      <c r="GG248" s="147"/>
      <c r="GH248" s="147"/>
      <c r="GI248" s="147"/>
      <c r="GJ248" s="147"/>
      <c r="GK248" s="147"/>
    </row>
    <row r="249" ht="15.75" customHeight="1">
      <c r="A249" s="88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GC249" s="147"/>
      <c r="GD249" s="147"/>
      <c r="GE249" s="147"/>
      <c r="GF249" s="147"/>
      <c r="GG249" s="147"/>
      <c r="GH249" s="147"/>
      <c r="GI249" s="147"/>
      <c r="GJ249" s="147"/>
      <c r="GK249" s="147"/>
    </row>
    <row r="250" ht="15.75" customHeight="1">
      <c r="A250" s="88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GC250" s="147"/>
      <c r="GD250" s="147"/>
      <c r="GE250" s="147"/>
      <c r="GF250" s="147"/>
      <c r="GG250" s="147"/>
      <c r="GH250" s="147"/>
      <c r="GI250" s="147"/>
      <c r="GJ250" s="147"/>
      <c r="GK250" s="147"/>
    </row>
    <row r="251" ht="15.75" customHeight="1">
      <c r="A251" s="88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GC251" s="147"/>
      <c r="GD251" s="147"/>
      <c r="GE251" s="147"/>
      <c r="GF251" s="147"/>
      <c r="GG251" s="147"/>
      <c r="GH251" s="147"/>
      <c r="GI251" s="147"/>
      <c r="GJ251" s="147"/>
      <c r="GK251" s="147"/>
    </row>
    <row r="252" ht="15.75" customHeight="1">
      <c r="A252" s="88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GC252" s="147"/>
      <c r="GD252" s="147"/>
      <c r="GE252" s="147"/>
      <c r="GF252" s="147"/>
      <c r="GG252" s="147"/>
      <c r="GH252" s="147"/>
      <c r="GI252" s="147"/>
      <c r="GJ252" s="147"/>
      <c r="GK252" s="147"/>
    </row>
    <row r="253" ht="15.75" customHeight="1">
      <c r="A253" s="88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GC253" s="147"/>
      <c r="GD253" s="147"/>
      <c r="GE253" s="147"/>
      <c r="GF253" s="147"/>
      <c r="GG253" s="147"/>
      <c r="GH253" s="147"/>
      <c r="GI253" s="147"/>
      <c r="GJ253" s="147"/>
      <c r="GK253" s="147"/>
    </row>
    <row r="254" ht="15.75" customHeight="1">
      <c r="A254" s="88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GC254" s="147"/>
      <c r="GD254" s="147"/>
      <c r="GE254" s="147"/>
      <c r="GF254" s="147"/>
      <c r="GG254" s="147"/>
      <c r="GH254" s="147"/>
      <c r="GI254" s="147"/>
      <c r="GJ254" s="147"/>
      <c r="GK254" s="147"/>
    </row>
    <row r="255" ht="15.75" customHeight="1">
      <c r="A255" s="88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GC255" s="147"/>
      <c r="GD255" s="147"/>
      <c r="GE255" s="147"/>
      <c r="GF255" s="147"/>
      <c r="GG255" s="147"/>
      <c r="GH255" s="147"/>
      <c r="GI255" s="147"/>
      <c r="GJ255" s="147"/>
      <c r="GK255" s="147"/>
    </row>
    <row r="256" ht="15.75" customHeight="1">
      <c r="A256" s="88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GC256" s="147"/>
      <c r="GD256" s="147"/>
      <c r="GE256" s="147"/>
      <c r="GF256" s="147"/>
      <c r="GG256" s="147"/>
      <c r="GH256" s="147"/>
      <c r="GI256" s="147"/>
      <c r="GJ256" s="147"/>
      <c r="GK256" s="147"/>
    </row>
    <row r="257" ht="15.75" customHeight="1">
      <c r="A257" s="88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GC257" s="147"/>
      <c r="GD257" s="147"/>
      <c r="GE257" s="147"/>
      <c r="GF257" s="147"/>
      <c r="GG257" s="147"/>
      <c r="GH257" s="147"/>
      <c r="GI257" s="147"/>
      <c r="GJ257" s="147"/>
      <c r="GK257" s="147"/>
    </row>
    <row r="258" ht="15.75" customHeight="1">
      <c r="A258" s="8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GC258" s="147"/>
      <c r="GD258" s="147"/>
      <c r="GE258" s="147"/>
      <c r="GF258" s="147"/>
      <c r="GG258" s="147"/>
      <c r="GH258" s="147"/>
      <c r="GI258" s="147"/>
      <c r="GJ258" s="147"/>
      <c r="GK258" s="147"/>
    </row>
    <row r="259" ht="15.75" customHeight="1">
      <c r="A259" s="88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GC259" s="147"/>
      <c r="GD259" s="147"/>
      <c r="GE259" s="147"/>
      <c r="GF259" s="147"/>
      <c r="GG259" s="147"/>
      <c r="GH259" s="147"/>
      <c r="GI259" s="147"/>
      <c r="GJ259" s="147"/>
      <c r="GK259" s="147"/>
    </row>
    <row r="260" ht="15.75" customHeight="1">
      <c r="A260" s="88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GC260" s="147"/>
      <c r="GD260" s="147"/>
      <c r="GE260" s="147"/>
      <c r="GF260" s="147"/>
      <c r="GG260" s="147"/>
      <c r="GH260" s="147"/>
      <c r="GI260" s="147"/>
      <c r="GJ260" s="147"/>
      <c r="GK260" s="147"/>
    </row>
    <row r="261" ht="15.75" customHeight="1">
      <c r="A261" s="88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GC261" s="147"/>
      <c r="GD261" s="147"/>
      <c r="GE261" s="147"/>
      <c r="GF261" s="147"/>
      <c r="GG261" s="147"/>
      <c r="GH261" s="147"/>
      <c r="GI261" s="147"/>
      <c r="GJ261" s="147"/>
      <c r="GK261" s="147"/>
    </row>
    <row r="262" ht="15.75" customHeight="1">
      <c r="A262" s="88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GC262" s="147"/>
      <c r="GD262" s="147"/>
      <c r="GE262" s="147"/>
      <c r="GF262" s="147"/>
      <c r="GG262" s="147"/>
      <c r="GH262" s="147"/>
      <c r="GI262" s="147"/>
      <c r="GJ262" s="147"/>
      <c r="GK262" s="147"/>
    </row>
    <row r="263" ht="15.75" customHeight="1">
      <c r="A263" s="88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GC263" s="147"/>
      <c r="GD263" s="147"/>
      <c r="GE263" s="147"/>
      <c r="GF263" s="147"/>
      <c r="GG263" s="147"/>
      <c r="GH263" s="147"/>
      <c r="GI263" s="147"/>
      <c r="GJ263" s="147"/>
      <c r="GK263" s="147"/>
    </row>
    <row r="264" ht="15.75" customHeight="1">
      <c r="A264" s="88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GC264" s="147"/>
      <c r="GD264" s="147"/>
      <c r="GE264" s="147"/>
      <c r="GF264" s="147"/>
      <c r="GG264" s="147"/>
      <c r="GH264" s="147"/>
      <c r="GI264" s="147"/>
      <c r="GJ264" s="147"/>
      <c r="GK264" s="147"/>
    </row>
    <row r="265" ht="15.75" customHeight="1">
      <c r="A265" s="88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GC265" s="147"/>
      <c r="GD265" s="147"/>
      <c r="GE265" s="147"/>
      <c r="GF265" s="147"/>
      <c r="GG265" s="147"/>
      <c r="GH265" s="147"/>
      <c r="GI265" s="147"/>
      <c r="GJ265" s="147"/>
      <c r="GK265" s="147"/>
    </row>
    <row r="266" ht="15.75" customHeight="1">
      <c r="A266" s="88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GC266" s="147"/>
      <c r="GD266" s="147"/>
      <c r="GE266" s="147"/>
      <c r="GF266" s="147"/>
      <c r="GG266" s="147"/>
      <c r="GH266" s="147"/>
      <c r="GI266" s="147"/>
      <c r="GJ266" s="147"/>
      <c r="GK266" s="147"/>
    </row>
    <row r="267" ht="15.75" customHeight="1">
      <c r="A267" s="88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GC267" s="147"/>
      <c r="GD267" s="147"/>
      <c r="GE267" s="147"/>
      <c r="GF267" s="147"/>
      <c r="GG267" s="147"/>
      <c r="GH267" s="147"/>
      <c r="GI267" s="147"/>
      <c r="GJ267" s="147"/>
      <c r="GK267" s="147"/>
    </row>
    <row r="268" ht="15.75" customHeight="1">
      <c r="A268" s="88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GC268" s="147"/>
      <c r="GD268" s="147"/>
      <c r="GE268" s="147"/>
      <c r="GF268" s="147"/>
      <c r="GG268" s="147"/>
      <c r="GH268" s="147"/>
      <c r="GI268" s="147"/>
      <c r="GJ268" s="147"/>
      <c r="GK268" s="147"/>
    </row>
    <row r="269" ht="15.75" customHeight="1">
      <c r="A269" s="88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GC269" s="147"/>
      <c r="GD269" s="147"/>
      <c r="GE269" s="147"/>
      <c r="GF269" s="147"/>
      <c r="GG269" s="147"/>
      <c r="GH269" s="147"/>
      <c r="GI269" s="147"/>
      <c r="GJ269" s="147"/>
      <c r="GK269" s="147"/>
    </row>
    <row r="270" ht="15.75" customHeight="1">
      <c r="A270" s="88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GC270" s="147"/>
      <c r="GD270" s="147"/>
      <c r="GE270" s="147"/>
      <c r="GF270" s="147"/>
      <c r="GG270" s="147"/>
      <c r="GH270" s="147"/>
      <c r="GI270" s="147"/>
      <c r="GJ270" s="147"/>
      <c r="GK270" s="147"/>
    </row>
    <row r="271" ht="15.75" customHeight="1">
      <c r="A271" s="88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GC271" s="147"/>
      <c r="GD271" s="147"/>
      <c r="GE271" s="147"/>
      <c r="GF271" s="147"/>
      <c r="GG271" s="147"/>
      <c r="GH271" s="147"/>
      <c r="GI271" s="147"/>
      <c r="GJ271" s="147"/>
      <c r="GK271" s="147"/>
    </row>
    <row r="272" ht="15.75" customHeight="1">
      <c r="A272" s="88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GC272" s="147"/>
      <c r="GD272" s="147"/>
      <c r="GE272" s="147"/>
      <c r="GF272" s="147"/>
      <c r="GG272" s="147"/>
      <c r="GH272" s="147"/>
      <c r="GI272" s="147"/>
      <c r="GJ272" s="147"/>
      <c r="GK272" s="147"/>
    </row>
    <row r="273" ht="15.75" customHeight="1">
      <c r="A273" s="88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GC273" s="147"/>
      <c r="GD273" s="147"/>
      <c r="GE273" s="147"/>
      <c r="GF273" s="147"/>
      <c r="GG273" s="147"/>
      <c r="GH273" s="147"/>
      <c r="GI273" s="147"/>
      <c r="GJ273" s="147"/>
      <c r="GK273" s="147"/>
    </row>
    <row r="274" ht="15.75" customHeight="1">
      <c r="A274" s="88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GC274" s="147"/>
      <c r="GD274" s="147"/>
      <c r="GE274" s="147"/>
      <c r="GF274" s="147"/>
      <c r="GG274" s="147"/>
      <c r="GH274" s="147"/>
      <c r="GI274" s="147"/>
      <c r="GJ274" s="147"/>
      <c r="GK274" s="147"/>
    </row>
    <row r="275" ht="15.75" customHeight="1">
      <c r="A275" s="88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GC275" s="147"/>
      <c r="GD275" s="147"/>
      <c r="GE275" s="147"/>
      <c r="GF275" s="147"/>
      <c r="GG275" s="147"/>
      <c r="GH275" s="147"/>
      <c r="GI275" s="147"/>
      <c r="GJ275" s="147"/>
      <c r="GK275" s="147"/>
    </row>
    <row r="276" ht="15.75" customHeight="1">
      <c r="A276" s="88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GC276" s="147"/>
      <c r="GD276" s="147"/>
      <c r="GE276" s="147"/>
      <c r="GF276" s="147"/>
      <c r="GG276" s="147"/>
      <c r="GH276" s="147"/>
      <c r="GI276" s="147"/>
      <c r="GJ276" s="147"/>
      <c r="GK276" s="147"/>
    </row>
    <row r="277" ht="15.75" customHeight="1">
      <c r="A277" s="88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GC277" s="147"/>
      <c r="GD277" s="147"/>
      <c r="GE277" s="147"/>
      <c r="GF277" s="147"/>
      <c r="GG277" s="147"/>
      <c r="GH277" s="147"/>
      <c r="GI277" s="147"/>
      <c r="GJ277" s="147"/>
      <c r="GK277" s="147"/>
    </row>
    <row r="278" ht="15.75" customHeight="1">
      <c r="A278" s="88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GC278" s="147"/>
      <c r="GD278" s="147"/>
      <c r="GE278" s="147"/>
      <c r="GF278" s="147"/>
      <c r="GG278" s="147"/>
      <c r="GH278" s="147"/>
      <c r="GI278" s="147"/>
      <c r="GJ278" s="147"/>
      <c r="GK278" s="147"/>
    </row>
    <row r="279" ht="15.75" customHeight="1">
      <c r="A279" s="88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GC279" s="147"/>
      <c r="GD279" s="147"/>
      <c r="GE279" s="147"/>
      <c r="GF279" s="147"/>
      <c r="GG279" s="147"/>
      <c r="GH279" s="147"/>
      <c r="GI279" s="147"/>
      <c r="GJ279" s="147"/>
      <c r="GK279" s="147"/>
    </row>
    <row r="280" ht="15.75" customHeight="1">
      <c r="A280" s="88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GC280" s="147"/>
      <c r="GD280" s="147"/>
      <c r="GE280" s="147"/>
      <c r="GF280" s="147"/>
      <c r="GG280" s="147"/>
      <c r="GH280" s="147"/>
      <c r="GI280" s="147"/>
      <c r="GJ280" s="147"/>
      <c r="GK280" s="147"/>
    </row>
    <row r="281" ht="15.75" customHeight="1">
      <c r="A281" s="88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GC281" s="147"/>
      <c r="GD281" s="147"/>
      <c r="GE281" s="147"/>
      <c r="GF281" s="147"/>
      <c r="GG281" s="147"/>
      <c r="GH281" s="147"/>
      <c r="GI281" s="147"/>
      <c r="GJ281" s="147"/>
      <c r="GK281" s="147"/>
    </row>
    <row r="282" ht="15.75" customHeight="1">
      <c r="A282" s="88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GC282" s="147"/>
      <c r="GD282" s="147"/>
      <c r="GE282" s="147"/>
      <c r="GF282" s="147"/>
      <c r="GG282" s="147"/>
      <c r="GH282" s="147"/>
      <c r="GI282" s="147"/>
      <c r="GJ282" s="147"/>
      <c r="GK282" s="147"/>
    </row>
    <row r="283" ht="15.75" customHeight="1">
      <c r="A283" s="88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GC283" s="147"/>
      <c r="GD283" s="147"/>
      <c r="GE283" s="147"/>
      <c r="GF283" s="147"/>
      <c r="GG283" s="147"/>
      <c r="GH283" s="147"/>
      <c r="GI283" s="147"/>
      <c r="GJ283" s="147"/>
      <c r="GK283" s="147"/>
    </row>
    <row r="284" ht="15.75" customHeight="1">
      <c r="A284" s="88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GC284" s="147"/>
      <c r="GD284" s="147"/>
      <c r="GE284" s="147"/>
      <c r="GF284" s="147"/>
      <c r="GG284" s="147"/>
      <c r="GH284" s="147"/>
      <c r="GI284" s="147"/>
      <c r="GJ284" s="147"/>
      <c r="GK284" s="147"/>
    </row>
    <row r="285" ht="15.75" customHeight="1">
      <c r="A285" s="88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GC285" s="147"/>
      <c r="GD285" s="147"/>
      <c r="GE285" s="147"/>
      <c r="GF285" s="147"/>
      <c r="GG285" s="147"/>
      <c r="GH285" s="147"/>
      <c r="GI285" s="147"/>
      <c r="GJ285" s="147"/>
      <c r="GK285" s="147"/>
    </row>
    <row r="286" ht="15.75" customHeight="1">
      <c r="A286" s="88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GC286" s="147"/>
      <c r="GD286" s="147"/>
      <c r="GE286" s="147"/>
      <c r="GF286" s="147"/>
      <c r="GG286" s="147"/>
      <c r="GH286" s="147"/>
      <c r="GI286" s="147"/>
      <c r="GJ286" s="147"/>
      <c r="GK286" s="147"/>
    </row>
    <row r="287" ht="15.75" customHeight="1">
      <c r="A287" s="88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GC287" s="147"/>
      <c r="GD287" s="147"/>
      <c r="GE287" s="147"/>
      <c r="GF287" s="147"/>
      <c r="GG287" s="147"/>
      <c r="GH287" s="147"/>
      <c r="GI287" s="147"/>
      <c r="GJ287" s="147"/>
      <c r="GK287" s="147"/>
    </row>
    <row r="288" ht="15.75" customHeight="1">
      <c r="A288" s="8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GC288" s="147"/>
      <c r="GD288" s="147"/>
      <c r="GE288" s="147"/>
      <c r="GF288" s="147"/>
      <c r="GG288" s="147"/>
      <c r="GH288" s="147"/>
      <c r="GI288" s="147"/>
      <c r="GJ288" s="147"/>
      <c r="GK288" s="147"/>
    </row>
    <row r="289" ht="15.75" customHeight="1">
      <c r="A289" s="88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GC289" s="147"/>
      <c r="GD289" s="147"/>
      <c r="GE289" s="147"/>
      <c r="GF289" s="147"/>
      <c r="GG289" s="147"/>
      <c r="GH289" s="147"/>
      <c r="GI289" s="147"/>
      <c r="GJ289" s="147"/>
      <c r="GK289" s="147"/>
    </row>
    <row r="290" ht="15.75" customHeight="1">
      <c r="A290" s="88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GC290" s="147"/>
      <c r="GD290" s="147"/>
      <c r="GE290" s="147"/>
      <c r="GF290" s="147"/>
      <c r="GG290" s="147"/>
      <c r="GH290" s="147"/>
      <c r="GI290" s="147"/>
      <c r="GJ290" s="147"/>
      <c r="GK290" s="147"/>
    </row>
    <row r="291" ht="15.75" customHeight="1">
      <c r="A291" s="88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GC291" s="147"/>
      <c r="GD291" s="147"/>
      <c r="GE291" s="147"/>
      <c r="GF291" s="147"/>
      <c r="GG291" s="147"/>
      <c r="GH291" s="147"/>
      <c r="GI291" s="147"/>
      <c r="GJ291" s="147"/>
      <c r="GK291" s="147"/>
    </row>
    <row r="292" ht="15.75" customHeight="1">
      <c r="A292" s="88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GC292" s="147"/>
      <c r="GD292" s="147"/>
      <c r="GE292" s="147"/>
      <c r="GF292" s="147"/>
      <c r="GG292" s="147"/>
      <c r="GH292" s="147"/>
      <c r="GI292" s="147"/>
      <c r="GJ292" s="147"/>
      <c r="GK292" s="147"/>
    </row>
    <row r="293" ht="15.75" customHeight="1">
      <c r="A293" s="88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GC293" s="147"/>
      <c r="GD293" s="147"/>
      <c r="GE293" s="147"/>
      <c r="GF293" s="147"/>
      <c r="GG293" s="147"/>
      <c r="GH293" s="147"/>
      <c r="GI293" s="147"/>
      <c r="GJ293" s="147"/>
      <c r="GK293" s="147"/>
    </row>
    <row r="294" ht="15.75" customHeight="1">
      <c r="A294" s="88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GC294" s="147"/>
      <c r="GD294" s="147"/>
      <c r="GE294" s="147"/>
      <c r="GF294" s="147"/>
      <c r="GG294" s="147"/>
      <c r="GH294" s="147"/>
      <c r="GI294" s="147"/>
      <c r="GJ294" s="147"/>
      <c r="GK294" s="147"/>
    </row>
    <row r="295" ht="15.75" customHeight="1">
      <c r="A295" s="88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GC295" s="147"/>
      <c r="GD295" s="147"/>
      <c r="GE295" s="147"/>
      <c r="GF295" s="147"/>
      <c r="GG295" s="147"/>
      <c r="GH295" s="147"/>
      <c r="GI295" s="147"/>
      <c r="GJ295" s="147"/>
      <c r="GK295" s="147"/>
    </row>
    <row r="296" ht="15.75" customHeight="1">
      <c r="A296" s="88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GC296" s="147"/>
      <c r="GD296" s="147"/>
      <c r="GE296" s="147"/>
      <c r="GF296" s="147"/>
      <c r="GG296" s="147"/>
      <c r="GH296" s="147"/>
      <c r="GI296" s="147"/>
      <c r="GJ296" s="147"/>
      <c r="GK296" s="147"/>
    </row>
    <row r="297" ht="15.75" customHeight="1">
      <c r="A297" s="88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GC297" s="147"/>
      <c r="GD297" s="147"/>
      <c r="GE297" s="147"/>
      <c r="GF297" s="147"/>
      <c r="GG297" s="147"/>
      <c r="GH297" s="147"/>
      <c r="GI297" s="147"/>
      <c r="GJ297" s="147"/>
      <c r="GK297" s="147"/>
    </row>
    <row r="298" ht="15.75" customHeight="1">
      <c r="A298" s="88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GC298" s="147"/>
      <c r="GD298" s="147"/>
      <c r="GE298" s="147"/>
      <c r="GF298" s="147"/>
      <c r="GG298" s="147"/>
      <c r="GH298" s="147"/>
      <c r="GI298" s="147"/>
      <c r="GJ298" s="147"/>
      <c r="GK298" s="147"/>
    </row>
    <row r="299" ht="15.75" customHeight="1">
      <c r="A299" s="88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GC299" s="147"/>
      <c r="GD299" s="147"/>
      <c r="GE299" s="147"/>
      <c r="GF299" s="147"/>
      <c r="GG299" s="147"/>
      <c r="GH299" s="147"/>
      <c r="GI299" s="147"/>
      <c r="GJ299" s="147"/>
      <c r="GK299" s="147"/>
    </row>
    <row r="300" ht="15.75" customHeight="1">
      <c r="A300" s="88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GC300" s="147"/>
      <c r="GD300" s="147"/>
      <c r="GE300" s="147"/>
      <c r="GF300" s="147"/>
      <c r="GG300" s="147"/>
      <c r="GH300" s="147"/>
      <c r="GI300" s="147"/>
      <c r="GJ300" s="147"/>
      <c r="GK300" s="147"/>
    </row>
    <row r="301" ht="15.75" customHeight="1">
      <c r="A301" s="88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GC301" s="147"/>
      <c r="GD301" s="147"/>
      <c r="GE301" s="147"/>
      <c r="GF301" s="147"/>
      <c r="GG301" s="147"/>
      <c r="GH301" s="147"/>
      <c r="GI301" s="147"/>
      <c r="GJ301" s="147"/>
      <c r="GK301" s="147"/>
    </row>
    <row r="302" ht="15.75" customHeight="1">
      <c r="A302" s="88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GC302" s="147"/>
      <c r="GD302" s="147"/>
      <c r="GE302" s="147"/>
      <c r="GF302" s="147"/>
      <c r="GG302" s="147"/>
      <c r="GH302" s="147"/>
      <c r="GI302" s="147"/>
      <c r="GJ302" s="147"/>
      <c r="GK302" s="147"/>
    </row>
    <row r="303" ht="15.75" customHeight="1">
      <c r="A303" s="88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GC303" s="147"/>
      <c r="GD303" s="147"/>
      <c r="GE303" s="147"/>
      <c r="GF303" s="147"/>
      <c r="GG303" s="147"/>
      <c r="GH303" s="147"/>
      <c r="GI303" s="147"/>
      <c r="GJ303" s="147"/>
      <c r="GK303" s="147"/>
    </row>
    <row r="304" ht="15.75" customHeight="1">
      <c r="A304" s="88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GC304" s="147"/>
      <c r="GD304" s="147"/>
      <c r="GE304" s="147"/>
      <c r="GF304" s="147"/>
      <c r="GG304" s="147"/>
      <c r="GH304" s="147"/>
      <c r="GI304" s="147"/>
      <c r="GJ304" s="147"/>
      <c r="GK304" s="147"/>
    </row>
    <row r="305" ht="15.75" customHeight="1">
      <c r="A305" s="88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GC305" s="147"/>
      <c r="GD305" s="147"/>
      <c r="GE305" s="147"/>
      <c r="GF305" s="147"/>
      <c r="GG305" s="147"/>
      <c r="GH305" s="147"/>
      <c r="GI305" s="147"/>
      <c r="GJ305" s="147"/>
      <c r="GK305" s="147"/>
    </row>
    <row r="306" ht="15.75" customHeight="1">
      <c r="A306" s="88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GC306" s="147"/>
      <c r="GD306" s="147"/>
      <c r="GE306" s="147"/>
      <c r="GF306" s="147"/>
      <c r="GG306" s="147"/>
      <c r="GH306" s="147"/>
      <c r="GI306" s="147"/>
      <c r="GJ306" s="147"/>
      <c r="GK306" s="147"/>
    </row>
    <row r="307" ht="15.75" customHeight="1">
      <c r="A307" s="88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GC307" s="147"/>
      <c r="GD307" s="147"/>
      <c r="GE307" s="147"/>
      <c r="GF307" s="147"/>
      <c r="GG307" s="147"/>
      <c r="GH307" s="147"/>
      <c r="GI307" s="147"/>
      <c r="GJ307" s="147"/>
      <c r="GK307" s="147"/>
    </row>
    <row r="308" ht="15.75" customHeight="1">
      <c r="A308" s="88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GC308" s="147"/>
      <c r="GD308" s="147"/>
      <c r="GE308" s="147"/>
      <c r="GF308" s="147"/>
      <c r="GG308" s="147"/>
      <c r="GH308" s="147"/>
      <c r="GI308" s="147"/>
      <c r="GJ308" s="147"/>
      <c r="GK308" s="147"/>
    </row>
    <row r="309" ht="15.75" customHeight="1">
      <c r="A309" s="88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GC309" s="147"/>
      <c r="GD309" s="147"/>
      <c r="GE309" s="147"/>
      <c r="GF309" s="147"/>
      <c r="GG309" s="147"/>
      <c r="GH309" s="147"/>
      <c r="GI309" s="147"/>
      <c r="GJ309" s="147"/>
      <c r="GK309" s="147"/>
    </row>
    <row r="310" ht="15.75" customHeight="1">
      <c r="A310" s="88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GC310" s="147"/>
      <c r="GD310" s="147"/>
      <c r="GE310" s="147"/>
      <c r="GF310" s="147"/>
      <c r="GG310" s="147"/>
      <c r="GH310" s="147"/>
      <c r="GI310" s="147"/>
      <c r="GJ310" s="147"/>
      <c r="GK310" s="147"/>
    </row>
    <row r="311" ht="15.75" customHeight="1">
      <c r="A311" s="88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GC311" s="147"/>
      <c r="GD311" s="147"/>
      <c r="GE311" s="147"/>
      <c r="GF311" s="147"/>
      <c r="GG311" s="147"/>
      <c r="GH311" s="147"/>
      <c r="GI311" s="147"/>
      <c r="GJ311" s="147"/>
      <c r="GK311" s="147"/>
    </row>
    <row r="312" ht="15.75" customHeight="1">
      <c r="A312" s="88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GC312" s="147"/>
      <c r="GD312" s="147"/>
      <c r="GE312" s="147"/>
      <c r="GF312" s="147"/>
      <c r="GG312" s="147"/>
      <c r="GH312" s="147"/>
      <c r="GI312" s="147"/>
      <c r="GJ312" s="147"/>
      <c r="GK312" s="147"/>
    </row>
    <row r="313" ht="15.75" customHeight="1">
      <c r="A313" s="88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GC313" s="147"/>
      <c r="GD313" s="147"/>
      <c r="GE313" s="147"/>
      <c r="GF313" s="147"/>
      <c r="GG313" s="147"/>
      <c r="GH313" s="147"/>
      <c r="GI313" s="147"/>
      <c r="GJ313" s="147"/>
      <c r="GK313" s="147"/>
    </row>
    <row r="314" ht="15.75" customHeight="1">
      <c r="A314" s="88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GC314" s="147"/>
      <c r="GD314" s="147"/>
      <c r="GE314" s="147"/>
      <c r="GF314" s="147"/>
      <c r="GG314" s="147"/>
      <c r="GH314" s="147"/>
      <c r="GI314" s="147"/>
      <c r="GJ314" s="147"/>
      <c r="GK314" s="147"/>
    </row>
    <row r="315" ht="15.75" customHeight="1">
      <c r="A315" s="88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GC315" s="147"/>
      <c r="GD315" s="147"/>
      <c r="GE315" s="147"/>
      <c r="GF315" s="147"/>
      <c r="GG315" s="147"/>
      <c r="GH315" s="147"/>
      <c r="GI315" s="147"/>
      <c r="GJ315" s="147"/>
      <c r="GK315" s="147"/>
    </row>
    <row r="316" ht="15.75" customHeight="1">
      <c r="A316" s="88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GC316" s="147"/>
      <c r="GD316" s="147"/>
      <c r="GE316" s="147"/>
      <c r="GF316" s="147"/>
      <c r="GG316" s="147"/>
      <c r="GH316" s="147"/>
      <c r="GI316" s="147"/>
      <c r="GJ316" s="147"/>
      <c r="GK316" s="147"/>
    </row>
    <row r="317" ht="15.75" customHeight="1">
      <c r="A317" s="88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GC317" s="147"/>
      <c r="GD317" s="147"/>
      <c r="GE317" s="147"/>
      <c r="GF317" s="147"/>
      <c r="GG317" s="147"/>
      <c r="GH317" s="147"/>
      <c r="GI317" s="147"/>
      <c r="GJ317" s="147"/>
      <c r="GK317" s="147"/>
    </row>
    <row r="318" ht="15.75" customHeight="1">
      <c r="A318" s="8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GC318" s="147"/>
      <c r="GD318" s="147"/>
      <c r="GE318" s="147"/>
      <c r="GF318" s="147"/>
      <c r="GG318" s="147"/>
      <c r="GH318" s="147"/>
      <c r="GI318" s="147"/>
      <c r="GJ318" s="147"/>
      <c r="GK318" s="147"/>
    </row>
    <row r="319" ht="15.75" customHeight="1">
      <c r="A319" s="88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GC319" s="147"/>
      <c r="GD319" s="147"/>
      <c r="GE319" s="147"/>
      <c r="GF319" s="147"/>
      <c r="GG319" s="147"/>
      <c r="GH319" s="147"/>
      <c r="GI319" s="147"/>
      <c r="GJ319" s="147"/>
      <c r="GK319" s="147"/>
    </row>
    <row r="320" ht="15.75" customHeight="1">
      <c r="A320" s="88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GC320" s="147"/>
      <c r="GD320" s="147"/>
      <c r="GE320" s="147"/>
      <c r="GF320" s="147"/>
      <c r="GG320" s="147"/>
      <c r="GH320" s="147"/>
      <c r="GI320" s="147"/>
      <c r="GJ320" s="147"/>
      <c r="GK320" s="147"/>
    </row>
    <row r="321" ht="15.75" customHeight="1">
      <c r="A321" s="88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GC321" s="147"/>
      <c r="GD321" s="147"/>
      <c r="GE321" s="147"/>
      <c r="GF321" s="147"/>
      <c r="GG321" s="147"/>
      <c r="GH321" s="147"/>
      <c r="GI321" s="147"/>
      <c r="GJ321" s="147"/>
      <c r="GK321" s="147"/>
    </row>
    <row r="322" ht="15.75" customHeight="1">
      <c r="A322" s="88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GC322" s="147"/>
      <c r="GD322" s="147"/>
      <c r="GE322" s="147"/>
      <c r="GF322" s="147"/>
      <c r="GG322" s="147"/>
      <c r="GH322" s="147"/>
      <c r="GI322" s="147"/>
      <c r="GJ322" s="147"/>
      <c r="GK322" s="147"/>
    </row>
    <row r="323" ht="15.75" customHeight="1">
      <c r="A323" s="88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GC323" s="147"/>
      <c r="GD323" s="147"/>
      <c r="GE323" s="147"/>
      <c r="GF323" s="147"/>
      <c r="GG323" s="147"/>
      <c r="GH323" s="147"/>
      <c r="GI323" s="147"/>
      <c r="GJ323" s="147"/>
      <c r="GK323" s="147"/>
    </row>
    <row r="324" ht="15.75" customHeight="1">
      <c r="A324" s="88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GC324" s="147"/>
      <c r="GD324" s="147"/>
      <c r="GE324" s="147"/>
      <c r="GF324" s="147"/>
      <c r="GG324" s="147"/>
      <c r="GH324" s="147"/>
      <c r="GI324" s="147"/>
      <c r="GJ324" s="147"/>
      <c r="GK324" s="147"/>
    </row>
    <row r="325" ht="15.75" customHeight="1">
      <c r="A325" s="88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GC325" s="147"/>
      <c r="GD325" s="147"/>
      <c r="GE325" s="147"/>
      <c r="GF325" s="147"/>
      <c r="GG325" s="147"/>
      <c r="GH325" s="147"/>
      <c r="GI325" s="147"/>
      <c r="GJ325" s="147"/>
      <c r="GK325" s="147"/>
    </row>
    <row r="326" ht="15.75" customHeight="1">
      <c r="A326" s="88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GC326" s="147"/>
      <c r="GD326" s="147"/>
      <c r="GE326" s="147"/>
      <c r="GF326" s="147"/>
      <c r="GG326" s="147"/>
      <c r="GH326" s="147"/>
      <c r="GI326" s="147"/>
      <c r="GJ326" s="147"/>
      <c r="GK326" s="147"/>
    </row>
    <row r="327" ht="15.75" customHeight="1">
      <c r="A327" s="88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GC327" s="147"/>
      <c r="GD327" s="147"/>
      <c r="GE327" s="147"/>
      <c r="GF327" s="147"/>
      <c r="GG327" s="147"/>
      <c r="GH327" s="147"/>
      <c r="GI327" s="147"/>
      <c r="GJ327" s="147"/>
      <c r="GK327" s="147"/>
    </row>
    <row r="328" ht="15.75" customHeight="1">
      <c r="A328" s="88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GC328" s="147"/>
      <c r="GD328" s="147"/>
      <c r="GE328" s="147"/>
      <c r="GF328" s="147"/>
      <c r="GG328" s="147"/>
      <c r="GH328" s="147"/>
      <c r="GI328" s="147"/>
      <c r="GJ328" s="147"/>
      <c r="GK328" s="147"/>
    </row>
    <row r="329" ht="15.75" customHeight="1">
      <c r="A329" s="88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GC329" s="147"/>
      <c r="GD329" s="147"/>
      <c r="GE329" s="147"/>
      <c r="GF329" s="147"/>
      <c r="GG329" s="147"/>
      <c r="GH329" s="147"/>
      <c r="GI329" s="147"/>
      <c r="GJ329" s="147"/>
      <c r="GK329" s="147"/>
    </row>
    <row r="330" ht="15.75" customHeight="1">
      <c r="A330" s="88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GC330" s="147"/>
      <c r="GD330" s="147"/>
      <c r="GE330" s="147"/>
      <c r="GF330" s="147"/>
      <c r="GG330" s="147"/>
      <c r="GH330" s="147"/>
      <c r="GI330" s="147"/>
      <c r="GJ330" s="147"/>
      <c r="GK330" s="147"/>
    </row>
    <row r="331" ht="15.75" customHeight="1">
      <c r="A331" s="88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GC331" s="147"/>
      <c r="GD331" s="147"/>
      <c r="GE331" s="147"/>
      <c r="GF331" s="147"/>
      <c r="GG331" s="147"/>
      <c r="GH331" s="147"/>
      <c r="GI331" s="147"/>
      <c r="GJ331" s="147"/>
      <c r="GK331" s="147"/>
    </row>
    <row r="332" ht="15.75" customHeight="1">
      <c r="A332" s="88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GC332" s="147"/>
      <c r="GD332" s="147"/>
      <c r="GE332" s="147"/>
      <c r="GF332" s="147"/>
      <c r="GG332" s="147"/>
      <c r="GH332" s="147"/>
      <c r="GI332" s="147"/>
      <c r="GJ332" s="147"/>
      <c r="GK332" s="147"/>
    </row>
    <row r="333" ht="15.75" customHeight="1">
      <c r="A333" s="88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GC333" s="147"/>
      <c r="GD333" s="147"/>
      <c r="GE333" s="147"/>
      <c r="GF333" s="147"/>
      <c r="GG333" s="147"/>
      <c r="GH333" s="147"/>
      <c r="GI333" s="147"/>
      <c r="GJ333" s="147"/>
      <c r="GK333" s="147"/>
    </row>
    <row r="334" ht="15.75" customHeight="1">
      <c r="A334" s="88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GC334" s="147"/>
      <c r="GD334" s="147"/>
      <c r="GE334" s="147"/>
      <c r="GF334" s="147"/>
      <c r="GG334" s="147"/>
      <c r="GH334" s="147"/>
      <c r="GI334" s="147"/>
      <c r="GJ334" s="147"/>
      <c r="GK334" s="147"/>
    </row>
    <row r="335" ht="15.75" customHeight="1">
      <c r="A335" s="88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GC335" s="147"/>
      <c r="GD335" s="147"/>
      <c r="GE335" s="147"/>
      <c r="GF335" s="147"/>
      <c r="GG335" s="147"/>
      <c r="GH335" s="147"/>
      <c r="GI335" s="147"/>
      <c r="GJ335" s="147"/>
      <c r="GK335" s="147"/>
    </row>
    <row r="336" ht="15.75" customHeight="1">
      <c r="A336" s="88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GC336" s="147"/>
      <c r="GD336" s="147"/>
      <c r="GE336" s="147"/>
      <c r="GF336" s="147"/>
      <c r="GG336" s="147"/>
      <c r="GH336" s="147"/>
      <c r="GI336" s="147"/>
      <c r="GJ336" s="147"/>
      <c r="GK336" s="147"/>
    </row>
    <row r="337" ht="15.75" customHeight="1">
      <c r="A337" s="88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GC337" s="147"/>
      <c r="GD337" s="147"/>
      <c r="GE337" s="147"/>
      <c r="GF337" s="147"/>
      <c r="GG337" s="147"/>
      <c r="GH337" s="147"/>
      <c r="GI337" s="147"/>
      <c r="GJ337" s="147"/>
      <c r="GK337" s="147"/>
    </row>
    <row r="338" ht="15.75" customHeight="1">
      <c r="A338" s="88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GC338" s="147"/>
      <c r="GD338" s="147"/>
      <c r="GE338" s="147"/>
      <c r="GF338" s="147"/>
      <c r="GG338" s="147"/>
      <c r="GH338" s="147"/>
      <c r="GI338" s="147"/>
      <c r="GJ338" s="147"/>
      <c r="GK338" s="147"/>
    </row>
    <row r="339" ht="15.75" customHeight="1">
      <c r="A339" s="88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GC339" s="147"/>
      <c r="GD339" s="147"/>
      <c r="GE339" s="147"/>
      <c r="GF339" s="147"/>
      <c r="GG339" s="147"/>
      <c r="GH339" s="147"/>
      <c r="GI339" s="147"/>
      <c r="GJ339" s="147"/>
      <c r="GK339" s="147"/>
    </row>
    <row r="340" ht="15.75" customHeight="1">
      <c r="A340" s="88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GC340" s="147"/>
      <c r="GD340" s="147"/>
      <c r="GE340" s="147"/>
      <c r="GF340" s="147"/>
      <c r="GG340" s="147"/>
      <c r="GH340" s="147"/>
      <c r="GI340" s="147"/>
      <c r="GJ340" s="147"/>
      <c r="GK340" s="147"/>
    </row>
    <row r="341" ht="15.75" customHeight="1">
      <c r="A341" s="88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GC341" s="147"/>
      <c r="GD341" s="147"/>
      <c r="GE341" s="147"/>
      <c r="GF341" s="147"/>
      <c r="GG341" s="147"/>
      <c r="GH341" s="147"/>
      <c r="GI341" s="147"/>
      <c r="GJ341" s="147"/>
      <c r="GK341" s="147"/>
    </row>
    <row r="342" ht="15.75" customHeight="1">
      <c r="A342" s="88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GC342" s="147"/>
      <c r="GD342" s="147"/>
      <c r="GE342" s="147"/>
      <c r="GF342" s="147"/>
      <c r="GG342" s="147"/>
      <c r="GH342" s="147"/>
      <c r="GI342" s="147"/>
      <c r="GJ342" s="147"/>
      <c r="GK342" s="147"/>
    </row>
    <row r="343" ht="15.75" customHeight="1">
      <c r="A343" s="88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GC343" s="147"/>
      <c r="GD343" s="147"/>
      <c r="GE343" s="147"/>
      <c r="GF343" s="147"/>
      <c r="GG343" s="147"/>
      <c r="GH343" s="147"/>
      <c r="GI343" s="147"/>
      <c r="GJ343" s="147"/>
      <c r="GK343" s="147"/>
    </row>
    <row r="344" ht="15.75" customHeight="1">
      <c r="A344" s="88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GC344" s="147"/>
      <c r="GD344" s="147"/>
      <c r="GE344" s="147"/>
      <c r="GF344" s="147"/>
      <c r="GG344" s="147"/>
      <c r="GH344" s="147"/>
      <c r="GI344" s="147"/>
      <c r="GJ344" s="147"/>
      <c r="GK344" s="147"/>
    </row>
    <row r="345" ht="15.75" customHeight="1">
      <c r="A345" s="88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GC345" s="147"/>
      <c r="GD345" s="147"/>
      <c r="GE345" s="147"/>
      <c r="GF345" s="147"/>
      <c r="GG345" s="147"/>
      <c r="GH345" s="147"/>
      <c r="GI345" s="147"/>
      <c r="GJ345" s="147"/>
      <c r="GK345" s="147"/>
    </row>
    <row r="346" ht="15.75" customHeight="1">
      <c r="A346" s="88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GC346" s="147"/>
      <c r="GD346" s="147"/>
      <c r="GE346" s="147"/>
      <c r="GF346" s="147"/>
      <c r="GG346" s="147"/>
      <c r="GH346" s="147"/>
      <c r="GI346" s="147"/>
      <c r="GJ346" s="147"/>
      <c r="GK346" s="147"/>
    </row>
    <row r="347" ht="15.75" customHeight="1">
      <c r="A347" s="88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GC347" s="147"/>
      <c r="GD347" s="147"/>
      <c r="GE347" s="147"/>
      <c r="GF347" s="147"/>
      <c r="GG347" s="147"/>
      <c r="GH347" s="147"/>
      <c r="GI347" s="147"/>
      <c r="GJ347" s="147"/>
      <c r="GK347" s="147"/>
    </row>
    <row r="348" ht="15.75" customHeight="1">
      <c r="A348" s="8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GC348" s="147"/>
      <c r="GD348" s="147"/>
      <c r="GE348" s="147"/>
      <c r="GF348" s="147"/>
      <c r="GG348" s="147"/>
      <c r="GH348" s="147"/>
      <c r="GI348" s="147"/>
      <c r="GJ348" s="147"/>
      <c r="GK348" s="147"/>
    </row>
    <row r="349" ht="15.75" customHeight="1">
      <c r="A349" s="88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GC349" s="147"/>
      <c r="GD349" s="147"/>
      <c r="GE349" s="147"/>
      <c r="GF349" s="147"/>
      <c r="GG349" s="147"/>
      <c r="GH349" s="147"/>
      <c r="GI349" s="147"/>
      <c r="GJ349" s="147"/>
      <c r="GK349" s="147"/>
    </row>
    <row r="350" ht="15.75" customHeight="1">
      <c r="A350" s="88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GC350" s="147"/>
      <c r="GD350" s="147"/>
      <c r="GE350" s="147"/>
      <c r="GF350" s="147"/>
      <c r="GG350" s="147"/>
      <c r="GH350" s="147"/>
      <c r="GI350" s="147"/>
      <c r="GJ350" s="147"/>
      <c r="GK350" s="147"/>
    </row>
    <row r="351" ht="15.75" customHeight="1">
      <c r="A351" s="88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GC351" s="147"/>
      <c r="GD351" s="147"/>
      <c r="GE351" s="147"/>
      <c r="GF351" s="147"/>
      <c r="GG351" s="147"/>
      <c r="GH351" s="147"/>
      <c r="GI351" s="147"/>
      <c r="GJ351" s="147"/>
      <c r="GK351" s="147"/>
    </row>
    <row r="352" ht="15.75" customHeight="1">
      <c r="A352" s="88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GC352" s="147"/>
      <c r="GD352" s="147"/>
      <c r="GE352" s="147"/>
      <c r="GF352" s="147"/>
      <c r="GG352" s="147"/>
      <c r="GH352" s="147"/>
      <c r="GI352" s="147"/>
      <c r="GJ352" s="147"/>
      <c r="GK352" s="147"/>
    </row>
    <row r="353" ht="15.75" customHeight="1">
      <c r="A353" s="88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GC353" s="147"/>
      <c r="GD353" s="147"/>
      <c r="GE353" s="147"/>
      <c r="GF353" s="147"/>
      <c r="GG353" s="147"/>
      <c r="GH353" s="147"/>
      <c r="GI353" s="147"/>
      <c r="GJ353" s="147"/>
      <c r="GK353" s="147"/>
    </row>
    <row r="354" ht="15.75" customHeight="1">
      <c r="A354" s="88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GC354" s="147"/>
      <c r="GD354" s="147"/>
      <c r="GE354" s="147"/>
      <c r="GF354" s="147"/>
      <c r="GG354" s="147"/>
      <c r="GH354" s="147"/>
      <c r="GI354" s="147"/>
      <c r="GJ354" s="147"/>
      <c r="GK354" s="147"/>
    </row>
    <row r="355" ht="15.75" customHeight="1">
      <c r="A355" s="88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GC355" s="147"/>
      <c r="GD355" s="147"/>
      <c r="GE355" s="147"/>
      <c r="GF355" s="147"/>
      <c r="GG355" s="147"/>
      <c r="GH355" s="147"/>
      <c r="GI355" s="147"/>
      <c r="GJ355" s="147"/>
      <c r="GK355" s="147"/>
    </row>
    <row r="356" ht="15.75" customHeight="1">
      <c r="A356" s="88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GC356" s="147"/>
      <c r="GD356" s="147"/>
      <c r="GE356" s="147"/>
      <c r="GF356" s="147"/>
      <c r="GG356" s="147"/>
      <c r="GH356" s="147"/>
      <c r="GI356" s="147"/>
      <c r="GJ356" s="147"/>
      <c r="GK356" s="147"/>
    </row>
    <row r="357" ht="15.75" customHeight="1">
      <c r="A357" s="88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GC357" s="147"/>
      <c r="GD357" s="147"/>
      <c r="GE357" s="147"/>
      <c r="GF357" s="147"/>
      <c r="GG357" s="147"/>
      <c r="GH357" s="147"/>
      <c r="GI357" s="147"/>
      <c r="GJ357" s="147"/>
      <c r="GK357" s="147"/>
    </row>
    <row r="358" ht="15.75" customHeight="1">
      <c r="A358" s="88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GC358" s="147"/>
      <c r="GD358" s="147"/>
      <c r="GE358" s="147"/>
      <c r="GF358" s="147"/>
      <c r="GG358" s="147"/>
      <c r="GH358" s="147"/>
      <c r="GI358" s="147"/>
      <c r="GJ358" s="147"/>
      <c r="GK358" s="147"/>
    </row>
    <row r="359" ht="15.75" customHeight="1">
      <c r="A359" s="88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GC359" s="147"/>
      <c r="GD359" s="147"/>
      <c r="GE359" s="147"/>
      <c r="GF359" s="147"/>
      <c r="GG359" s="147"/>
      <c r="GH359" s="147"/>
      <c r="GI359" s="147"/>
      <c r="GJ359" s="147"/>
      <c r="GK359" s="147"/>
    </row>
    <row r="360" ht="15.75" customHeight="1">
      <c r="A360" s="88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GC360" s="147"/>
      <c r="GD360" s="147"/>
      <c r="GE360" s="147"/>
      <c r="GF360" s="147"/>
      <c r="GG360" s="147"/>
      <c r="GH360" s="147"/>
      <c r="GI360" s="147"/>
      <c r="GJ360" s="147"/>
      <c r="GK360" s="147"/>
    </row>
    <row r="361" ht="15.75" customHeight="1">
      <c r="A361" s="88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GC361" s="147"/>
      <c r="GD361" s="147"/>
      <c r="GE361" s="147"/>
      <c r="GF361" s="147"/>
      <c r="GG361" s="147"/>
      <c r="GH361" s="147"/>
      <c r="GI361" s="147"/>
      <c r="GJ361" s="147"/>
      <c r="GK361" s="147"/>
    </row>
    <row r="362" ht="15.75" customHeight="1">
      <c r="A362" s="88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GC362" s="147"/>
      <c r="GD362" s="147"/>
      <c r="GE362" s="147"/>
      <c r="GF362" s="147"/>
      <c r="GG362" s="147"/>
      <c r="GH362" s="147"/>
      <c r="GI362" s="147"/>
      <c r="GJ362" s="147"/>
      <c r="GK362" s="147"/>
    </row>
    <row r="363" ht="15.75" customHeight="1">
      <c r="A363" s="88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GC363" s="147"/>
      <c r="GD363" s="147"/>
      <c r="GE363" s="147"/>
      <c r="GF363" s="147"/>
      <c r="GG363" s="147"/>
      <c r="GH363" s="147"/>
      <c r="GI363" s="147"/>
      <c r="GJ363" s="147"/>
      <c r="GK363" s="147"/>
    </row>
    <row r="364" ht="15.75" customHeight="1">
      <c r="A364" s="88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GC364" s="147"/>
      <c r="GD364" s="147"/>
      <c r="GE364" s="147"/>
      <c r="GF364" s="147"/>
      <c r="GG364" s="147"/>
      <c r="GH364" s="147"/>
      <c r="GI364" s="147"/>
      <c r="GJ364" s="147"/>
      <c r="GK364" s="147"/>
    </row>
    <row r="365" ht="15.75" customHeight="1">
      <c r="A365" s="88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GC365" s="147"/>
      <c r="GD365" s="147"/>
      <c r="GE365" s="147"/>
      <c r="GF365" s="147"/>
      <c r="GG365" s="147"/>
      <c r="GH365" s="147"/>
      <c r="GI365" s="147"/>
      <c r="GJ365" s="147"/>
      <c r="GK365" s="147"/>
    </row>
    <row r="366" ht="15.75" customHeight="1">
      <c r="A366" s="88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GC366" s="147"/>
      <c r="GD366" s="147"/>
      <c r="GE366" s="147"/>
      <c r="GF366" s="147"/>
      <c r="GG366" s="147"/>
      <c r="GH366" s="147"/>
      <c r="GI366" s="147"/>
      <c r="GJ366" s="147"/>
      <c r="GK366" s="147"/>
    </row>
    <row r="367" ht="15.75" customHeight="1">
      <c r="A367" s="88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GC367" s="147"/>
      <c r="GD367" s="147"/>
      <c r="GE367" s="147"/>
      <c r="GF367" s="147"/>
      <c r="GG367" s="147"/>
      <c r="GH367" s="147"/>
      <c r="GI367" s="147"/>
      <c r="GJ367" s="147"/>
      <c r="GK367" s="147"/>
    </row>
    <row r="368" ht="15.75" customHeight="1">
      <c r="A368" s="88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GC368" s="147"/>
      <c r="GD368" s="147"/>
      <c r="GE368" s="147"/>
      <c r="GF368" s="147"/>
      <c r="GG368" s="147"/>
      <c r="GH368" s="147"/>
      <c r="GI368" s="147"/>
      <c r="GJ368" s="147"/>
      <c r="GK368" s="147"/>
    </row>
    <row r="369" ht="15.75" customHeight="1">
      <c r="A369" s="88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GC369" s="147"/>
      <c r="GD369" s="147"/>
      <c r="GE369" s="147"/>
      <c r="GF369" s="147"/>
      <c r="GG369" s="147"/>
      <c r="GH369" s="147"/>
      <c r="GI369" s="147"/>
      <c r="GJ369" s="147"/>
      <c r="GK369" s="147"/>
    </row>
    <row r="370" ht="15.75" customHeight="1">
      <c r="A370" s="88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GC370" s="147"/>
      <c r="GD370" s="147"/>
      <c r="GE370" s="147"/>
      <c r="GF370" s="147"/>
      <c r="GG370" s="147"/>
      <c r="GH370" s="147"/>
      <c r="GI370" s="147"/>
      <c r="GJ370" s="147"/>
      <c r="GK370" s="147"/>
    </row>
    <row r="371" ht="15.75" customHeight="1">
      <c r="A371" s="88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GC371" s="147"/>
      <c r="GD371" s="147"/>
      <c r="GE371" s="147"/>
      <c r="GF371" s="147"/>
      <c r="GG371" s="147"/>
      <c r="GH371" s="147"/>
      <c r="GI371" s="147"/>
      <c r="GJ371" s="147"/>
      <c r="GK371" s="147"/>
    </row>
    <row r="372" ht="15.75" customHeight="1">
      <c r="A372" s="88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GC372" s="147"/>
      <c r="GD372" s="147"/>
      <c r="GE372" s="147"/>
      <c r="GF372" s="147"/>
      <c r="GG372" s="147"/>
      <c r="GH372" s="147"/>
      <c r="GI372" s="147"/>
      <c r="GJ372" s="147"/>
      <c r="GK372" s="147"/>
    </row>
    <row r="373" ht="15.75" customHeight="1">
      <c r="A373" s="88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GC373" s="147"/>
      <c r="GD373" s="147"/>
      <c r="GE373" s="147"/>
      <c r="GF373" s="147"/>
      <c r="GG373" s="147"/>
      <c r="GH373" s="147"/>
      <c r="GI373" s="147"/>
      <c r="GJ373" s="147"/>
      <c r="GK373" s="147"/>
    </row>
    <row r="374" ht="15.75" customHeight="1">
      <c r="A374" s="88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GC374" s="147"/>
      <c r="GD374" s="147"/>
      <c r="GE374" s="147"/>
      <c r="GF374" s="147"/>
      <c r="GG374" s="147"/>
      <c r="GH374" s="147"/>
      <c r="GI374" s="147"/>
      <c r="GJ374" s="147"/>
      <c r="GK374" s="147"/>
    </row>
    <row r="375" ht="15.75" customHeight="1">
      <c r="A375" s="88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GC375" s="147"/>
      <c r="GD375" s="147"/>
      <c r="GE375" s="147"/>
      <c r="GF375" s="147"/>
      <c r="GG375" s="147"/>
      <c r="GH375" s="147"/>
      <c r="GI375" s="147"/>
      <c r="GJ375" s="147"/>
      <c r="GK375" s="147"/>
    </row>
    <row r="376" ht="15.75" customHeight="1">
      <c r="A376" s="88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GC376" s="147"/>
      <c r="GD376" s="147"/>
      <c r="GE376" s="147"/>
      <c r="GF376" s="147"/>
      <c r="GG376" s="147"/>
      <c r="GH376" s="147"/>
      <c r="GI376" s="147"/>
      <c r="GJ376" s="147"/>
      <c r="GK376" s="147"/>
    </row>
    <row r="377" ht="15.75" customHeight="1">
      <c r="A377" s="88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GC377" s="147"/>
      <c r="GD377" s="147"/>
      <c r="GE377" s="147"/>
      <c r="GF377" s="147"/>
      <c r="GG377" s="147"/>
      <c r="GH377" s="147"/>
      <c r="GI377" s="147"/>
      <c r="GJ377" s="147"/>
      <c r="GK377" s="147"/>
    </row>
    <row r="378" ht="15.75" customHeight="1">
      <c r="A378" s="8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GC378" s="147"/>
      <c r="GD378" s="147"/>
      <c r="GE378" s="147"/>
      <c r="GF378" s="147"/>
      <c r="GG378" s="147"/>
      <c r="GH378" s="147"/>
      <c r="GI378" s="147"/>
      <c r="GJ378" s="147"/>
      <c r="GK378" s="147"/>
    </row>
    <row r="379" ht="15.75" customHeight="1">
      <c r="A379" s="88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GC379" s="147"/>
      <c r="GD379" s="147"/>
      <c r="GE379" s="147"/>
      <c r="GF379" s="147"/>
      <c r="GG379" s="147"/>
      <c r="GH379" s="147"/>
      <c r="GI379" s="147"/>
      <c r="GJ379" s="147"/>
      <c r="GK379" s="147"/>
    </row>
    <row r="380" ht="15.75" customHeight="1">
      <c r="A380" s="88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GC380" s="147"/>
      <c r="GD380" s="147"/>
      <c r="GE380" s="147"/>
      <c r="GF380" s="147"/>
      <c r="GG380" s="147"/>
      <c r="GH380" s="147"/>
      <c r="GI380" s="147"/>
      <c r="GJ380" s="147"/>
      <c r="GK380" s="147"/>
    </row>
    <row r="381" ht="15.75" customHeight="1">
      <c r="A381" s="88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GC381" s="147"/>
      <c r="GD381" s="147"/>
      <c r="GE381" s="147"/>
      <c r="GF381" s="147"/>
      <c r="GG381" s="147"/>
      <c r="GH381" s="147"/>
      <c r="GI381" s="147"/>
      <c r="GJ381" s="147"/>
      <c r="GK381" s="147"/>
    </row>
    <row r="382" ht="15.75" customHeight="1">
      <c r="A382" s="88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GC382" s="147"/>
      <c r="GD382" s="147"/>
      <c r="GE382" s="147"/>
      <c r="GF382" s="147"/>
      <c r="GG382" s="147"/>
      <c r="GH382" s="147"/>
      <c r="GI382" s="147"/>
      <c r="GJ382" s="147"/>
      <c r="GK382" s="147"/>
    </row>
    <row r="383" ht="15.75" customHeight="1">
      <c r="A383" s="88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GC383" s="147"/>
      <c r="GD383" s="147"/>
      <c r="GE383" s="147"/>
      <c r="GF383" s="147"/>
      <c r="GG383" s="147"/>
      <c r="GH383" s="147"/>
      <c r="GI383" s="147"/>
      <c r="GJ383" s="147"/>
      <c r="GK383" s="147"/>
    </row>
    <row r="384" ht="15.75" customHeight="1">
      <c r="A384" s="88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GC384" s="147"/>
      <c r="GD384" s="147"/>
      <c r="GE384" s="147"/>
      <c r="GF384" s="147"/>
      <c r="GG384" s="147"/>
      <c r="GH384" s="147"/>
      <c r="GI384" s="147"/>
      <c r="GJ384" s="147"/>
      <c r="GK384" s="147"/>
    </row>
    <row r="385" ht="15.75" customHeight="1">
      <c r="A385" s="88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GC385" s="147"/>
      <c r="GD385" s="147"/>
      <c r="GE385" s="147"/>
      <c r="GF385" s="147"/>
      <c r="GG385" s="147"/>
      <c r="GH385" s="147"/>
      <c r="GI385" s="147"/>
      <c r="GJ385" s="147"/>
      <c r="GK385" s="147"/>
    </row>
    <row r="386" ht="15.75" customHeight="1">
      <c r="A386" s="88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GC386" s="147"/>
      <c r="GD386" s="147"/>
      <c r="GE386" s="147"/>
      <c r="GF386" s="147"/>
      <c r="GG386" s="147"/>
      <c r="GH386" s="147"/>
      <c r="GI386" s="147"/>
      <c r="GJ386" s="147"/>
      <c r="GK386" s="147"/>
    </row>
    <row r="387" ht="15.75" customHeight="1">
      <c r="A387" s="88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GC387" s="147"/>
      <c r="GD387" s="147"/>
      <c r="GE387" s="147"/>
      <c r="GF387" s="147"/>
      <c r="GG387" s="147"/>
      <c r="GH387" s="147"/>
      <c r="GI387" s="147"/>
      <c r="GJ387" s="147"/>
      <c r="GK387" s="147"/>
    </row>
    <row r="388" ht="15.75" customHeight="1">
      <c r="A388" s="88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GC388" s="147"/>
      <c r="GD388" s="147"/>
      <c r="GE388" s="147"/>
      <c r="GF388" s="147"/>
      <c r="GG388" s="147"/>
      <c r="GH388" s="147"/>
      <c r="GI388" s="147"/>
      <c r="GJ388" s="147"/>
      <c r="GK388" s="147"/>
    </row>
    <row r="389" ht="15.75" customHeight="1">
      <c r="A389" s="88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GC389" s="147"/>
      <c r="GD389" s="147"/>
      <c r="GE389" s="147"/>
      <c r="GF389" s="147"/>
      <c r="GG389" s="147"/>
      <c r="GH389" s="147"/>
      <c r="GI389" s="147"/>
      <c r="GJ389" s="147"/>
      <c r="GK389" s="147"/>
    </row>
    <row r="390" ht="15.75" customHeight="1">
      <c r="A390" s="88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GC390" s="147"/>
      <c r="GD390" s="147"/>
      <c r="GE390" s="147"/>
      <c r="GF390" s="147"/>
      <c r="GG390" s="147"/>
      <c r="GH390" s="147"/>
      <c r="GI390" s="147"/>
      <c r="GJ390" s="147"/>
      <c r="GK390" s="147"/>
    </row>
    <row r="391" ht="15.75" customHeight="1">
      <c r="A391" s="88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GC391" s="147"/>
      <c r="GD391" s="147"/>
      <c r="GE391" s="147"/>
      <c r="GF391" s="147"/>
      <c r="GG391" s="147"/>
      <c r="GH391" s="147"/>
      <c r="GI391" s="147"/>
      <c r="GJ391" s="147"/>
      <c r="GK391" s="147"/>
    </row>
    <row r="392" ht="15.75" customHeight="1">
      <c r="A392" s="88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GC392" s="147"/>
      <c r="GD392" s="147"/>
      <c r="GE392" s="147"/>
      <c r="GF392" s="147"/>
      <c r="GG392" s="147"/>
      <c r="GH392" s="147"/>
      <c r="GI392" s="147"/>
      <c r="GJ392" s="147"/>
      <c r="GK392" s="147"/>
    </row>
    <row r="393" ht="15.75" customHeight="1">
      <c r="A393" s="88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GC393" s="147"/>
      <c r="GD393" s="147"/>
      <c r="GE393" s="147"/>
      <c r="GF393" s="147"/>
      <c r="GG393" s="147"/>
      <c r="GH393" s="147"/>
      <c r="GI393" s="147"/>
      <c r="GJ393" s="147"/>
      <c r="GK393" s="147"/>
    </row>
    <row r="394" ht="15.75" customHeight="1">
      <c r="A394" s="88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GC394" s="147"/>
      <c r="GD394" s="147"/>
      <c r="GE394" s="147"/>
      <c r="GF394" s="147"/>
      <c r="GG394" s="147"/>
      <c r="GH394" s="147"/>
      <c r="GI394" s="147"/>
      <c r="GJ394" s="147"/>
      <c r="GK394" s="147"/>
    </row>
    <row r="395" ht="15.75" customHeight="1">
      <c r="A395" s="88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GC395" s="147"/>
      <c r="GD395" s="147"/>
      <c r="GE395" s="147"/>
      <c r="GF395" s="147"/>
      <c r="GG395" s="147"/>
      <c r="GH395" s="147"/>
      <c r="GI395" s="147"/>
      <c r="GJ395" s="147"/>
      <c r="GK395" s="147"/>
    </row>
    <row r="396" ht="15.75" customHeight="1">
      <c r="A396" s="88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GC396" s="147"/>
      <c r="GD396" s="147"/>
      <c r="GE396" s="147"/>
      <c r="GF396" s="147"/>
      <c r="GG396" s="147"/>
      <c r="GH396" s="147"/>
      <c r="GI396" s="147"/>
      <c r="GJ396" s="147"/>
      <c r="GK396" s="147"/>
    </row>
    <row r="397" ht="15.75" customHeight="1">
      <c r="A397" s="88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GC397" s="147"/>
      <c r="GD397" s="147"/>
      <c r="GE397" s="147"/>
      <c r="GF397" s="147"/>
      <c r="GG397" s="147"/>
      <c r="GH397" s="147"/>
      <c r="GI397" s="147"/>
      <c r="GJ397" s="147"/>
      <c r="GK397" s="147"/>
    </row>
    <row r="398" ht="15.75" customHeight="1">
      <c r="A398" s="88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GC398" s="147"/>
      <c r="GD398" s="147"/>
      <c r="GE398" s="147"/>
      <c r="GF398" s="147"/>
      <c r="GG398" s="147"/>
      <c r="GH398" s="147"/>
      <c r="GI398" s="147"/>
      <c r="GJ398" s="147"/>
      <c r="GK398" s="147"/>
    </row>
    <row r="399" ht="15.75" customHeight="1">
      <c r="A399" s="88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GC399" s="147"/>
      <c r="GD399" s="147"/>
      <c r="GE399" s="147"/>
      <c r="GF399" s="147"/>
      <c r="GG399" s="147"/>
      <c r="GH399" s="147"/>
      <c r="GI399" s="147"/>
      <c r="GJ399" s="147"/>
      <c r="GK399" s="147"/>
    </row>
    <row r="400" ht="15.75" customHeight="1">
      <c r="A400" s="88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GC400" s="147"/>
      <c r="GD400" s="147"/>
      <c r="GE400" s="147"/>
      <c r="GF400" s="147"/>
      <c r="GG400" s="147"/>
      <c r="GH400" s="147"/>
      <c r="GI400" s="147"/>
      <c r="GJ400" s="147"/>
      <c r="GK400" s="147"/>
    </row>
    <row r="401" ht="15.75" customHeight="1">
      <c r="A401" s="88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GC401" s="147"/>
      <c r="GD401" s="147"/>
      <c r="GE401" s="147"/>
      <c r="GF401" s="147"/>
      <c r="GG401" s="147"/>
      <c r="GH401" s="147"/>
      <c r="GI401" s="147"/>
      <c r="GJ401" s="147"/>
      <c r="GK401" s="147"/>
    </row>
    <row r="402" ht="15.75" customHeight="1">
      <c r="A402" s="88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GC402" s="147"/>
      <c r="GD402" s="147"/>
      <c r="GE402" s="147"/>
      <c r="GF402" s="147"/>
      <c r="GG402" s="147"/>
      <c r="GH402" s="147"/>
      <c r="GI402" s="147"/>
      <c r="GJ402" s="147"/>
      <c r="GK402" s="147"/>
    </row>
    <row r="403" ht="15.75" customHeight="1">
      <c r="A403" s="88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GC403" s="147"/>
      <c r="GD403" s="147"/>
      <c r="GE403" s="147"/>
      <c r="GF403" s="147"/>
      <c r="GG403" s="147"/>
      <c r="GH403" s="147"/>
      <c r="GI403" s="147"/>
      <c r="GJ403" s="147"/>
      <c r="GK403" s="147"/>
    </row>
    <row r="404" ht="15.75" customHeight="1">
      <c r="A404" s="88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GC404" s="147"/>
      <c r="GD404" s="147"/>
      <c r="GE404" s="147"/>
      <c r="GF404" s="147"/>
      <c r="GG404" s="147"/>
      <c r="GH404" s="147"/>
      <c r="GI404" s="147"/>
      <c r="GJ404" s="147"/>
      <c r="GK404" s="147"/>
    </row>
    <row r="405" ht="15.75" customHeight="1">
      <c r="A405" s="88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GC405" s="147"/>
      <c r="GD405" s="147"/>
      <c r="GE405" s="147"/>
      <c r="GF405" s="147"/>
      <c r="GG405" s="147"/>
      <c r="GH405" s="147"/>
      <c r="GI405" s="147"/>
      <c r="GJ405" s="147"/>
      <c r="GK405" s="147"/>
    </row>
    <row r="406" ht="15.75" customHeight="1">
      <c r="A406" s="88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GC406" s="147"/>
      <c r="GD406" s="147"/>
      <c r="GE406" s="147"/>
      <c r="GF406" s="147"/>
      <c r="GG406" s="147"/>
      <c r="GH406" s="147"/>
      <c r="GI406" s="147"/>
      <c r="GJ406" s="147"/>
      <c r="GK406" s="147"/>
    </row>
    <row r="407" ht="15.75" customHeight="1">
      <c r="A407" s="88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GC407" s="147"/>
      <c r="GD407" s="147"/>
      <c r="GE407" s="147"/>
      <c r="GF407" s="147"/>
      <c r="GG407" s="147"/>
      <c r="GH407" s="147"/>
      <c r="GI407" s="147"/>
      <c r="GJ407" s="147"/>
      <c r="GK407" s="147"/>
    </row>
    <row r="408" ht="15.75" customHeight="1">
      <c r="A408" s="8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GC408" s="147"/>
      <c r="GD408" s="147"/>
      <c r="GE408" s="147"/>
      <c r="GF408" s="147"/>
      <c r="GG408" s="147"/>
      <c r="GH408" s="147"/>
      <c r="GI408" s="147"/>
      <c r="GJ408" s="147"/>
      <c r="GK408" s="147"/>
    </row>
    <row r="409" ht="15.75" customHeight="1">
      <c r="A409" s="88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GC409" s="147"/>
      <c r="GD409" s="147"/>
      <c r="GE409" s="147"/>
      <c r="GF409" s="147"/>
      <c r="GG409" s="147"/>
      <c r="GH409" s="147"/>
      <c r="GI409" s="147"/>
      <c r="GJ409" s="147"/>
      <c r="GK409" s="147"/>
    </row>
    <row r="410" ht="15.75" customHeight="1">
      <c r="A410" s="88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GC410" s="147"/>
      <c r="GD410" s="147"/>
      <c r="GE410" s="147"/>
      <c r="GF410" s="147"/>
      <c r="GG410" s="147"/>
      <c r="GH410" s="147"/>
      <c r="GI410" s="147"/>
      <c r="GJ410" s="147"/>
      <c r="GK410" s="147"/>
    </row>
    <row r="411" ht="15.75" customHeight="1">
      <c r="A411" s="88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GC411" s="147"/>
      <c r="GD411" s="147"/>
      <c r="GE411" s="147"/>
      <c r="GF411" s="147"/>
      <c r="GG411" s="147"/>
      <c r="GH411" s="147"/>
      <c r="GI411" s="147"/>
      <c r="GJ411" s="147"/>
      <c r="GK411" s="147"/>
    </row>
    <row r="412" ht="15.75" customHeight="1">
      <c r="A412" s="88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GC412" s="147"/>
      <c r="GD412" s="147"/>
      <c r="GE412" s="147"/>
      <c r="GF412" s="147"/>
      <c r="GG412" s="147"/>
      <c r="GH412" s="147"/>
      <c r="GI412" s="147"/>
      <c r="GJ412" s="147"/>
      <c r="GK412" s="147"/>
    </row>
    <row r="413" ht="15.75" customHeight="1">
      <c r="A413" s="88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GC413" s="147"/>
      <c r="GD413" s="147"/>
      <c r="GE413" s="147"/>
      <c r="GF413" s="147"/>
      <c r="GG413" s="147"/>
      <c r="GH413" s="147"/>
      <c r="GI413" s="147"/>
      <c r="GJ413" s="147"/>
      <c r="GK413" s="147"/>
    </row>
    <row r="414" ht="15.75" customHeight="1">
      <c r="A414" s="88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GC414" s="147"/>
      <c r="GD414" s="147"/>
      <c r="GE414" s="147"/>
      <c r="GF414" s="147"/>
      <c r="GG414" s="147"/>
      <c r="GH414" s="147"/>
      <c r="GI414" s="147"/>
      <c r="GJ414" s="147"/>
      <c r="GK414" s="147"/>
    </row>
    <row r="415" ht="15.75" customHeight="1">
      <c r="A415" s="88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GC415" s="147"/>
      <c r="GD415" s="147"/>
      <c r="GE415" s="147"/>
      <c r="GF415" s="147"/>
      <c r="GG415" s="147"/>
      <c r="GH415" s="147"/>
      <c r="GI415" s="147"/>
      <c r="GJ415" s="147"/>
      <c r="GK415" s="147"/>
    </row>
    <row r="416" ht="15.75" customHeight="1">
      <c r="A416" s="88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GC416" s="147"/>
      <c r="GD416" s="147"/>
      <c r="GE416" s="147"/>
      <c r="GF416" s="147"/>
      <c r="GG416" s="147"/>
      <c r="GH416" s="147"/>
      <c r="GI416" s="147"/>
      <c r="GJ416" s="147"/>
      <c r="GK416" s="147"/>
    </row>
    <row r="417" ht="15.75" customHeight="1">
      <c r="A417" s="88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GC417" s="147"/>
      <c r="GD417" s="147"/>
      <c r="GE417" s="147"/>
      <c r="GF417" s="147"/>
      <c r="GG417" s="147"/>
      <c r="GH417" s="147"/>
      <c r="GI417" s="147"/>
      <c r="GJ417" s="147"/>
      <c r="GK417" s="147"/>
    </row>
    <row r="418" ht="15.75" customHeight="1">
      <c r="A418" s="88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GC418" s="147"/>
      <c r="GD418" s="147"/>
      <c r="GE418" s="147"/>
      <c r="GF418" s="147"/>
      <c r="GG418" s="147"/>
      <c r="GH418" s="147"/>
      <c r="GI418" s="147"/>
      <c r="GJ418" s="147"/>
      <c r="GK418" s="147"/>
    </row>
    <row r="419" ht="15.75" customHeight="1">
      <c r="A419" s="88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GC419" s="147"/>
      <c r="GD419" s="147"/>
      <c r="GE419" s="147"/>
      <c r="GF419" s="147"/>
      <c r="GG419" s="147"/>
      <c r="GH419" s="147"/>
      <c r="GI419" s="147"/>
      <c r="GJ419" s="147"/>
      <c r="GK419" s="147"/>
    </row>
    <row r="420" ht="15.75" customHeight="1">
      <c r="A420" s="88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GC420" s="147"/>
      <c r="GD420" s="147"/>
      <c r="GE420" s="147"/>
      <c r="GF420" s="147"/>
      <c r="GG420" s="147"/>
      <c r="GH420" s="147"/>
      <c r="GI420" s="147"/>
      <c r="GJ420" s="147"/>
      <c r="GK420" s="147"/>
    </row>
    <row r="421" ht="15.75" customHeight="1">
      <c r="A421" s="88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GC421" s="147"/>
      <c r="GD421" s="147"/>
      <c r="GE421" s="147"/>
      <c r="GF421" s="147"/>
      <c r="GG421" s="147"/>
      <c r="GH421" s="147"/>
      <c r="GI421" s="147"/>
      <c r="GJ421" s="147"/>
      <c r="GK421" s="147"/>
    </row>
    <row r="422" ht="15.75" customHeight="1">
      <c r="A422" s="88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GC422" s="147"/>
      <c r="GD422" s="147"/>
      <c r="GE422" s="147"/>
      <c r="GF422" s="147"/>
      <c r="GG422" s="147"/>
      <c r="GH422" s="147"/>
      <c r="GI422" s="147"/>
      <c r="GJ422" s="147"/>
      <c r="GK422" s="147"/>
    </row>
    <row r="423" ht="15.75" customHeight="1">
      <c r="A423" s="88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GC423" s="147"/>
      <c r="GD423" s="147"/>
      <c r="GE423" s="147"/>
      <c r="GF423" s="147"/>
      <c r="GG423" s="147"/>
      <c r="GH423" s="147"/>
      <c r="GI423" s="147"/>
      <c r="GJ423" s="147"/>
      <c r="GK423" s="147"/>
    </row>
    <row r="424" ht="15.75" customHeight="1">
      <c r="A424" s="88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GC424" s="147"/>
      <c r="GD424" s="147"/>
      <c r="GE424" s="147"/>
      <c r="GF424" s="147"/>
      <c r="GG424" s="147"/>
      <c r="GH424" s="147"/>
      <c r="GI424" s="147"/>
      <c r="GJ424" s="147"/>
      <c r="GK424" s="147"/>
    </row>
    <row r="425" ht="15.75" customHeight="1">
      <c r="A425" s="88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GC425" s="147"/>
      <c r="GD425" s="147"/>
      <c r="GE425" s="147"/>
      <c r="GF425" s="147"/>
      <c r="GG425" s="147"/>
      <c r="GH425" s="147"/>
      <c r="GI425" s="147"/>
      <c r="GJ425" s="147"/>
      <c r="GK425" s="147"/>
    </row>
    <row r="426" ht="15.75" customHeight="1">
      <c r="A426" s="88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GC426" s="147"/>
      <c r="GD426" s="147"/>
      <c r="GE426" s="147"/>
      <c r="GF426" s="147"/>
      <c r="GG426" s="147"/>
      <c r="GH426" s="147"/>
      <c r="GI426" s="147"/>
      <c r="GJ426" s="147"/>
      <c r="GK426" s="147"/>
    </row>
    <row r="427" ht="15.75" customHeight="1">
      <c r="A427" s="88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GC427" s="147"/>
      <c r="GD427" s="147"/>
      <c r="GE427" s="147"/>
      <c r="GF427" s="147"/>
      <c r="GG427" s="147"/>
      <c r="GH427" s="147"/>
      <c r="GI427" s="147"/>
      <c r="GJ427" s="147"/>
      <c r="GK427" s="147"/>
    </row>
    <row r="428" ht="15.75" customHeight="1">
      <c r="A428" s="88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GC428" s="147"/>
      <c r="GD428" s="147"/>
      <c r="GE428" s="147"/>
      <c r="GF428" s="147"/>
      <c r="GG428" s="147"/>
      <c r="GH428" s="147"/>
      <c r="GI428" s="147"/>
      <c r="GJ428" s="147"/>
      <c r="GK428" s="147"/>
    </row>
    <row r="429" ht="15.75" customHeight="1">
      <c r="A429" s="88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GC429" s="147"/>
      <c r="GD429" s="147"/>
      <c r="GE429" s="147"/>
      <c r="GF429" s="147"/>
      <c r="GG429" s="147"/>
      <c r="GH429" s="147"/>
      <c r="GI429" s="147"/>
      <c r="GJ429" s="147"/>
      <c r="GK429" s="147"/>
    </row>
    <row r="430" ht="15.75" customHeight="1">
      <c r="A430" s="88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GC430" s="147"/>
      <c r="GD430" s="147"/>
      <c r="GE430" s="147"/>
      <c r="GF430" s="147"/>
      <c r="GG430" s="147"/>
      <c r="GH430" s="147"/>
      <c r="GI430" s="147"/>
      <c r="GJ430" s="147"/>
      <c r="GK430" s="147"/>
    </row>
    <row r="431" ht="15.75" customHeight="1">
      <c r="A431" s="88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GC431" s="147"/>
      <c r="GD431" s="147"/>
      <c r="GE431" s="147"/>
      <c r="GF431" s="147"/>
      <c r="GG431" s="147"/>
      <c r="GH431" s="147"/>
      <c r="GI431" s="147"/>
      <c r="GJ431" s="147"/>
      <c r="GK431" s="147"/>
    </row>
    <row r="432" ht="15.75" customHeight="1">
      <c r="A432" s="88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GC432" s="147"/>
      <c r="GD432" s="147"/>
      <c r="GE432" s="147"/>
      <c r="GF432" s="147"/>
      <c r="GG432" s="147"/>
      <c r="GH432" s="147"/>
      <c r="GI432" s="147"/>
      <c r="GJ432" s="147"/>
      <c r="GK432" s="147"/>
    </row>
    <row r="433" ht="15.75" customHeight="1">
      <c r="A433" s="88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GC433" s="147"/>
      <c r="GD433" s="147"/>
      <c r="GE433" s="147"/>
      <c r="GF433" s="147"/>
      <c r="GG433" s="147"/>
      <c r="GH433" s="147"/>
      <c r="GI433" s="147"/>
      <c r="GJ433" s="147"/>
      <c r="GK433" s="147"/>
    </row>
    <row r="434" ht="15.75" customHeight="1">
      <c r="A434" s="88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GC434" s="147"/>
      <c r="GD434" s="147"/>
      <c r="GE434" s="147"/>
      <c r="GF434" s="147"/>
      <c r="GG434" s="147"/>
      <c r="GH434" s="147"/>
      <c r="GI434" s="147"/>
      <c r="GJ434" s="147"/>
      <c r="GK434" s="147"/>
    </row>
    <row r="435" ht="15.75" customHeight="1">
      <c r="A435" s="88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GC435" s="147"/>
      <c r="GD435" s="147"/>
      <c r="GE435" s="147"/>
      <c r="GF435" s="147"/>
      <c r="GG435" s="147"/>
      <c r="GH435" s="147"/>
      <c r="GI435" s="147"/>
      <c r="GJ435" s="147"/>
      <c r="GK435" s="147"/>
    </row>
    <row r="436" ht="15.75" customHeight="1">
      <c r="A436" s="88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GC436" s="147"/>
      <c r="GD436" s="147"/>
      <c r="GE436" s="147"/>
      <c r="GF436" s="147"/>
      <c r="GG436" s="147"/>
      <c r="GH436" s="147"/>
      <c r="GI436" s="147"/>
      <c r="GJ436" s="147"/>
      <c r="GK436" s="147"/>
    </row>
    <row r="437" ht="15.75" customHeight="1">
      <c r="A437" s="88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GC437" s="147"/>
      <c r="GD437" s="147"/>
      <c r="GE437" s="147"/>
      <c r="GF437" s="147"/>
      <c r="GG437" s="147"/>
      <c r="GH437" s="147"/>
      <c r="GI437" s="147"/>
      <c r="GJ437" s="147"/>
      <c r="GK437" s="147"/>
    </row>
    <row r="438" ht="15.75" customHeight="1">
      <c r="A438" s="8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GC438" s="147"/>
      <c r="GD438" s="147"/>
      <c r="GE438" s="147"/>
      <c r="GF438" s="147"/>
      <c r="GG438" s="147"/>
      <c r="GH438" s="147"/>
      <c r="GI438" s="147"/>
      <c r="GJ438" s="147"/>
      <c r="GK438" s="147"/>
    </row>
    <row r="439" ht="15.75" customHeight="1">
      <c r="A439" s="88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GC439" s="147"/>
      <c r="GD439" s="147"/>
      <c r="GE439" s="147"/>
      <c r="GF439" s="147"/>
      <c r="GG439" s="147"/>
      <c r="GH439" s="147"/>
      <c r="GI439" s="147"/>
      <c r="GJ439" s="147"/>
      <c r="GK439" s="147"/>
    </row>
    <row r="440" ht="15.75" customHeight="1">
      <c r="A440" s="88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GC440" s="147"/>
      <c r="GD440" s="147"/>
      <c r="GE440" s="147"/>
      <c r="GF440" s="147"/>
      <c r="GG440" s="147"/>
      <c r="GH440" s="147"/>
      <c r="GI440" s="147"/>
      <c r="GJ440" s="147"/>
      <c r="GK440" s="147"/>
    </row>
    <row r="441" ht="15.75" customHeight="1">
      <c r="A441" s="88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GC441" s="147"/>
      <c r="GD441" s="147"/>
      <c r="GE441" s="147"/>
      <c r="GF441" s="147"/>
      <c r="GG441" s="147"/>
      <c r="GH441" s="147"/>
      <c r="GI441" s="147"/>
      <c r="GJ441" s="147"/>
      <c r="GK441" s="147"/>
    </row>
    <row r="442" ht="15.75" customHeight="1">
      <c r="A442" s="88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GC442" s="147"/>
      <c r="GD442" s="147"/>
      <c r="GE442" s="147"/>
      <c r="GF442" s="147"/>
      <c r="GG442" s="147"/>
      <c r="GH442" s="147"/>
      <c r="GI442" s="147"/>
      <c r="GJ442" s="147"/>
      <c r="GK442" s="147"/>
    </row>
    <row r="443" ht="15.75" customHeight="1">
      <c r="A443" s="88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GC443" s="147"/>
      <c r="GD443" s="147"/>
      <c r="GE443" s="147"/>
      <c r="GF443" s="147"/>
      <c r="GG443" s="147"/>
      <c r="GH443" s="147"/>
      <c r="GI443" s="147"/>
      <c r="GJ443" s="147"/>
      <c r="GK443" s="147"/>
    </row>
    <row r="444" ht="15.75" customHeight="1">
      <c r="A444" s="88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GC444" s="147"/>
      <c r="GD444" s="147"/>
      <c r="GE444" s="147"/>
      <c r="GF444" s="147"/>
      <c r="GG444" s="147"/>
      <c r="GH444" s="147"/>
      <c r="GI444" s="147"/>
      <c r="GJ444" s="147"/>
      <c r="GK444" s="147"/>
    </row>
    <row r="445" ht="15.75" customHeight="1">
      <c r="A445" s="88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GC445" s="147"/>
      <c r="GD445" s="147"/>
      <c r="GE445" s="147"/>
      <c r="GF445" s="147"/>
      <c r="GG445" s="147"/>
      <c r="GH445" s="147"/>
      <c r="GI445" s="147"/>
      <c r="GJ445" s="147"/>
      <c r="GK445" s="147"/>
    </row>
    <row r="446" ht="15.75" customHeight="1">
      <c r="A446" s="88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GC446" s="147"/>
      <c r="GD446" s="147"/>
      <c r="GE446" s="147"/>
      <c r="GF446" s="147"/>
      <c r="GG446" s="147"/>
      <c r="GH446" s="147"/>
      <c r="GI446" s="147"/>
      <c r="GJ446" s="147"/>
      <c r="GK446" s="147"/>
    </row>
    <row r="447" ht="15.75" customHeight="1">
      <c r="A447" s="88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GC447" s="147"/>
      <c r="GD447" s="147"/>
      <c r="GE447" s="147"/>
      <c r="GF447" s="147"/>
      <c r="GG447" s="147"/>
      <c r="GH447" s="147"/>
      <c r="GI447" s="147"/>
      <c r="GJ447" s="147"/>
      <c r="GK447" s="147"/>
    </row>
    <row r="448" ht="15.75" customHeight="1">
      <c r="A448" s="88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GC448" s="147"/>
      <c r="GD448" s="147"/>
      <c r="GE448" s="147"/>
      <c r="GF448" s="147"/>
      <c r="GG448" s="147"/>
      <c r="GH448" s="147"/>
      <c r="GI448" s="147"/>
      <c r="GJ448" s="147"/>
      <c r="GK448" s="147"/>
    </row>
    <row r="449" ht="15.75" customHeight="1">
      <c r="A449" s="88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GC449" s="147"/>
      <c r="GD449" s="147"/>
      <c r="GE449" s="147"/>
      <c r="GF449" s="147"/>
      <c r="GG449" s="147"/>
      <c r="GH449" s="147"/>
      <c r="GI449" s="147"/>
      <c r="GJ449" s="147"/>
      <c r="GK449" s="147"/>
    </row>
    <row r="450" ht="15.75" customHeight="1">
      <c r="A450" s="88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GC450" s="147"/>
      <c r="GD450" s="147"/>
      <c r="GE450" s="147"/>
      <c r="GF450" s="147"/>
      <c r="GG450" s="147"/>
      <c r="GH450" s="147"/>
      <c r="GI450" s="147"/>
      <c r="GJ450" s="147"/>
      <c r="GK450" s="147"/>
    </row>
    <row r="451" ht="15.75" customHeight="1">
      <c r="A451" s="88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GC451" s="147"/>
      <c r="GD451" s="147"/>
      <c r="GE451" s="147"/>
      <c r="GF451" s="147"/>
      <c r="GG451" s="147"/>
      <c r="GH451" s="147"/>
      <c r="GI451" s="147"/>
      <c r="GJ451" s="147"/>
      <c r="GK451" s="147"/>
    </row>
    <row r="452" ht="15.75" customHeight="1">
      <c r="A452" s="88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GC452" s="147"/>
      <c r="GD452" s="147"/>
      <c r="GE452" s="147"/>
      <c r="GF452" s="147"/>
      <c r="GG452" s="147"/>
      <c r="GH452" s="147"/>
      <c r="GI452" s="147"/>
      <c r="GJ452" s="147"/>
      <c r="GK452" s="147"/>
    </row>
    <row r="453" ht="15.75" customHeight="1">
      <c r="A453" s="88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GC453" s="147"/>
      <c r="GD453" s="147"/>
      <c r="GE453" s="147"/>
      <c r="GF453" s="147"/>
      <c r="GG453" s="147"/>
      <c r="GH453" s="147"/>
      <c r="GI453" s="147"/>
      <c r="GJ453" s="147"/>
      <c r="GK453" s="147"/>
    </row>
    <row r="454" ht="15.75" customHeight="1">
      <c r="A454" s="88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GC454" s="147"/>
      <c r="GD454" s="147"/>
      <c r="GE454" s="147"/>
      <c r="GF454" s="147"/>
      <c r="GG454" s="147"/>
      <c r="GH454" s="147"/>
      <c r="GI454" s="147"/>
      <c r="GJ454" s="147"/>
      <c r="GK454" s="147"/>
    </row>
    <row r="455" ht="15.75" customHeight="1">
      <c r="A455" s="88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GC455" s="147"/>
      <c r="GD455" s="147"/>
      <c r="GE455" s="147"/>
      <c r="GF455" s="147"/>
      <c r="GG455" s="147"/>
      <c r="GH455" s="147"/>
      <c r="GI455" s="147"/>
      <c r="GJ455" s="147"/>
      <c r="GK455" s="147"/>
    </row>
    <row r="456" ht="15.75" customHeight="1">
      <c r="A456" s="88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GC456" s="147"/>
      <c r="GD456" s="147"/>
      <c r="GE456" s="147"/>
      <c r="GF456" s="147"/>
      <c r="GG456" s="147"/>
      <c r="GH456" s="147"/>
      <c r="GI456" s="147"/>
      <c r="GJ456" s="147"/>
      <c r="GK456" s="147"/>
    </row>
    <row r="457" ht="15.75" customHeight="1">
      <c r="A457" s="88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GC457" s="147"/>
      <c r="GD457" s="147"/>
      <c r="GE457" s="147"/>
      <c r="GF457" s="147"/>
      <c r="GG457" s="147"/>
      <c r="GH457" s="147"/>
      <c r="GI457" s="147"/>
      <c r="GJ457" s="147"/>
      <c r="GK457" s="147"/>
    </row>
    <row r="458" ht="15.75" customHeight="1">
      <c r="A458" s="88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GC458" s="147"/>
      <c r="GD458" s="147"/>
      <c r="GE458" s="147"/>
      <c r="GF458" s="147"/>
      <c r="GG458" s="147"/>
      <c r="GH458" s="147"/>
      <c r="GI458" s="147"/>
      <c r="GJ458" s="147"/>
      <c r="GK458" s="147"/>
    </row>
    <row r="459" ht="15.75" customHeight="1">
      <c r="A459" s="88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GC459" s="147"/>
      <c r="GD459" s="147"/>
      <c r="GE459" s="147"/>
      <c r="GF459" s="147"/>
      <c r="GG459" s="147"/>
      <c r="GH459" s="147"/>
      <c r="GI459" s="147"/>
      <c r="GJ459" s="147"/>
      <c r="GK459" s="147"/>
    </row>
    <row r="460" ht="15.75" customHeight="1">
      <c r="A460" s="88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GC460" s="147"/>
      <c r="GD460" s="147"/>
      <c r="GE460" s="147"/>
      <c r="GF460" s="147"/>
      <c r="GG460" s="147"/>
      <c r="GH460" s="147"/>
      <c r="GI460" s="147"/>
      <c r="GJ460" s="147"/>
      <c r="GK460" s="147"/>
    </row>
    <row r="461" ht="15.75" customHeight="1">
      <c r="A461" s="88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GC461" s="147"/>
      <c r="GD461" s="147"/>
      <c r="GE461" s="147"/>
      <c r="GF461" s="147"/>
      <c r="GG461" s="147"/>
      <c r="GH461" s="147"/>
      <c r="GI461" s="147"/>
      <c r="GJ461" s="147"/>
      <c r="GK461" s="147"/>
    </row>
    <row r="462" ht="15.75" customHeight="1">
      <c r="A462" s="88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GC462" s="147"/>
      <c r="GD462" s="147"/>
      <c r="GE462" s="147"/>
      <c r="GF462" s="147"/>
      <c r="GG462" s="147"/>
      <c r="GH462" s="147"/>
      <c r="GI462" s="147"/>
      <c r="GJ462" s="147"/>
      <c r="GK462" s="147"/>
    </row>
    <row r="463" ht="15.75" customHeight="1">
      <c r="A463" s="88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GC463" s="147"/>
      <c r="GD463" s="147"/>
      <c r="GE463" s="147"/>
      <c r="GF463" s="147"/>
      <c r="GG463" s="147"/>
      <c r="GH463" s="147"/>
      <c r="GI463" s="147"/>
      <c r="GJ463" s="147"/>
      <c r="GK463" s="147"/>
    </row>
    <row r="464" ht="15.75" customHeight="1">
      <c r="A464" s="88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GC464" s="147"/>
      <c r="GD464" s="147"/>
      <c r="GE464" s="147"/>
      <c r="GF464" s="147"/>
      <c r="GG464" s="147"/>
      <c r="GH464" s="147"/>
      <c r="GI464" s="147"/>
      <c r="GJ464" s="147"/>
      <c r="GK464" s="147"/>
    </row>
    <row r="465" ht="15.75" customHeight="1">
      <c r="A465" s="88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GC465" s="147"/>
      <c r="GD465" s="147"/>
      <c r="GE465" s="147"/>
      <c r="GF465" s="147"/>
      <c r="GG465" s="147"/>
      <c r="GH465" s="147"/>
      <c r="GI465" s="147"/>
      <c r="GJ465" s="147"/>
      <c r="GK465" s="147"/>
    </row>
    <row r="466" ht="15.75" customHeight="1">
      <c r="A466" s="88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GC466" s="147"/>
      <c r="GD466" s="147"/>
      <c r="GE466" s="147"/>
      <c r="GF466" s="147"/>
      <c r="GG466" s="147"/>
      <c r="GH466" s="147"/>
      <c r="GI466" s="147"/>
      <c r="GJ466" s="147"/>
      <c r="GK466" s="147"/>
    </row>
    <row r="467" ht="15.75" customHeight="1">
      <c r="A467" s="88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GC467" s="147"/>
      <c r="GD467" s="147"/>
      <c r="GE467" s="147"/>
      <c r="GF467" s="147"/>
      <c r="GG467" s="147"/>
      <c r="GH467" s="147"/>
      <c r="GI467" s="147"/>
      <c r="GJ467" s="147"/>
      <c r="GK467" s="147"/>
    </row>
    <row r="468" ht="15.75" customHeight="1">
      <c r="A468" s="8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GC468" s="147"/>
      <c r="GD468" s="147"/>
      <c r="GE468" s="147"/>
      <c r="GF468" s="147"/>
      <c r="GG468" s="147"/>
      <c r="GH468" s="147"/>
      <c r="GI468" s="147"/>
      <c r="GJ468" s="147"/>
      <c r="GK468" s="147"/>
    </row>
    <row r="469" ht="15.75" customHeight="1">
      <c r="A469" s="88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GC469" s="147"/>
      <c r="GD469" s="147"/>
      <c r="GE469" s="147"/>
      <c r="GF469" s="147"/>
      <c r="GG469" s="147"/>
      <c r="GH469" s="147"/>
      <c r="GI469" s="147"/>
      <c r="GJ469" s="147"/>
      <c r="GK469" s="147"/>
    </row>
    <row r="470" ht="15.75" customHeight="1">
      <c r="A470" s="88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GC470" s="147"/>
      <c r="GD470" s="147"/>
      <c r="GE470" s="147"/>
      <c r="GF470" s="147"/>
      <c r="GG470" s="147"/>
      <c r="GH470" s="147"/>
      <c r="GI470" s="147"/>
      <c r="GJ470" s="147"/>
      <c r="GK470" s="147"/>
    </row>
    <row r="471" ht="15.75" customHeight="1">
      <c r="A471" s="88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GC471" s="147"/>
      <c r="GD471" s="147"/>
      <c r="GE471" s="147"/>
      <c r="GF471" s="147"/>
      <c r="GG471" s="147"/>
      <c r="GH471" s="147"/>
      <c r="GI471" s="147"/>
      <c r="GJ471" s="147"/>
      <c r="GK471" s="147"/>
    </row>
    <row r="472" ht="15.75" customHeight="1">
      <c r="A472" s="88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GC472" s="147"/>
      <c r="GD472" s="147"/>
      <c r="GE472" s="147"/>
      <c r="GF472" s="147"/>
      <c r="GG472" s="147"/>
      <c r="GH472" s="147"/>
      <c r="GI472" s="147"/>
      <c r="GJ472" s="147"/>
      <c r="GK472" s="147"/>
    </row>
    <row r="473" ht="15.75" customHeight="1">
      <c r="A473" s="88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GC473" s="147"/>
      <c r="GD473" s="147"/>
      <c r="GE473" s="147"/>
      <c r="GF473" s="147"/>
      <c r="GG473" s="147"/>
      <c r="GH473" s="147"/>
      <c r="GI473" s="147"/>
      <c r="GJ473" s="147"/>
      <c r="GK473" s="147"/>
    </row>
    <row r="474" ht="15.75" customHeight="1">
      <c r="A474" s="88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GC474" s="147"/>
      <c r="GD474" s="147"/>
      <c r="GE474" s="147"/>
      <c r="GF474" s="147"/>
      <c r="GG474" s="147"/>
      <c r="GH474" s="147"/>
      <c r="GI474" s="147"/>
      <c r="GJ474" s="147"/>
      <c r="GK474" s="147"/>
    </row>
    <row r="475" ht="15.75" customHeight="1">
      <c r="A475" s="88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GC475" s="147"/>
      <c r="GD475" s="147"/>
      <c r="GE475" s="147"/>
      <c r="GF475" s="147"/>
      <c r="GG475" s="147"/>
      <c r="GH475" s="147"/>
      <c r="GI475" s="147"/>
      <c r="GJ475" s="147"/>
      <c r="GK475" s="147"/>
    </row>
    <row r="476" ht="15.75" customHeight="1">
      <c r="A476" s="88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GC476" s="147"/>
      <c r="GD476" s="147"/>
      <c r="GE476" s="147"/>
      <c r="GF476" s="147"/>
      <c r="GG476" s="147"/>
      <c r="GH476" s="147"/>
      <c r="GI476" s="147"/>
      <c r="GJ476" s="147"/>
      <c r="GK476" s="147"/>
    </row>
    <row r="477" ht="15.75" customHeight="1">
      <c r="A477" s="88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GC477" s="147"/>
      <c r="GD477" s="147"/>
      <c r="GE477" s="147"/>
      <c r="GF477" s="147"/>
      <c r="GG477" s="147"/>
      <c r="GH477" s="147"/>
      <c r="GI477" s="147"/>
      <c r="GJ477" s="147"/>
      <c r="GK477" s="147"/>
    </row>
    <row r="478" ht="15.75" customHeight="1">
      <c r="A478" s="8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GC478" s="147"/>
      <c r="GD478" s="147"/>
      <c r="GE478" s="147"/>
      <c r="GF478" s="147"/>
      <c r="GG478" s="147"/>
      <c r="GH478" s="147"/>
      <c r="GI478" s="147"/>
      <c r="GJ478" s="147"/>
      <c r="GK478" s="147"/>
    </row>
    <row r="479" ht="15.75" customHeight="1">
      <c r="A479" s="88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GC479" s="147"/>
      <c r="GD479" s="147"/>
      <c r="GE479" s="147"/>
      <c r="GF479" s="147"/>
      <c r="GG479" s="147"/>
      <c r="GH479" s="147"/>
      <c r="GI479" s="147"/>
      <c r="GJ479" s="147"/>
      <c r="GK479" s="147"/>
    </row>
    <row r="480" ht="15.75" customHeight="1">
      <c r="A480" s="88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GC480" s="147"/>
      <c r="GD480" s="147"/>
      <c r="GE480" s="147"/>
      <c r="GF480" s="147"/>
      <c r="GG480" s="147"/>
      <c r="GH480" s="147"/>
      <c r="GI480" s="147"/>
      <c r="GJ480" s="147"/>
      <c r="GK480" s="147"/>
    </row>
    <row r="481" ht="15.75" customHeight="1">
      <c r="A481" s="88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GC481" s="147"/>
      <c r="GD481" s="147"/>
      <c r="GE481" s="147"/>
      <c r="GF481" s="147"/>
      <c r="GG481" s="147"/>
      <c r="GH481" s="147"/>
      <c r="GI481" s="147"/>
      <c r="GJ481" s="147"/>
      <c r="GK481" s="147"/>
    </row>
    <row r="482" ht="15.75" customHeight="1">
      <c r="A482" s="88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GC482" s="147"/>
      <c r="GD482" s="147"/>
      <c r="GE482" s="147"/>
      <c r="GF482" s="147"/>
      <c r="GG482" s="147"/>
      <c r="GH482" s="147"/>
      <c r="GI482" s="147"/>
      <c r="GJ482" s="147"/>
      <c r="GK482" s="147"/>
    </row>
    <row r="483" ht="15.75" customHeight="1">
      <c r="A483" s="88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GC483" s="147"/>
      <c r="GD483" s="147"/>
      <c r="GE483" s="147"/>
      <c r="GF483" s="147"/>
      <c r="GG483" s="147"/>
      <c r="GH483" s="147"/>
      <c r="GI483" s="147"/>
      <c r="GJ483" s="147"/>
      <c r="GK483" s="147"/>
    </row>
    <row r="484" ht="15.75" customHeight="1">
      <c r="A484" s="88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GC484" s="147"/>
      <c r="GD484" s="147"/>
      <c r="GE484" s="147"/>
      <c r="GF484" s="147"/>
      <c r="GG484" s="147"/>
      <c r="GH484" s="147"/>
      <c r="GI484" s="147"/>
      <c r="GJ484" s="147"/>
      <c r="GK484" s="147"/>
    </row>
    <row r="485" ht="15.75" customHeight="1">
      <c r="A485" s="88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GC485" s="147"/>
      <c r="GD485" s="147"/>
      <c r="GE485" s="147"/>
      <c r="GF485" s="147"/>
      <c r="GG485" s="147"/>
      <c r="GH485" s="147"/>
      <c r="GI485" s="147"/>
      <c r="GJ485" s="147"/>
      <c r="GK485" s="147"/>
    </row>
    <row r="486" ht="15.75" customHeight="1">
      <c r="A486" s="88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GC486" s="147"/>
      <c r="GD486" s="147"/>
      <c r="GE486" s="147"/>
      <c r="GF486" s="147"/>
      <c r="GG486" s="147"/>
      <c r="GH486" s="147"/>
      <c r="GI486" s="147"/>
      <c r="GJ486" s="147"/>
      <c r="GK486" s="147"/>
    </row>
    <row r="487" ht="15.75" customHeight="1">
      <c r="A487" s="88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GC487" s="147"/>
      <c r="GD487" s="147"/>
      <c r="GE487" s="147"/>
      <c r="GF487" s="147"/>
      <c r="GG487" s="147"/>
      <c r="GH487" s="147"/>
      <c r="GI487" s="147"/>
      <c r="GJ487" s="147"/>
      <c r="GK487" s="147"/>
    </row>
    <row r="488" ht="15.75" customHeight="1">
      <c r="A488" s="88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GC488" s="147"/>
      <c r="GD488" s="147"/>
      <c r="GE488" s="147"/>
      <c r="GF488" s="147"/>
      <c r="GG488" s="147"/>
      <c r="GH488" s="147"/>
      <c r="GI488" s="147"/>
      <c r="GJ488" s="147"/>
      <c r="GK488" s="147"/>
    </row>
    <row r="489" ht="15.75" customHeight="1">
      <c r="A489" s="88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GC489" s="147"/>
      <c r="GD489" s="147"/>
      <c r="GE489" s="147"/>
      <c r="GF489" s="147"/>
      <c r="GG489" s="147"/>
      <c r="GH489" s="147"/>
      <c r="GI489" s="147"/>
      <c r="GJ489" s="147"/>
      <c r="GK489" s="147"/>
    </row>
    <row r="490" ht="15.75" customHeight="1">
      <c r="A490" s="88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GC490" s="147"/>
      <c r="GD490" s="147"/>
      <c r="GE490" s="147"/>
      <c r="GF490" s="147"/>
      <c r="GG490" s="147"/>
      <c r="GH490" s="147"/>
      <c r="GI490" s="147"/>
      <c r="GJ490" s="147"/>
      <c r="GK490" s="147"/>
    </row>
    <row r="491" ht="15.75" customHeight="1">
      <c r="A491" s="88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GC491" s="147"/>
      <c r="GD491" s="147"/>
      <c r="GE491" s="147"/>
      <c r="GF491" s="147"/>
      <c r="GG491" s="147"/>
      <c r="GH491" s="147"/>
      <c r="GI491" s="147"/>
      <c r="GJ491" s="147"/>
      <c r="GK491" s="147"/>
    </row>
    <row r="492" ht="15.75" customHeight="1">
      <c r="A492" s="88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GC492" s="147"/>
      <c r="GD492" s="147"/>
      <c r="GE492" s="147"/>
      <c r="GF492" s="147"/>
      <c r="GG492" s="147"/>
      <c r="GH492" s="147"/>
      <c r="GI492" s="147"/>
      <c r="GJ492" s="147"/>
      <c r="GK492" s="147"/>
    </row>
    <row r="493" ht="15.75" customHeight="1">
      <c r="A493" s="88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GC493" s="147"/>
      <c r="GD493" s="147"/>
      <c r="GE493" s="147"/>
      <c r="GF493" s="147"/>
      <c r="GG493" s="147"/>
      <c r="GH493" s="147"/>
      <c r="GI493" s="147"/>
      <c r="GJ493" s="147"/>
      <c r="GK493" s="147"/>
    </row>
    <row r="494" ht="15.75" customHeight="1">
      <c r="A494" s="88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GC494" s="147"/>
      <c r="GD494" s="147"/>
      <c r="GE494" s="147"/>
      <c r="GF494" s="147"/>
      <c r="GG494" s="147"/>
      <c r="GH494" s="147"/>
      <c r="GI494" s="147"/>
      <c r="GJ494" s="147"/>
      <c r="GK494" s="147"/>
    </row>
    <row r="495" ht="15.75" customHeight="1">
      <c r="A495" s="88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GC495" s="147"/>
      <c r="GD495" s="147"/>
      <c r="GE495" s="147"/>
      <c r="GF495" s="147"/>
      <c r="GG495" s="147"/>
      <c r="GH495" s="147"/>
      <c r="GI495" s="147"/>
      <c r="GJ495" s="147"/>
      <c r="GK495" s="147"/>
    </row>
    <row r="496" ht="15.75" customHeight="1">
      <c r="A496" s="88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GC496" s="147"/>
      <c r="GD496" s="147"/>
      <c r="GE496" s="147"/>
      <c r="GF496" s="147"/>
      <c r="GG496" s="147"/>
      <c r="GH496" s="147"/>
      <c r="GI496" s="147"/>
      <c r="GJ496" s="147"/>
      <c r="GK496" s="147"/>
    </row>
    <row r="497" ht="15.75" customHeight="1">
      <c r="A497" s="88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GC497" s="147"/>
      <c r="GD497" s="147"/>
      <c r="GE497" s="147"/>
      <c r="GF497" s="147"/>
      <c r="GG497" s="147"/>
      <c r="GH497" s="147"/>
      <c r="GI497" s="147"/>
      <c r="GJ497" s="147"/>
      <c r="GK497" s="147"/>
    </row>
    <row r="498" ht="15.75" customHeight="1">
      <c r="A498" s="88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GC498" s="147"/>
      <c r="GD498" s="147"/>
      <c r="GE498" s="147"/>
      <c r="GF498" s="147"/>
      <c r="GG498" s="147"/>
      <c r="GH498" s="147"/>
      <c r="GI498" s="147"/>
      <c r="GJ498" s="147"/>
      <c r="GK498" s="147"/>
    </row>
    <row r="499" ht="15.75" customHeight="1">
      <c r="A499" s="88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GC499" s="147"/>
      <c r="GD499" s="147"/>
      <c r="GE499" s="147"/>
      <c r="GF499" s="147"/>
      <c r="GG499" s="147"/>
      <c r="GH499" s="147"/>
      <c r="GI499" s="147"/>
      <c r="GJ499" s="147"/>
      <c r="GK499" s="147"/>
    </row>
    <row r="500" ht="15.75" customHeight="1">
      <c r="A500" s="88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GC500" s="147"/>
      <c r="GD500" s="147"/>
      <c r="GE500" s="147"/>
      <c r="GF500" s="147"/>
      <c r="GG500" s="147"/>
      <c r="GH500" s="147"/>
      <c r="GI500" s="147"/>
      <c r="GJ500" s="147"/>
      <c r="GK500" s="147"/>
    </row>
    <row r="501" ht="15.75" customHeight="1">
      <c r="A501" s="88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GC501" s="147"/>
      <c r="GD501" s="147"/>
      <c r="GE501" s="147"/>
      <c r="GF501" s="147"/>
      <c r="GG501" s="147"/>
      <c r="GH501" s="147"/>
      <c r="GI501" s="147"/>
      <c r="GJ501" s="147"/>
      <c r="GK501" s="147"/>
    </row>
    <row r="502" ht="15.75" customHeight="1">
      <c r="A502" s="88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GC502" s="147"/>
      <c r="GD502" s="147"/>
      <c r="GE502" s="147"/>
      <c r="GF502" s="147"/>
      <c r="GG502" s="147"/>
      <c r="GH502" s="147"/>
      <c r="GI502" s="147"/>
      <c r="GJ502" s="147"/>
      <c r="GK502" s="147"/>
    </row>
    <row r="503" ht="15.75" customHeight="1">
      <c r="A503" s="88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GC503" s="147"/>
      <c r="GD503" s="147"/>
      <c r="GE503" s="147"/>
      <c r="GF503" s="147"/>
      <c r="GG503" s="147"/>
      <c r="GH503" s="147"/>
      <c r="GI503" s="147"/>
      <c r="GJ503" s="147"/>
      <c r="GK503" s="147"/>
    </row>
    <row r="504" ht="15.75" customHeight="1">
      <c r="A504" s="88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GC504" s="147"/>
      <c r="GD504" s="147"/>
      <c r="GE504" s="147"/>
      <c r="GF504" s="147"/>
      <c r="GG504" s="147"/>
      <c r="GH504" s="147"/>
      <c r="GI504" s="147"/>
      <c r="GJ504" s="147"/>
      <c r="GK504" s="147"/>
    </row>
    <row r="505" ht="15.75" customHeight="1">
      <c r="A505" s="88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GC505" s="147"/>
      <c r="GD505" s="147"/>
      <c r="GE505" s="147"/>
      <c r="GF505" s="147"/>
      <c r="GG505" s="147"/>
      <c r="GH505" s="147"/>
      <c r="GI505" s="147"/>
      <c r="GJ505" s="147"/>
      <c r="GK505" s="147"/>
    </row>
    <row r="506" ht="15.75" customHeight="1">
      <c r="A506" s="88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GC506" s="147"/>
      <c r="GD506" s="147"/>
      <c r="GE506" s="147"/>
      <c r="GF506" s="147"/>
      <c r="GG506" s="147"/>
      <c r="GH506" s="147"/>
      <c r="GI506" s="147"/>
      <c r="GJ506" s="147"/>
      <c r="GK506" s="147"/>
    </row>
    <row r="507" ht="15.75" customHeight="1">
      <c r="A507" s="88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GC507" s="147"/>
      <c r="GD507" s="147"/>
      <c r="GE507" s="147"/>
      <c r="GF507" s="147"/>
      <c r="GG507" s="147"/>
      <c r="GH507" s="147"/>
      <c r="GI507" s="147"/>
      <c r="GJ507" s="147"/>
      <c r="GK507" s="147"/>
    </row>
    <row r="508" ht="15.75" customHeight="1">
      <c r="A508" s="8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GC508" s="147"/>
      <c r="GD508" s="147"/>
      <c r="GE508" s="147"/>
      <c r="GF508" s="147"/>
      <c r="GG508" s="147"/>
      <c r="GH508" s="147"/>
      <c r="GI508" s="147"/>
      <c r="GJ508" s="147"/>
      <c r="GK508" s="147"/>
    </row>
    <row r="509" ht="15.75" customHeight="1">
      <c r="A509" s="88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GC509" s="147"/>
      <c r="GD509" s="147"/>
      <c r="GE509" s="147"/>
      <c r="GF509" s="147"/>
      <c r="GG509" s="147"/>
      <c r="GH509" s="147"/>
      <c r="GI509" s="147"/>
      <c r="GJ509" s="147"/>
      <c r="GK509" s="147"/>
    </row>
    <row r="510" ht="15.75" customHeight="1">
      <c r="A510" s="88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GC510" s="147"/>
      <c r="GD510" s="147"/>
      <c r="GE510" s="147"/>
      <c r="GF510" s="147"/>
      <c r="GG510" s="147"/>
      <c r="GH510" s="147"/>
      <c r="GI510" s="147"/>
      <c r="GJ510" s="147"/>
      <c r="GK510" s="147"/>
    </row>
    <row r="511" ht="15.75" customHeight="1">
      <c r="A511" s="88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GC511" s="147"/>
      <c r="GD511" s="147"/>
      <c r="GE511" s="147"/>
      <c r="GF511" s="147"/>
      <c r="GG511" s="147"/>
      <c r="GH511" s="147"/>
      <c r="GI511" s="147"/>
      <c r="GJ511" s="147"/>
      <c r="GK511" s="147"/>
    </row>
    <row r="512" ht="15.75" customHeight="1">
      <c r="A512" s="88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GC512" s="147"/>
      <c r="GD512" s="147"/>
      <c r="GE512" s="147"/>
      <c r="GF512" s="147"/>
      <c r="GG512" s="147"/>
      <c r="GH512" s="147"/>
      <c r="GI512" s="147"/>
      <c r="GJ512" s="147"/>
      <c r="GK512" s="147"/>
    </row>
    <row r="513" ht="15.75" customHeight="1">
      <c r="A513" s="88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GC513" s="147"/>
      <c r="GD513" s="147"/>
      <c r="GE513" s="147"/>
      <c r="GF513" s="147"/>
      <c r="GG513" s="147"/>
      <c r="GH513" s="147"/>
      <c r="GI513" s="147"/>
      <c r="GJ513" s="147"/>
      <c r="GK513" s="147"/>
    </row>
    <row r="514" ht="15.75" customHeight="1">
      <c r="A514" s="88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GC514" s="147"/>
      <c r="GD514" s="147"/>
      <c r="GE514" s="147"/>
      <c r="GF514" s="147"/>
      <c r="GG514" s="147"/>
      <c r="GH514" s="147"/>
      <c r="GI514" s="147"/>
      <c r="GJ514" s="147"/>
      <c r="GK514" s="147"/>
    </row>
    <row r="515" ht="15.75" customHeight="1">
      <c r="A515" s="88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GC515" s="147"/>
      <c r="GD515" s="147"/>
      <c r="GE515" s="147"/>
      <c r="GF515" s="147"/>
      <c r="GG515" s="147"/>
      <c r="GH515" s="147"/>
      <c r="GI515" s="147"/>
      <c r="GJ515" s="147"/>
      <c r="GK515" s="147"/>
    </row>
    <row r="516" ht="15.75" customHeight="1">
      <c r="A516" s="88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GC516" s="147"/>
      <c r="GD516" s="147"/>
      <c r="GE516" s="147"/>
      <c r="GF516" s="147"/>
      <c r="GG516" s="147"/>
      <c r="GH516" s="147"/>
      <c r="GI516" s="147"/>
      <c r="GJ516" s="147"/>
      <c r="GK516" s="147"/>
    </row>
    <row r="517" ht="15.75" customHeight="1">
      <c r="A517" s="88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GC517" s="147"/>
      <c r="GD517" s="147"/>
      <c r="GE517" s="147"/>
      <c r="GF517" s="147"/>
      <c r="GG517" s="147"/>
      <c r="GH517" s="147"/>
      <c r="GI517" s="147"/>
      <c r="GJ517" s="147"/>
      <c r="GK517" s="147"/>
    </row>
    <row r="518" ht="15.75" customHeight="1">
      <c r="A518" s="88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GC518" s="147"/>
      <c r="GD518" s="147"/>
      <c r="GE518" s="147"/>
      <c r="GF518" s="147"/>
      <c r="GG518" s="147"/>
      <c r="GH518" s="147"/>
      <c r="GI518" s="147"/>
      <c r="GJ518" s="147"/>
      <c r="GK518" s="147"/>
    </row>
    <row r="519" ht="15.75" customHeight="1">
      <c r="A519" s="88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GC519" s="147"/>
      <c r="GD519" s="147"/>
      <c r="GE519" s="147"/>
      <c r="GF519" s="147"/>
      <c r="GG519" s="147"/>
      <c r="GH519" s="147"/>
      <c r="GI519" s="147"/>
      <c r="GJ519" s="147"/>
      <c r="GK519" s="147"/>
    </row>
    <row r="520" ht="15.75" customHeight="1">
      <c r="A520" s="88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GC520" s="147"/>
      <c r="GD520" s="147"/>
      <c r="GE520" s="147"/>
      <c r="GF520" s="147"/>
      <c r="GG520" s="147"/>
      <c r="GH520" s="147"/>
      <c r="GI520" s="147"/>
      <c r="GJ520" s="147"/>
      <c r="GK520" s="147"/>
    </row>
    <row r="521" ht="15.75" customHeight="1">
      <c r="A521" s="88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GC521" s="147"/>
      <c r="GD521" s="147"/>
      <c r="GE521" s="147"/>
      <c r="GF521" s="147"/>
      <c r="GG521" s="147"/>
      <c r="GH521" s="147"/>
      <c r="GI521" s="147"/>
      <c r="GJ521" s="147"/>
      <c r="GK521" s="147"/>
    </row>
    <row r="522" ht="15.75" customHeight="1">
      <c r="A522" s="88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GC522" s="147"/>
      <c r="GD522" s="147"/>
      <c r="GE522" s="147"/>
      <c r="GF522" s="147"/>
      <c r="GG522" s="147"/>
      <c r="GH522" s="147"/>
      <c r="GI522" s="147"/>
      <c r="GJ522" s="147"/>
      <c r="GK522" s="147"/>
    </row>
    <row r="523" ht="15.75" customHeight="1">
      <c r="A523" s="88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GC523" s="147"/>
      <c r="GD523" s="147"/>
      <c r="GE523" s="147"/>
      <c r="GF523" s="147"/>
      <c r="GG523" s="147"/>
      <c r="GH523" s="147"/>
      <c r="GI523" s="147"/>
      <c r="GJ523" s="147"/>
      <c r="GK523" s="147"/>
    </row>
    <row r="524" ht="15.75" customHeight="1">
      <c r="A524" s="88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GC524" s="147"/>
      <c r="GD524" s="147"/>
      <c r="GE524" s="147"/>
      <c r="GF524" s="147"/>
      <c r="GG524" s="147"/>
      <c r="GH524" s="147"/>
      <c r="GI524" s="147"/>
      <c r="GJ524" s="147"/>
      <c r="GK524" s="147"/>
    </row>
    <row r="525" ht="15.75" customHeight="1">
      <c r="A525" s="88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GC525" s="147"/>
      <c r="GD525" s="147"/>
      <c r="GE525" s="147"/>
      <c r="GF525" s="147"/>
      <c r="GG525" s="147"/>
      <c r="GH525" s="147"/>
      <c r="GI525" s="147"/>
      <c r="GJ525" s="147"/>
      <c r="GK525" s="147"/>
    </row>
    <row r="526" ht="15.75" customHeight="1">
      <c r="A526" s="88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GC526" s="147"/>
      <c r="GD526" s="147"/>
      <c r="GE526" s="147"/>
      <c r="GF526" s="147"/>
      <c r="GG526" s="147"/>
      <c r="GH526" s="147"/>
      <c r="GI526" s="147"/>
      <c r="GJ526" s="147"/>
      <c r="GK526" s="147"/>
    </row>
    <row r="527" ht="15.75" customHeight="1">
      <c r="A527" s="88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GC527" s="147"/>
      <c r="GD527" s="147"/>
      <c r="GE527" s="147"/>
      <c r="GF527" s="147"/>
      <c r="GG527" s="147"/>
      <c r="GH527" s="147"/>
      <c r="GI527" s="147"/>
      <c r="GJ527" s="147"/>
      <c r="GK527" s="147"/>
    </row>
    <row r="528" ht="15.75" customHeight="1">
      <c r="A528" s="88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GC528" s="147"/>
      <c r="GD528" s="147"/>
      <c r="GE528" s="147"/>
      <c r="GF528" s="147"/>
      <c r="GG528" s="147"/>
      <c r="GH528" s="147"/>
      <c r="GI528" s="147"/>
      <c r="GJ528" s="147"/>
      <c r="GK528" s="147"/>
    </row>
    <row r="529" ht="15.75" customHeight="1">
      <c r="A529" s="88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GC529" s="147"/>
      <c r="GD529" s="147"/>
      <c r="GE529" s="147"/>
      <c r="GF529" s="147"/>
      <c r="GG529" s="147"/>
      <c r="GH529" s="147"/>
      <c r="GI529" s="147"/>
      <c r="GJ529" s="147"/>
      <c r="GK529" s="147"/>
    </row>
    <row r="530" ht="15.75" customHeight="1">
      <c r="A530" s="88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GC530" s="147"/>
      <c r="GD530" s="147"/>
      <c r="GE530" s="147"/>
      <c r="GF530" s="147"/>
      <c r="GG530" s="147"/>
      <c r="GH530" s="147"/>
      <c r="GI530" s="147"/>
      <c r="GJ530" s="147"/>
      <c r="GK530" s="147"/>
    </row>
    <row r="531" ht="15.75" customHeight="1">
      <c r="A531" s="88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GC531" s="147"/>
      <c r="GD531" s="147"/>
      <c r="GE531" s="147"/>
      <c r="GF531" s="147"/>
      <c r="GG531" s="147"/>
      <c r="GH531" s="147"/>
      <c r="GI531" s="147"/>
      <c r="GJ531" s="147"/>
      <c r="GK531" s="147"/>
    </row>
    <row r="532" ht="15.75" customHeight="1">
      <c r="A532" s="88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GC532" s="147"/>
      <c r="GD532" s="147"/>
      <c r="GE532" s="147"/>
      <c r="GF532" s="147"/>
      <c r="GG532" s="147"/>
      <c r="GH532" s="147"/>
      <c r="GI532" s="147"/>
      <c r="GJ532" s="147"/>
      <c r="GK532" s="147"/>
    </row>
    <row r="533" ht="15.75" customHeight="1">
      <c r="A533" s="88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GC533" s="147"/>
      <c r="GD533" s="147"/>
      <c r="GE533" s="147"/>
      <c r="GF533" s="147"/>
      <c r="GG533" s="147"/>
      <c r="GH533" s="147"/>
      <c r="GI533" s="147"/>
      <c r="GJ533" s="147"/>
      <c r="GK533" s="147"/>
    </row>
    <row r="534" ht="15.75" customHeight="1">
      <c r="A534" s="88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GC534" s="147"/>
      <c r="GD534" s="147"/>
      <c r="GE534" s="147"/>
      <c r="GF534" s="147"/>
      <c r="GG534" s="147"/>
      <c r="GH534" s="147"/>
      <c r="GI534" s="147"/>
      <c r="GJ534" s="147"/>
      <c r="GK534" s="147"/>
    </row>
    <row r="535" ht="15.75" customHeight="1">
      <c r="A535" s="88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GC535" s="147"/>
      <c r="GD535" s="147"/>
      <c r="GE535" s="147"/>
      <c r="GF535" s="147"/>
      <c r="GG535" s="147"/>
      <c r="GH535" s="147"/>
      <c r="GI535" s="147"/>
      <c r="GJ535" s="147"/>
      <c r="GK535" s="147"/>
    </row>
    <row r="536" ht="15.75" customHeight="1">
      <c r="A536" s="88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GC536" s="147"/>
      <c r="GD536" s="147"/>
      <c r="GE536" s="147"/>
      <c r="GF536" s="147"/>
      <c r="GG536" s="147"/>
      <c r="GH536" s="147"/>
      <c r="GI536" s="147"/>
      <c r="GJ536" s="147"/>
      <c r="GK536" s="147"/>
    </row>
    <row r="537" ht="15.75" customHeight="1">
      <c r="A537" s="88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GC537" s="147"/>
      <c r="GD537" s="147"/>
      <c r="GE537" s="147"/>
      <c r="GF537" s="147"/>
      <c r="GG537" s="147"/>
      <c r="GH537" s="147"/>
      <c r="GI537" s="147"/>
      <c r="GJ537" s="147"/>
      <c r="GK537" s="147"/>
    </row>
    <row r="538" ht="15.75" customHeight="1">
      <c r="A538" s="88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GC538" s="147"/>
      <c r="GD538" s="147"/>
      <c r="GE538" s="147"/>
      <c r="GF538" s="147"/>
      <c r="GG538" s="147"/>
      <c r="GH538" s="147"/>
      <c r="GI538" s="147"/>
      <c r="GJ538" s="147"/>
      <c r="GK538" s="147"/>
    </row>
    <row r="539" ht="15.75" customHeight="1">
      <c r="A539" s="88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GC539" s="147"/>
      <c r="GD539" s="147"/>
      <c r="GE539" s="147"/>
      <c r="GF539" s="147"/>
      <c r="GG539" s="147"/>
      <c r="GH539" s="147"/>
      <c r="GI539" s="147"/>
      <c r="GJ539" s="147"/>
      <c r="GK539" s="147"/>
    </row>
    <row r="540" ht="15.75" customHeight="1">
      <c r="A540" s="88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GC540" s="147"/>
      <c r="GD540" s="147"/>
      <c r="GE540" s="147"/>
      <c r="GF540" s="147"/>
      <c r="GG540" s="147"/>
      <c r="GH540" s="147"/>
      <c r="GI540" s="147"/>
      <c r="GJ540" s="147"/>
      <c r="GK540" s="147"/>
    </row>
    <row r="541" ht="15.75" customHeight="1">
      <c r="A541" s="88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GC541" s="147"/>
      <c r="GD541" s="147"/>
      <c r="GE541" s="147"/>
      <c r="GF541" s="147"/>
      <c r="GG541" s="147"/>
      <c r="GH541" s="147"/>
      <c r="GI541" s="147"/>
      <c r="GJ541" s="147"/>
      <c r="GK541" s="147"/>
    </row>
    <row r="542" ht="15.75" customHeight="1">
      <c r="A542" s="88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GC542" s="147"/>
      <c r="GD542" s="147"/>
      <c r="GE542" s="147"/>
      <c r="GF542" s="147"/>
      <c r="GG542" s="147"/>
      <c r="GH542" s="147"/>
      <c r="GI542" s="147"/>
      <c r="GJ542" s="147"/>
      <c r="GK542" s="147"/>
    </row>
    <row r="543" ht="15.75" customHeight="1">
      <c r="A543" s="88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GC543" s="147"/>
      <c r="GD543" s="147"/>
      <c r="GE543" s="147"/>
      <c r="GF543" s="147"/>
      <c r="GG543" s="147"/>
      <c r="GH543" s="147"/>
      <c r="GI543" s="147"/>
      <c r="GJ543" s="147"/>
      <c r="GK543" s="147"/>
    </row>
    <row r="544" ht="15.75" customHeight="1">
      <c r="A544" s="88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GC544" s="147"/>
      <c r="GD544" s="147"/>
      <c r="GE544" s="147"/>
      <c r="GF544" s="147"/>
      <c r="GG544" s="147"/>
      <c r="GH544" s="147"/>
      <c r="GI544" s="147"/>
      <c r="GJ544" s="147"/>
      <c r="GK544" s="147"/>
    </row>
    <row r="545" ht="15.75" customHeight="1">
      <c r="A545" s="88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GC545" s="147"/>
      <c r="GD545" s="147"/>
      <c r="GE545" s="147"/>
      <c r="GF545" s="147"/>
      <c r="GG545" s="147"/>
      <c r="GH545" s="147"/>
      <c r="GI545" s="147"/>
      <c r="GJ545" s="147"/>
      <c r="GK545" s="147"/>
    </row>
    <row r="546" ht="15.75" customHeight="1">
      <c r="A546" s="88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GC546" s="147"/>
      <c r="GD546" s="147"/>
      <c r="GE546" s="147"/>
      <c r="GF546" s="147"/>
      <c r="GG546" s="147"/>
      <c r="GH546" s="147"/>
      <c r="GI546" s="147"/>
      <c r="GJ546" s="147"/>
      <c r="GK546" s="147"/>
    </row>
    <row r="547" ht="15.75" customHeight="1">
      <c r="A547" s="88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GC547" s="147"/>
      <c r="GD547" s="147"/>
      <c r="GE547" s="147"/>
      <c r="GF547" s="147"/>
      <c r="GG547" s="147"/>
      <c r="GH547" s="147"/>
      <c r="GI547" s="147"/>
      <c r="GJ547" s="147"/>
      <c r="GK547" s="147"/>
    </row>
    <row r="548" ht="15.75" customHeight="1">
      <c r="A548" s="88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GC548" s="147"/>
      <c r="GD548" s="147"/>
      <c r="GE548" s="147"/>
      <c r="GF548" s="147"/>
      <c r="GG548" s="147"/>
      <c r="GH548" s="147"/>
      <c r="GI548" s="147"/>
      <c r="GJ548" s="147"/>
      <c r="GK548" s="147"/>
    </row>
    <row r="549" ht="15.75" customHeight="1">
      <c r="A549" s="88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GC549" s="147"/>
      <c r="GD549" s="147"/>
      <c r="GE549" s="147"/>
      <c r="GF549" s="147"/>
      <c r="GG549" s="147"/>
      <c r="GH549" s="147"/>
      <c r="GI549" s="147"/>
      <c r="GJ549" s="147"/>
      <c r="GK549" s="147"/>
    </row>
    <row r="550" ht="15.75" customHeight="1">
      <c r="A550" s="88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GC550" s="147"/>
      <c r="GD550" s="147"/>
      <c r="GE550" s="147"/>
      <c r="GF550" s="147"/>
      <c r="GG550" s="147"/>
      <c r="GH550" s="147"/>
      <c r="GI550" s="147"/>
      <c r="GJ550" s="147"/>
      <c r="GK550" s="147"/>
    </row>
    <row r="551" ht="15.75" customHeight="1">
      <c r="A551" s="88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GC551" s="147"/>
      <c r="GD551" s="147"/>
      <c r="GE551" s="147"/>
      <c r="GF551" s="147"/>
      <c r="GG551" s="147"/>
      <c r="GH551" s="147"/>
      <c r="GI551" s="147"/>
      <c r="GJ551" s="147"/>
      <c r="GK551" s="147"/>
    </row>
    <row r="552" ht="15.75" customHeight="1">
      <c r="A552" s="88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GC552" s="147"/>
      <c r="GD552" s="147"/>
      <c r="GE552" s="147"/>
      <c r="GF552" s="147"/>
      <c r="GG552" s="147"/>
      <c r="GH552" s="147"/>
      <c r="GI552" s="147"/>
      <c r="GJ552" s="147"/>
      <c r="GK552" s="147"/>
    </row>
    <row r="553" ht="15.75" customHeight="1">
      <c r="A553" s="88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GC553" s="147"/>
      <c r="GD553" s="147"/>
      <c r="GE553" s="147"/>
      <c r="GF553" s="147"/>
      <c r="GG553" s="147"/>
      <c r="GH553" s="147"/>
      <c r="GI553" s="147"/>
      <c r="GJ553" s="147"/>
      <c r="GK553" s="147"/>
    </row>
    <row r="554" ht="15.75" customHeight="1">
      <c r="A554" s="88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GC554" s="147"/>
      <c r="GD554" s="147"/>
      <c r="GE554" s="147"/>
      <c r="GF554" s="147"/>
      <c r="GG554" s="147"/>
      <c r="GH554" s="147"/>
      <c r="GI554" s="147"/>
      <c r="GJ554" s="147"/>
      <c r="GK554" s="147"/>
    </row>
    <row r="555" ht="15.75" customHeight="1">
      <c r="A555" s="88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GC555" s="147"/>
      <c r="GD555" s="147"/>
      <c r="GE555" s="147"/>
      <c r="GF555" s="147"/>
      <c r="GG555" s="147"/>
      <c r="GH555" s="147"/>
      <c r="GI555" s="147"/>
      <c r="GJ555" s="147"/>
      <c r="GK555" s="147"/>
    </row>
    <row r="556" ht="15.75" customHeight="1">
      <c r="A556" s="88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GC556" s="147"/>
      <c r="GD556" s="147"/>
      <c r="GE556" s="147"/>
      <c r="GF556" s="147"/>
      <c r="GG556" s="147"/>
      <c r="GH556" s="147"/>
      <c r="GI556" s="147"/>
      <c r="GJ556" s="147"/>
      <c r="GK556" s="147"/>
    </row>
    <row r="557" ht="15.75" customHeight="1">
      <c r="A557" s="88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GC557" s="147"/>
      <c r="GD557" s="147"/>
      <c r="GE557" s="147"/>
      <c r="GF557" s="147"/>
      <c r="GG557" s="147"/>
      <c r="GH557" s="147"/>
      <c r="GI557" s="147"/>
      <c r="GJ557" s="147"/>
      <c r="GK557" s="147"/>
    </row>
    <row r="558" ht="15.75" customHeight="1">
      <c r="A558" s="88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GC558" s="147"/>
      <c r="GD558" s="147"/>
      <c r="GE558" s="147"/>
      <c r="GF558" s="147"/>
      <c r="GG558" s="147"/>
      <c r="GH558" s="147"/>
      <c r="GI558" s="147"/>
      <c r="GJ558" s="147"/>
      <c r="GK558" s="147"/>
    </row>
    <row r="559" ht="15.75" customHeight="1">
      <c r="A559" s="88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GC559" s="147"/>
      <c r="GD559" s="147"/>
      <c r="GE559" s="147"/>
      <c r="GF559" s="147"/>
      <c r="GG559" s="147"/>
      <c r="GH559" s="147"/>
      <c r="GI559" s="147"/>
      <c r="GJ559" s="147"/>
      <c r="GK559" s="147"/>
    </row>
    <row r="560" ht="15.75" customHeight="1">
      <c r="A560" s="88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GC560" s="147"/>
      <c r="GD560" s="147"/>
      <c r="GE560" s="147"/>
      <c r="GF560" s="147"/>
      <c r="GG560" s="147"/>
      <c r="GH560" s="147"/>
      <c r="GI560" s="147"/>
      <c r="GJ560" s="147"/>
      <c r="GK560" s="147"/>
    </row>
    <row r="561" ht="15.75" customHeight="1">
      <c r="A561" s="88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GC561" s="147"/>
      <c r="GD561" s="147"/>
      <c r="GE561" s="147"/>
      <c r="GF561" s="147"/>
      <c r="GG561" s="147"/>
      <c r="GH561" s="147"/>
      <c r="GI561" s="147"/>
      <c r="GJ561" s="147"/>
      <c r="GK561" s="147"/>
    </row>
    <row r="562" ht="15.75" customHeight="1">
      <c r="A562" s="88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GC562" s="147"/>
      <c r="GD562" s="147"/>
      <c r="GE562" s="147"/>
      <c r="GF562" s="147"/>
      <c r="GG562" s="147"/>
      <c r="GH562" s="147"/>
      <c r="GI562" s="147"/>
      <c r="GJ562" s="147"/>
      <c r="GK562" s="147"/>
    </row>
    <row r="563" ht="15.75" customHeight="1">
      <c r="A563" s="88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GC563" s="147"/>
      <c r="GD563" s="147"/>
      <c r="GE563" s="147"/>
      <c r="GF563" s="147"/>
      <c r="GG563" s="147"/>
      <c r="GH563" s="147"/>
      <c r="GI563" s="147"/>
      <c r="GJ563" s="147"/>
      <c r="GK563" s="147"/>
    </row>
    <row r="564" ht="15.75" customHeight="1">
      <c r="A564" s="88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GC564" s="147"/>
      <c r="GD564" s="147"/>
      <c r="GE564" s="147"/>
      <c r="GF564" s="147"/>
      <c r="GG564" s="147"/>
      <c r="GH564" s="147"/>
      <c r="GI564" s="147"/>
      <c r="GJ564" s="147"/>
      <c r="GK564" s="147"/>
    </row>
    <row r="565" ht="15.75" customHeight="1">
      <c r="A565" s="88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GC565" s="147"/>
      <c r="GD565" s="147"/>
      <c r="GE565" s="147"/>
      <c r="GF565" s="147"/>
      <c r="GG565" s="147"/>
      <c r="GH565" s="147"/>
      <c r="GI565" s="147"/>
      <c r="GJ565" s="147"/>
      <c r="GK565" s="147"/>
    </row>
    <row r="566" ht="15.75" customHeight="1">
      <c r="A566" s="88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GC566" s="147"/>
      <c r="GD566" s="147"/>
      <c r="GE566" s="147"/>
      <c r="GF566" s="147"/>
      <c r="GG566" s="147"/>
      <c r="GH566" s="147"/>
      <c r="GI566" s="147"/>
      <c r="GJ566" s="147"/>
      <c r="GK566" s="147"/>
    </row>
    <row r="567" ht="15.75" customHeight="1">
      <c r="A567" s="88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GC567" s="147"/>
      <c r="GD567" s="147"/>
      <c r="GE567" s="147"/>
      <c r="GF567" s="147"/>
      <c r="GG567" s="147"/>
      <c r="GH567" s="147"/>
      <c r="GI567" s="147"/>
      <c r="GJ567" s="147"/>
      <c r="GK567" s="147"/>
    </row>
    <row r="568" ht="15.75" customHeight="1">
      <c r="A568" s="88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GC568" s="147"/>
      <c r="GD568" s="147"/>
      <c r="GE568" s="147"/>
      <c r="GF568" s="147"/>
      <c r="GG568" s="147"/>
      <c r="GH568" s="147"/>
      <c r="GI568" s="147"/>
      <c r="GJ568" s="147"/>
      <c r="GK568" s="147"/>
    </row>
    <row r="569" ht="15.75" customHeight="1">
      <c r="A569" s="88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GC569" s="147"/>
      <c r="GD569" s="147"/>
      <c r="GE569" s="147"/>
      <c r="GF569" s="147"/>
      <c r="GG569" s="147"/>
      <c r="GH569" s="147"/>
      <c r="GI569" s="147"/>
      <c r="GJ569" s="147"/>
      <c r="GK569" s="147"/>
    </row>
    <row r="570" ht="15.75" customHeight="1">
      <c r="A570" s="88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GC570" s="147"/>
      <c r="GD570" s="147"/>
      <c r="GE570" s="147"/>
      <c r="GF570" s="147"/>
      <c r="GG570" s="147"/>
      <c r="GH570" s="147"/>
      <c r="GI570" s="147"/>
      <c r="GJ570" s="147"/>
      <c r="GK570" s="147"/>
    </row>
    <row r="571" ht="15.75" customHeight="1">
      <c r="A571" s="88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GC571" s="147"/>
      <c r="GD571" s="147"/>
      <c r="GE571" s="147"/>
      <c r="GF571" s="147"/>
      <c r="GG571" s="147"/>
      <c r="GH571" s="147"/>
      <c r="GI571" s="147"/>
      <c r="GJ571" s="147"/>
      <c r="GK571" s="147"/>
    </row>
    <row r="572" ht="15.75" customHeight="1">
      <c r="A572" s="88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GC572" s="147"/>
      <c r="GD572" s="147"/>
      <c r="GE572" s="147"/>
      <c r="GF572" s="147"/>
      <c r="GG572" s="147"/>
      <c r="GH572" s="147"/>
      <c r="GI572" s="147"/>
      <c r="GJ572" s="147"/>
      <c r="GK572" s="147"/>
    </row>
    <row r="573" ht="15.75" customHeight="1">
      <c r="A573" s="88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GC573" s="147"/>
      <c r="GD573" s="147"/>
      <c r="GE573" s="147"/>
      <c r="GF573" s="147"/>
      <c r="GG573" s="147"/>
      <c r="GH573" s="147"/>
      <c r="GI573" s="147"/>
      <c r="GJ573" s="147"/>
      <c r="GK573" s="147"/>
    </row>
    <row r="574" ht="15.75" customHeight="1">
      <c r="A574" s="88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GC574" s="147"/>
      <c r="GD574" s="147"/>
      <c r="GE574" s="147"/>
      <c r="GF574" s="147"/>
      <c r="GG574" s="147"/>
      <c r="GH574" s="147"/>
      <c r="GI574" s="147"/>
      <c r="GJ574" s="147"/>
      <c r="GK574" s="147"/>
    </row>
    <row r="575" ht="15.75" customHeight="1">
      <c r="A575" s="88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GC575" s="147"/>
      <c r="GD575" s="147"/>
      <c r="GE575" s="147"/>
      <c r="GF575" s="147"/>
      <c r="GG575" s="147"/>
      <c r="GH575" s="147"/>
      <c r="GI575" s="147"/>
      <c r="GJ575" s="147"/>
      <c r="GK575" s="147"/>
    </row>
    <row r="576" ht="15.75" customHeight="1">
      <c r="A576" s="88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GC576" s="147"/>
      <c r="GD576" s="147"/>
      <c r="GE576" s="147"/>
      <c r="GF576" s="147"/>
      <c r="GG576" s="147"/>
      <c r="GH576" s="147"/>
      <c r="GI576" s="147"/>
      <c r="GJ576" s="147"/>
      <c r="GK576" s="147"/>
    </row>
    <row r="577" ht="15.75" customHeight="1">
      <c r="A577" s="88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GC577" s="147"/>
      <c r="GD577" s="147"/>
      <c r="GE577" s="147"/>
      <c r="GF577" s="147"/>
      <c r="GG577" s="147"/>
      <c r="GH577" s="147"/>
      <c r="GI577" s="147"/>
      <c r="GJ577" s="147"/>
      <c r="GK577" s="147"/>
    </row>
    <row r="578" ht="15.75" customHeight="1">
      <c r="A578" s="88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GC578" s="147"/>
      <c r="GD578" s="147"/>
      <c r="GE578" s="147"/>
      <c r="GF578" s="147"/>
      <c r="GG578" s="147"/>
      <c r="GH578" s="147"/>
      <c r="GI578" s="147"/>
      <c r="GJ578" s="147"/>
      <c r="GK578" s="147"/>
    </row>
    <row r="579" ht="15.75" customHeight="1">
      <c r="A579" s="88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GC579" s="147"/>
      <c r="GD579" s="147"/>
      <c r="GE579" s="147"/>
      <c r="GF579" s="147"/>
      <c r="GG579" s="147"/>
      <c r="GH579" s="147"/>
      <c r="GI579" s="147"/>
      <c r="GJ579" s="147"/>
      <c r="GK579" s="147"/>
    </row>
    <row r="580" ht="15.75" customHeight="1">
      <c r="A580" s="88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GC580" s="147"/>
      <c r="GD580" s="147"/>
      <c r="GE580" s="147"/>
      <c r="GF580" s="147"/>
      <c r="GG580" s="147"/>
      <c r="GH580" s="147"/>
      <c r="GI580" s="147"/>
      <c r="GJ580" s="147"/>
      <c r="GK580" s="147"/>
    </row>
    <row r="581" ht="15.75" customHeight="1">
      <c r="A581" s="88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GC581" s="147"/>
      <c r="GD581" s="147"/>
      <c r="GE581" s="147"/>
      <c r="GF581" s="147"/>
      <c r="GG581" s="147"/>
      <c r="GH581" s="147"/>
      <c r="GI581" s="147"/>
      <c r="GJ581" s="147"/>
      <c r="GK581" s="147"/>
    </row>
    <row r="582" ht="15.75" customHeight="1">
      <c r="A582" s="88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GC582" s="147"/>
      <c r="GD582" s="147"/>
      <c r="GE582" s="147"/>
      <c r="GF582" s="147"/>
      <c r="GG582" s="147"/>
      <c r="GH582" s="147"/>
      <c r="GI582" s="147"/>
      <c r="GJ582" s="147"/>
      <c r="GK582" s="147"/>
    </row>
    <row r="583" ht="15.75" customHeight="1">
      <c r="A583" s="88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GC583" s="147"/>
      <c r="GD583" s="147"/>
      <c r="GE583" s="147"/>
      <c r="GF583" s="147"/>
      <c r="GG583" s="147"/>
      <c r="GH583" s="147"/>
      <c r="GI583" s="147"/>
      <c r="GJ583" s="147"/>
      <c r="GK583" s="147"/>
    </row>
    <row r="584" ht="15.75" customHeight="1">
      <c r="A584" s="88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GC584" s="147"/>
      <c r="GD584" s="147"/>
      <c r="GE584" s="147"/>
      <c r="GF584" s="147"/>
      <c r="GG584" s="147"/>
      <c r="GH584" s="147"/>
      <c r="GI584" s="147"/>
      <c r="GJ584" s="147"/>
      <c r="GK584" s="147"/>
    </row>
    <row r="585" ht="15.75" customHeight="1">
      <c r="A585" s="88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GC585" s="147"/>
      <c r="GD585" s="147"/>
      <c r="GE585" s="147"/>
      <c r="GF585" s="147"/>
      <c r="GG585" s="147"/>
      <c r="GH585" s="147"/>
      <c r="GI585" s="147"/>
      <c r="GJ585" s="147"/>
      <c r="GK585" s="147"/>
    </row>
    <row r="586" ht="15.75" customHeight="1">
      <c r="A586" s="88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GC586" s="147"/>
      <c r="GD586" s="147"/>
      <c r="GE586" s="147"/>
      <c r="GF586" s="147"/>
      <c r="GG586" s="147"/>
      <c r="GH586" s="147"/>
      <c r="GI586" s="147"/>
      <c r="GJ586" s="147"/>
      <c r="GK586" s="147"/>
    </row>
    <row r="587" ht="15.75" customHeight="1">
      <c r="A587" s="88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GC587" s="147"/>
      <c r="GD587" s="147"/>
      <c r="GE587" s="147"/>
      <c r="GF587" s="147"/>
      <c r="GG587" s="147"/>
      <c r="GH587" s="147"/>
      <c r="GI587" s="147"/>
      <c r="GJ587" s="147"/>
      <c r="GK587" s="147"/>
    </row>
    <row r="588" ht="15.75" customHeight="1">
      <c r="A588" s="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GC588" s="147"/>
      <c r="GD588" s="147"/>
      <c r="GE588" s="147"/>
      <c r="GF588" s="147"/>
      <c r="GG588" s="147"/>
      <c r="GH588" s="147"/>
      <c r="GI588" s="147"/>
      <c r="GJ588" s="147"/>
      <c r="GK588" s="147"/>
    </row>
    <row r="589" ht="15.75" customHeight="1">
      <c r="A589" s="88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GC589" s="147"/>
      <c r="GD589" s="147"/>
      <c r="GE589" s="147"/>
      <c r="GF589" s="147"/>
      <c r="GG589" s="147"/>
      <c r="GH589" s="147"/>
      <c r="GI589" s="147"/>
      <c r="GJ589" s="147"/>
      <c r="GK589" s="147"/>
    </row>
    <row r="590" ht="15.75" customHeight="1">
      <c r="A590" s="88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GC590" s="147"/>
      <c r="GD590" s="147"/>
      <c r="GE590" s="147"/>
      <c r="GF590" s="147"/>
      <c r="GG590" s="147"/>
      <c r="GH590" s="147"/>
      <c r="GI590" s="147"/>
      <c r="GJ590" s="147"/>
      <c r="GK590" s="147"/>
    </row>
    <row r="591" ht="15.75" customHeight="1">
      <c r="A591" s="88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GC591" s="147"/>
      <c r="GD591" s="147"/>
      <c r="GE591" s="147"/>
      <c r="GF591" s="147"/>
      <c r="GG591" s="147"/>
      <c r="GH591" s="147"/>
      <c r="GI591" s="147"/>
      <c r="GJ591" s="147"/>
      <c r="GK591" s="147"/>
    </row>
    <row r="592" ht="15.75" customHeight="1">
      <c r="A592" s="88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GC592" s="147"/>
      <c r="GD592" s="147"/>
      <c r="GE592" s="147"/>
      <c r="GF592" s="147"/>
      <c r="GG592" s="147"/>
      <c r="GH592" s="147"/>
      <c r="GI592" s="147"/>
      <c r="GJ592" s="147"/>
      <c r="GK592" s="147"/>
    </row>
    <row r="593" ht="15.75" customHeight="1">
      <c r="A593" s="88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GC593" s="147"/>
      <c r="GD593" s="147"/>
      <c r="GE593" s="147"/>
      <c r="GF593" s="147"/>
      <c r="GG593" s="147"/>
      <c r="GH593" s="147"/>
      <c r="GI593" s="147"/>
      <c r="GJ593" s="147"/>
      <c r="GK593" s="147"/>
    </row>
    <row r="594" ht="15.75" customHeight="1">
      <c r="A594" s="88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GC594" s="147"/>
      <c r="GD594" s="147"/>
      <c r="GE594" s="147"/>
      <c r="GF594" s="147"/>
      <c r="GG594" s="147"/>
      <c r="GH594" s="147"/>
      <c r="GI594" s="147"/>
      <c r="GJ594" s="147"/>
      <c r="GK594" s="147"/>
    </row>
    <row r="595" ht="15.75" customHeight="1">
      <c r="A595" s="88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GC595" s="147"/>
      <c r="GD595" s="147"/>
      <c r="GE595" s="147"/>
      <c r="GF595" s="147"/>
      <c r="GG595" s="147"/>
      <c r="GH595" s="147"/>
      <c r="GI595" s="147"/>
      <c r="GJ595" s="147"/>
      <c r="GK595" s="147"/>
    </row>
    <row r="596" ht="15.75" customHeight="1">
      <c r="A596" s="88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GC596" s="147"/>
      <c r="GD596" s="147"/>
      <c r="GE596" s="147"/>
      <c r="GF596" s="147"/>
      <c r="GG596" s="147"/>
      <c r="GH596" s="147"/>
      <c r="GI596" s="147"/>
      <c r="GJ596" s="147"/>
      <c r="GK596" s="147"/>
    </row>
    <row r="597" ht="15.75" customHeight="1">
      <c r="A597" s="88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GC597" s="147"/>
      <c r="GD597" s="147"/>
      <c r="GE597" s="147"/>
      <c r="GF597" s="147"/>
      <c r="GG597" s="147"/>
      <c r="GH597" s="147"/>
      <c r="GI597" s="147"/>
      <c r="GJ597" s="147"/>
      <c r="GK597" s="147"/>
    </row>
    <row r="598" ht="15.75" customHeight="1">
      <c r="A598" s="88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GC598" s="147"/>
      <c r="GD598" s="147"/>
      <c r="GE598" s="147"/>
      <c r="GF598" s="147"/>
      <c r="GG598" s="147"/>
      <c r="GH598" s="147"/>
      <c r="GI598" s="147"/>
      <c r="GJ598" s="147"/>
      <c r="GK598" s="147"/>
    </row>
    <row r="599" ht="15.75" customHeight="1">
      <c r="A599" s="88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GC599" s="147"/>
      <c r="GD599" s="147"/>
      <c r="GE599" s="147"/>
      <c r="GF599" s="147"/>
      <c r="GG599" s="147"/>
      <c r="GH599" s="147"/>
      <c r="GI599" s="147"/>
      <c r="GJ599" s="147"/>
      <c r="GK599" s="147"/>
    </row>
    <row r="600" ht="15.75" customHeight="1">
      <c r="A600" s="88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GC600" s="147"/>
      <c r="GD600" s="147"/>
      <c r="GE600" s="147"/>
      <c r="GF600" s="147"/>
      <c r="GG600" s="147"/>
      <c r="GH600" s="147"/>
      <c r="GI600" s="147"/>
      <c r="GJ600" s="147"/>
      <c r="GK600" s="147"/>
    </row>
    <row r="601" ht="15.75" customHeight="1">
      <c r="A601" s="88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GC601" s="147"/>
      <c r="GD601" s="147"/>
      <c r="GE601" s="147"/>
      <c r="GF601" s="147"/>
      <c r="GG601" s="147"/>
      <c r="GH601" s="147"/>
      <c r="GI601" s="147"/>
      <c r="GJ601" s="147"/>
      <c r="GK601" s="147"/>
    </row>
    <row r="602" ht="15.75" customHeight="1">
      <c r="A602" s="88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GC602" s="147"/>
      <c r="GD602" s="147"/>
      <c r="GE602" s="147"/>
      <c r="GF602" s="147"/>
      <c r="GG602" s="147"/>
      <c r="GH602" s="147"/>
      <c r="GI602" s="147"/>
      <c r="GJ602" s="147"/>
      <c r="GK602" s="147"/>
    </row>
    <row r="603" ht="15.75" customHeight="1">
      <c r="A603" s="88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GC603" s="147"/>
      <c r="GD603" s="147"/>
      <c r="GE603" s="147"/>
      <c r="GF603" s="147"/>
      <c r="GG603" s="147"/>
      <c r="GH603" s="147"/>
      <c r="GI603" s="147"/>
      <c r="GJ603" s="147"/>
      <c r="GK603" s="147"/>
    </row>
    <row r="604" ht="15.75" customHeight="1">
      <c r="A604" s="88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GC604" s="147"/>
      <c r="GD604" s="147"/>
      <c r="GE604" s="147"/>
      <c r="GF604" s="147"/>
      <c r="GG604" s="147"/>
      <c r="GH604" s="147"/>
      <c r="GI604" s="147"/>
      <c r="GJ604" s="147"/>
      <c r="GK604" s="147"/>
    </row>
    <row r="605" ht="15.75" customHeight="1">
      <c r="A605" s="88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GC605" s="147"/>
      <c r="GD605" s="147"/>
      <c r="GE605" s="147"/>
      <c r="GF605" s="147"/>
      <c r="GG605" s="147"/>
      <c r="GH605" s="147"/>
      <c r="GI605" s="147"/>
      <c r="GJ605" s="147"/>
      <c r="GK605" s="147"/>
    </row>
    <row r="606" ht="15.75" customHeight="1">
      <c r="A606" s="88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GC606" s="147"/>
      <c r="GD606" s="147"/>
      <c r="GE606" s="147"/>
      <c r="GF606" s="147"/>
      <c r="GG606" s="147"/>
      <c r="GH606" s="147"/>
      <c r="GI606" s="147"/>
      <c r="GJ606" s="147"/>
      <c r="GK606" s="147"/>
    </row>
    <row r="607" ht="15.75" customHeight="1">
      <c r="A607" s="88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GC607" s="147"/>
      <c r="GD607" s="147"/>
      <c r="GE607" s="147"/>
      <c r="GF607" s="147"/>
      <c r="GG607" s="147"/>
      <c r="GH607" s="147"/>
      <c r="GI607" s="147"/>
      <c r="GJ607" s="147"/>
      <c r="GK607" s="147"/>
    </row>
    <row r="608" ht="15.75" customHeight="1">
      <c r="A608" s="88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GC608" s="147"/>
      <c r="GD608" s="147"/>
      <c r="GE608" s="147"/>
      <c r="GF608" s="147"/>
      <c r="GG608" s="147"/>
      <c r="GH608" s="147"/>
      <c r="GI608" s="147"/>
      <c r="GJ608" s="147"/>
      <c r="GK608" s="147"/>
    </row>
    <row r="609" ht="15.75" customHeight="1">
      <c r="A609" s="88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GC609" s="147"/>
      <c r="GD609" s="147"/>
      <c r="GE609" s="147"/>
      <c r="GF609" s="147"/>
      <c r="GG609" s="147"/>
      <c r="GH609" s="147"/>
      <c r="GI609" s="147"/>
      <c r="GJ609" s="147"/>
      <c r="GK609" s="147"/>
    </row>
    <row r="610" ht="15.75" customHeight="1">
      <c r="A610" s="88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GC610" s="147"/>
      <c r="GD610" s="147"/>
      <c r="GE610" s="147"/>
      <c r="GF610" s="147"/>
      <c r="GG610" s="147"/>
      <c r="GH610" s="147"/>
      <c r="GI610" s="147"/>
      <c r="GJ610" s="147"/>
      <c r="GK610" s="147"/>
    </row>
    <row r="611" ht="15.75" customHeight="1">
      <c r="A611" s="88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GC611" s="147"/>
      <c r="GD611" s="147"/>
      <c r="GE611" s="147"/>
      <c r="GF611" s="147"/>
      <c r="GG611" s="147"/>
      <c r="GH611" s="147"/>
      <c r="GI611" s="147"/>
      <c r="GJ611" s="147"/>
      <c r="GK611" s="147"/>
    </row>
    <row r="612" ht="15.75" customHeight="1">
      <c r="A612" s="88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GC612" s="147"/>
      <c r="GD612" s="147"/>
      <c r="GE612" s="147"/>
      <c r="GF612" s="147"/>
      <c r="GG612" s="147"/>
      <c r="GH612" s="147"/>
      <c r="GI612" s="147"/>
      <c r="GJ612" s="147"/>
      <c r="GK612" s="147"/>
    </row>
    <row r="613" ht="15.75" customHeight="1">
      <c r="A613" s="88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GC613" s="147"/>
      <c r="GD613" s="147"/>
      <c r="GE613" s="147"/>
      <c r="GF613" s="147"/>
      <c r="GG613" s="147"/>
      <c r="GH613" s="147"/>
      <c r="GI613" s="147"/>
      <c r="GJ613" s="147"/>
      <c r="GK613" s="147"/>
    </row>
    <row r="614" ht="15.75" customHeight="1">
      <c r="A614" s="88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GC614" s="147"/>
      <c r="GD614" s="147"/>
      <c r="GE614" s="147"/>
      <c r="GF614" s="147"/>
      <c r="GG614" s="147"/>
      <c r="GH614" s="147"/>
      <c r="GI614" s="147"/>
      <c r="GJ614" s="147"/>
      <c r="GK614" s="147"/>
    </row>
    <row r="615" ht="15.75" customHeight="1">
      <c r="A615" s="88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GC615" s="147"/>
      <c r="GD615" s="147"/>
      <c r="GE615" s="147"/>
      <c r="GF615" s="147"/>
      <c r="GG615" s="147"/>
      <c r="GH615" s="147"/>
      <c r="GI615" s="147"/>
      <c r="GJ615" s="147"/>
      <c r="GK615" s="147"/>
    </row>
    <row r="616" ht="15.75" customHeight="1">
      <c r="A616" s="88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GC616" s="147"/>
      <c r="GD616" s="147"/>
      <c r="GE616" s="147"/>
      <c r="GF616" s="147"/>
      <c r="GG616" s="147"/>
      <c r="GH616" s="147"/>
      <c r="GI616" s="147"/>
      <c r="GJ616" s="147"/>
      <c r="GK616" s="147"/>
    </row>
    <row r="617" ht="15.75" customHeight="1">
      <c r="A617" s="88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GC617" s="147"/>
      <c r="GD617" s="147"/>
      <c r="GE617" s="147"/>
      <c r="GF617" s="147"/>
      <c r="GG617" s="147"/>
      <c r="GH617" s="147"/>
      <c r="GI617" s="147"/>
      <c r="GJ617" s="147"/>
      <c r="GK617" s="147"/>
    </row>
    <row r="618" ht="15.75" customHeight="1">
      <c r="A618" s="88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GC618" s="147"/>
      <c r="GD618" s="147"/>
      <c r="GE618" s="147"/>
      <c r="GF618" s="147"/>
      <c r="GG618" s="147"/>
      <c r="GH618" s="147"/>
      <c r="GI618" s="147"/>
      <c r="GJ618" s="147"/>
      <c r="GK618" s="147"/>
    </row>
    <row r="619" ht="15.75" customHeight="1">
      <c r="A619" s="88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GC619" s="147"/>
      <c r="GD619" s="147"/>
      <c r="GE619" s="147"/>
      <c r="GF619" s="147"/>
      <c r="GG619" s="147"/>
      <c r="GH619" s="147"/>
      <c r="GI619" s="147"/>
      <c r="GJ619" s="147"/>
      <c r="GK619" s="147"/>
    </row>
    <row r="620" ht="15.75" customHeight="1">
      <c r="A620" s="88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GC620" s="147"/>
      <c r="GD620" s="147"/>
      <c r="GE620" s="147"/>
      <c r="GF620" s="147"/>
      <c r="GG620" s="147"/>
      <c r="GH620" s="147"/>
      <c r="GI620" s="147"/>
      <c r="GJ620" s="147"/>
      <c r="GK620" s="147"/>
    </row>
    <row r="621" ht="15.75" customHeight="1">
      <c r="A621" s="88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GC621" s="147"/>
      <c r="GD621" s="147"/>
      <c r="GE621" s="147"/>
      <c r="GF621" s="147"/>
      <c r="GG621" s="147"/>
      <c r="GH621" s="147"/>
      <c r="GI621" s="147"/>
      <c r="GJ621" s="147"/>
      <c r="GK621" s="147"/>
    </row>
    <row r="622" ht="15.75" customHeight="1">
      <c r="A622" s="88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GC622" s="147"/>
      <c r="GD622" s="147"/>
      <c r="GE622" s="147"/>
      <c r="GF622" s="147"/>
      <c r="GG622" s="147"/>
      <c r="GH622" s="147"/>
      <c r="GI622" s="147"/>
      <c r="GJ622" s="147"/>
      <c r="GK622" s="147"/>
    </row>
    <row r="623" ht="15.75" customHeight="1">
      <c r="A623" s="88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GC623" s="147"/>
      <c r="GD623" s="147"/>
      <c r="GE623" s="147"/>
      <c r="GF623" s="147"/>
      <c r="GG623" s="147"/>
      <c r="GH623" s="147"/>
      <c r="GI623" s="147"/>
      <c r="GJ623" s="147"/>
      <c r="GK623" s="147"/>
    </row>
    <row r="624" ht="15.75" customHeight="1">
      <c r="A624" s="88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GC624" s="147"/>
      <c r="GD624" s="147"/>
      <c r="GE624" s="147"/>
      <c r="GF624" s="147"/>
      <c r="GG624" s="147"/>
      <c r="GH624" s="147"/>
      <c r="GI624" s="147"/>
      <c r="GJ624" s="147"/>
      <c r="GK624" s="147"/>
    </row>
    <row r="625" ht="15.75" customHeight="1">
      <c r="A625" s="88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GC625" s="147"/>
      <c r="GD625" s="147"/>
      <c r="GE625" s="147"/>
      <c r="GF625" s="147"/>
      <c r="GG625" s="147"/>
      <c r="GH625" s="147"/>
      <c r="GI625" s="147"/>
      <c r="GJ625" s="147"/>
      <c r="GK625" s="147"/>
    </row>
    <row r="626" ht="15.75" customHeight="1">
      <c r="A626" s="88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GC626" s="147"/>
      <c r="GD626" s="147"/>
      <c r="GE626" s="147"/>
      <c r="GF626" s="147"/>
      <c r="GG626" s="147"/>
      <c r="GH626" s="147"/>
      <c r="GI626" s="147"/>
      <c r="GJ626" s="147"/>
      <c r="GK626" s="147"/>
    </row>
    <row r="627" ht="15.75" customHeight="1">
      <c r="A627" s="88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GC627" s="147"/>
      <c r="GD627" s="147"/>
      <c r="GE627" s="147"/>
      <c r="GF627" s="147"/>
      <c r="GG627" s="147"/>
      <c r="GH627" s="147"/>
      <c r="GI627" s="147"/>
      <c r="GJ627" s="147"/>
      <c r="GK627" s="147"/>
    </row>
    <row r="628" ht="15.75" customHeight="1">
      <c r="A628" s="88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GC628" s="147"/>
      <c r="GD628" s="147"/>
      <c r="GE628" s="147"/>
      <c r="GF628" s="147"/>
      <c r="GG628" s="147"/>
      <c r="GH628" s="147"/>
      <c r="GI628" s="147"/>
      <c r="GJ628" s="147"/>
      <c r="GK628" s="147"/>
    </row>
    <row r="629" ht="15.75" customHeight="1">
      <c r="A629" s="88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GC629" s="147"/>
      <c r="GD629" s="147"/>
      <c r="GE629" s="147"/>
      <c r="GF629" s="147"/>
      <c r="GG629" s="147"/>
      <c r="GH629" s="147"/>
      <c r="GI629" s="147"/>
      <c r="GJ629" s="147"/>
      <c r="GK629" s="147"/>
    </row>
    <row r="630" ht="15.75" customHeight="1">
      <c r="A630" s="88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GC630" s="147"/>
      <c r="GD630" s="147"/>
      <c r="GE630" s="147"/>
      <c r="GF630" s="147"/>
      <c r="GG630" s="147"/>
      <c r="GH630" s="147"/>
      <c r="GI630" s="147"/>
      <c r="GJ630" s="147"/>
      <c r="GK630" s="147"/>
    </row>
    <row r="631" ht="15.75" customHeight="1">
      <c r="A631" s="88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GC631" s="147"/>
      <c r="GD631" s="147"/>
      <c r="GE631" s="147"/>
      <c r="GF631" s="147"/>
      <c r="GG631" s="147"/>
      <c r="GH631" s="147"/>
      <c r="GI631" s="147"/>
      <c r="GJ631" s="147"/>
      <c r="GK631" s="147"/>
    </row>
    <row r="632" ht="15.75" customHeight="1">
      <c r="A632" s="88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GC632" s="147"/>
      <c r="GD632" s="147"/>
      <c r="GE632" s="147"/>
      <c r="GF632" s="147"/>
      <c r="GG632" s="147"/>
      <c r="GH632" s="147"/>
      <c r="GI632" s="147"/>
      <c r="GJ632" s="147"/>
      <c r="GK632" s="147"/>
    </row>
    <row r="633" ht="15.75" customHeight="1">
      <c r="A633" s="88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GC633" s="147"/>
      <c r="GD633" s="147"/>
      <c r="GE633" s="147"/>
      <c r="GF633" s="147"/>
      <c r="GG633" s="147"/>
      <c r="GH633" s="147"/>
      <c r="GI633" s="147"/>
      <c r="GJ633" s="147"/>
      <c r="GK633" s="147"/>
    </row>
    <row r="634" ht="15.75" customHeight="1">
      <c r="A634" s="88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GC634" s="147"/>
      <c r="GD634" s="147"/>
      <c r="GE634" s="147"/>
      <c r="GF634" s="147"/>
      <c r="GG634" s="147"/>
      <c r="GH634" s="147"/>
      <c r="GI634" s="147"/>
      <c r="GJ634" s="147"/>
      <c r="GK634" s="147"/>
    </row>
    <row r="635" ht="15.75" customHeight="1">
      <c r="A635" s="88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GC635" s="147"/>
      <c r="GD635" s="147"/>
      <c r="GE635" s="147"/>
      <c r="GF635" s="147"/>
      <c r="GG635" s="147"/>
      <c r="GH635" s="147"/>
      <c r="GI635" s="147"/>
      <c r="GJ635" s="147"/>
      <c r="GK635" s="147"/>
    </row>
    <row r="636" ht="15.75" customHeight="1">
      <c r="A636" s="88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GC636" s="147"/>
      <c r="GD636" s="147"/>
      <c r="GE636" s="147"/>
      <c r="GF636" s="147"/>
      <c r="GG636" s="147"/>
      <c r="GH636" s="147"/>
      <c r="GI636" s="147"/>
      <c r="GJ636" s="147"/>
      <c r="GK636" s="147"/>
    </row>
    <row r="637" ht="15.75" customHeight="1">
      <c r="A637" s="88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GC637" s="147"/>
      <c r="GD637" s="147"/>
      <c r="GE637" s="147"/>
      <c r="GF637" s="147"/>
      <c r="GG637" s="147"/>
      <c r="GH637" s="147"/>
      <c r="GI637" s="147"/>
      <c r="GJ637" s="147"/>
      <c r="GK637" s="147"/>
    </row>
    <row r="638" ht="15.75" customHeight="1">
      <c r="A638" s="88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GC638" s="147"/>
      <c r="GD638" s="147"/>
      <c r="GE638" s="147"/>
      <c r="GF638" s="147"/>
      <c r="GG638" s="147"/>
      <c r="GH638" s="147"/>
      <c r="GI638" s="147"/>
      <c r="GJ638" s="147"/>
      <c r="GK638" s="147"/>
    </row>
    <row r="639" ht="15.75" customHeight="1">
      <c r="A639" s="88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GC639" s="147"/>
      <c r="GD639" s="147"/>
      <c r="GE639" s="147"/>
      <c r="GF639" s="147"/>
      <c r="GG639" s="147"/>
      <c r="GH639" s="147"/>
      <c r="GI639" s="147"/>
      <c r="GJ639" s="147"/>
      <c r="GK639" s="147"/>
    </row>
    <row r="640" ht="15.75" customHeight="1">
      <c r="A640" s="88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GC640" s="147"/>
      <c r="GD640" s="147"/>
      <c r="GE640" s="147"/>
      <c r="GF640" s="147"/>
      <c r="GG640" s="147"/>
      <c r="GH640" s="147"/>
      <c r="GI640" s="147"/>
      <c r="GJ640" s="147"/>
      <c r="GK640" s="147"/>
    </row>
    <row r="641" ht="15.75" customHeight="1">
      <c r="A641" s="88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GC641" s="147"/>
      <c r="GD641" s="147"/>
      <c r="GE641" s="147"/>
      <c r="GF641" s="147"/>
      <c r="GG641" s="147"/>
      <c r="GH641" s="147"/>
      <c r="GI641" s="147"/>
      <c r="GJ641" s="147"/>
      <c r="GK641" s="147"/>
    </row>
    <row r="642" ht="15.75" customHeight="1">
      <c r="A642" s="88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GC642" s="147"/>
      <c r="GD642" s="147"/>
      <c r="GE642" s="147"/>
      <c r="GF642" s="147"/>
      <c r="GG642" s="147"/>
      <c r="GH642" s="147"/>
      <c r="GI642" s="147"/>
      <c r="GJ642" s="147"/>
      <c r="GK642" s="147"/>
    </row>
    <row r="643" ht="15.75" customHeight="1">
      <c r="A643" s="88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GC643" s="147"/>
      <c r="GD643" s="147"/>
      <c r="GE643" s="147"/>
      <c r="GF643" s="147"/>
      <c r="GG643" s="147"/>
      <c r="GH643" s="147"/>
      <c r="GI643" s="147"/>
      <c r="GJ643" s="147"/>
      <c r="GK643" s="147"/>
    </row>
    <row r="644" ht="15.75" customHeight="1">
      <c r="A644" s="88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GC644" s="147"/>
      <c r="GD644" s="147"/>
      <c r="GE644" s="147"/>
      <c r="GF644" s="147"/>
      <c r="GG644" s="147"/>
      <c r="GH644" s="147"/>
      <c r="GI644" s="147"/>
      <c r="GJ644" s="147"/>
      <c r="GK644" s="147"/>
    </row>
    <row r="645" ht="15.75" customHeight="1">
      <c r="A645" s="88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GC645" s="147"/>
      <c r="GD645" s="147"/>
      <c r="GE645" s="147"/>
      <c r="GF645" s="147"/>
      <c r="GG645" s="147"/>
      <c r="GH645" s="147"/>
      <c r="GI645" s="147"/>
      <c r="GJ645" s="147"/>
      <c r="GK645" s="147"/>
    </row>
    <row r="646" ht="15.75" customHeight="1">
      <c r="A646" s="88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GC646" s="147"/>
      <c r="GD646" s="147"/>
      <c r="GE646" s="147"/>
      <c r="GF646" s="147"/>
      <c r="GG646" s="147"/>
      <c r="GH646" s="147"/>
      <c r="GI646" s="147"/>
      <c r="GJ646" s="147"/>
      <c r="GK646" s="147"/>
    </row>
    <row r="647" ht="15.75" customHeight="1">
      <c r="A647" s="88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GC647" s="147"/>
      <c r="GD647" s="147"/>
      <c r="GE647" s="147"/>
      <c r="GF647" s="147"/>
      <c r="GG647" s="147"/>
      <c r="GH647" s="147"/>
      <c r="GI647" s="147"/>
      <c r="GJ647" s="147"/>
      <c r="GK647" s="147"/>
    </row>
    <row r="648" ht="15.75" customHeight="1">
      <c r="A648" s="88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GC648" s="147"/>
      <c r="GD648" s="147"/>
      <c r="GE648" s="147"/>
      <c r="GF648" s="147"/>
      <c r="GG648" s="147"/>
      <c r="GH648" s="147"/>
      <c r="GI648" s="147"/>
      <c r="GJ648" s="147"/>
      <c r="GK648" s="147"/>
    </row>
    <row r="649" ht="15.75" customHeight="1">
      <c r="A649" s="88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GC649" s="147"/>
      <c r="GD649" s="147"/>
      <c r="GE649" s="147"/>
      <c r="GF649" s="147"/>
      <c r="GG649" s="147"/>
      <c r="GH649" s="147"/>
      <c r="GI649" s="147"/>
      <c r="GJ649" s="147"/>
      <c r="GK649" s="147"/>
    </row>
    <row r="650" ht="15.75" customHeight="1">
      <c r="A650" s="88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GC650" s="147"/>
      <c r="GD650" s="147"/>
      <c r="GE650" s="147"/>
      <c r="GF650" s="147"/>
      <c r="GG650" s="147"/>
      <c r="GH650" s="147"/>
      <c r="GI650" s="147"/>
      <c r="GJ650" s="147"/>
      <c r="GK650" s="147"/>
    </row>
    <row r="651" ht="15.75" customHeight="1">
      <c r="A651" s="88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GC651" s="147"/>
      <c r="GD651" s="147"/>
      <c r="GE651" s="147"/>
      <c r="GF651" s="147"/>
      <c r="GG651" s="147"/>
      <c r="GH651" s="147"/>
      <c r="GI651" s="147"/>
      <c r="GJ651" s="147"/>
      <c r="GK651" s="147"/>
    </row>
    <row r="652" ht="15.75" customHeight="1">
      <c r="A652" s="88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GC652" s="147"/>
      <c r="GD652" s="147"/>
      <c r="GE652" s="147"/>
      <c r="GF652" s="147"/>
      <c r="GG652" s="147"/>
      <c r="GH652" s="147"/>
      <c r="GI652" s="147"/>
      <c r="GJ652" s="147"/>
      <c r="GK652" s="147"/>
    </row>
    <row r="653" ht="15.75" customHeight="1">
      <c r="A653" s="88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GC653" s="147"/>
      <c r="GD653" s="147"/>
      <c r="GE653" s="147"/>
      <c r="GF653" s="147"/>
      <c r="GG653" s="147"/>
      <c r="GH653" s="147"/>
      <c r="GI653" s="147"/>
      <c r="GJ653" s="147"/>
      <c r="GK653" s="147"/>
    </row>
    <row r="654" ht="15.75" customHeight="1">
      <c r="A654" s="88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GC654" s="147"/>
      <c r="GD654" s="147"/>
      <c r="GE654" s="147"/>
      <c r="GF654" s="147"/>
      <c r="GG654" s="147"/>
      <c r="GH654" s="147"/>
      <c r="GI654" s="147"/>
      <c r="GJ654" s="147"/>
      <c r="GK654" s="147"/>
    </row>
    <row r="655" ht="15.75" customHeight="1">
      <c r="A655" s="88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GC655" s="147"/>
      <c r="GD655" s="147"/>
      <c r="GE655" s="147"/>
      <c r="GF655" s="147"/>
      <c r="GG655" s="147"/>
      <c r="GH655" s="147"/>
      <c r="GI655" s="147"/>
      <c r="GJ655" s="147"/>
      <c r="GK655" s="147"/>
    </row>
    <row r="656" ht="15.75" customHeight="1">
      <c r="A656" s="88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GC656" s="147"/>
      <c r="GD656" s="147"/>
      <c r="GE656" s="147"/>
      <c r="GF656" s="147"/>
      <c r="GG656" s="147"/>
      <c r="GH656" s="147"/>
      <c r="GI656" s="147"/>
      <c r="GJ656" s="147"/>
      <c r="GK656" s="147"/>
    </row>
    <row r="657" ht="15.75" customHeight="1">
      <c r="A657" s="88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GC657" s="147"/>
      <c r="GD657" s="147"/>
      <c r="GE657" s="147"/>
      <c r="GF657" s="147"/>
      <c r="GG657" s="147"/>
      <c r="GH657" s="147"/>
      <c r="GI657" s="147"/>
      <c r="GJ657" s="147"/>
      <c r="GK657" s="147"/>
    </row>
    <row r="658" ht="15.75" customHeight="1">
      <c r="A658" s="88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GC658" s="147"/>
      <c r="GD658" s="147"/>
      <c r="GE658" s="147"/>
      <c r="GF658" s="147"/>
      <c r="GG658" s="147"/>
      <c r="GH658" s="147"/>
      <c r="GI658" s="147"/>
      <c r="GJ658" s="147"/>
      <c r="GK658" s="147"/>
    </row>
    <row r="659" ht="15.75" customHeight="1">
      <c r="A659" s="88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GC659" s="147"/>
      <c r="GD659" s="147"/>
      <c r="GE659" s="147"/>
      <c r="GF659" s="147"/>
      <c r="GG659" s="147"/>
      <c r="GH659" s="147"/>
      <c r="GI659" s="147"/>
      <c r="GJ659" s="147"/>
      <c r="GK659" s="147"/>
    </row>
    <row r="660" ht="15.75" customHeight="1">
      <c r="A660" s="88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GC660" s="147"/>
      <c r="GD660" s="147"/>
      <c r="GE660" s="147"/>
      <c r="GF660" s="147"/>
      <c r="GG660" s="147"/>
      <c r="GH660" s="147"/>
      <c r="GI660" s="147"/>
      <c r="GJ660" s="147"/>
      <c r="GK660" s="147"/>
    </row>
    <row r="661" ht="15.75" customHeight="1">
      <c r="A661" s="88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GC661" s="147"/>
      <c r="GD661" s="147"/>
      <c r="GE661" s="147"/>
      <c r="GF661" s="147"/>
      <c r="GG661" s="147"/>
      <c r="GH661" s="147"/>
      <c r="GI661" s="147"/>
      <c r="GJ661" s="147"/>
      <c r="GK661" s="147"/>
    </row>
    <row r="662" ht="15.75" customHeight="1">
      <c r="A662" s="88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GC662" s="147"/>
      <c r="GD662" s="147"/>
      <c r="GE662" s="147"/>
      <c r="GF662" s="147"/>
      <c r="GG662" s="147"/>
      <c r="GH662" s="147"/>
      <c r="GI662" s="147"/>
      <c r="GJ662" s="147"/>
      <c r="GK662" s="147"/>
    </row>
    <row r="663" ht="15.75" customHeight="1">
      <c r="A663" s="88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GC663" s="147"/>
      <c r="GD663" s="147"/>
      <c r="GE663" s="147"/>
      <c r="GF663" s="147"/>
      <c r="GG663" s="147"/>
      <c r="GH663" s="147"/>
      <c r="GI663" s="147"/>
      <c r="GJ663" s="147"/>
      <c r="GK663" s="147"/>
    </row>
    <row r="664" ht="15.75" customHeight="1">
      <c r="A664" s="88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GC664" s="147"/>
      <c r="GD664" s="147"/>
      <c r="GE664" s="147"/>
      <c r="GF664" s="147"/>
      <c r="GG664" s="147"/>
      <c r="GH664" s="147"/>
      <c r="GI664" s="147"/>
      <c r="GJ664" s="147"/>
      <c r="GK664" s="147"/>
    </row>
    <row r="665" ht="15.75" customHeight="1">
      <c r="A665" s="88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GC665" s="147"/>
      <c r="GD665" s="147"/>
      <c r="GE665" s="147"/>
      <c r="GF665" s="147"/>
      <c r="GG665" s="147"/>
      <c r="GH665" s="147"/>
      <c r="GI665" s="147"/>
      <c r="GJ665" s="147"/>
      <c r="GK665" s="147"/>
    </row>
    <row r="666" ht="15.75" customHeight="1">
      <c r="A666" s="88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GC666" s="147"/>
      <c r="GD666" s="147"/>
      <c r="GE666" s="147"/>
      <c r="GF666" s="147"/>
      <c r="GG666" s="147"/>
      <c r="GH666" s="147"/>
      <c r="GI666" s="147"/>
      <c r="GJ666" s="147"/>
      <c r="GK666" s="147"/>
    </row>
    <row r="667" ht="15.75" customHeight="1">
      <c r="A667" s="88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GC667" s="147"/>
      <c r="GD667" s="147"/>
      <c r="GE667" s="147"/>
      <c r="GF667" s="147"/>
      <c r="GG667" s="147"/>
      <c r="GH667" s="147"/>
      <c r="GI667" s="147"/>
      <c r="GJ667" s="147"/>
      <c r="GK667" s="147"/>
    </row>
    <row r="668" ht="15.75" customHeight="1">
      <c r="A668" s="88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GC668" s="147"/>
      <c r="GD668" s="147"/>
      <c r="GE668" s="147"/>
      <c r="GF668" s="147"/>
      <c r="GG668" s="147"/>
      <c r="GH668" s="147"/>
      <c r="GI668" s="147"/>
      <c r="GJ668" s="147"/>
      <c r="GK668" s="147"/>
    </row>
    <row r="669" ht="15.75" customHeight="1">
      <c r="A669" s="88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GC669" s="147"/>
      <c r="GD669" s="147"/>
      <c r="GE669" s="147"/>
      <c r="GF669" s="147"/>
      <c r="GG669" s="147"/>
      <c r="GH669" s="147"/>
      <c r="GI669" s="147"/>
      <c r="GJ669" s="147"/>
      <c r="GK669" s="147"/>
    </row>
    <row r="670" ht="15.75" customHeight="1">
      <c r="A670" s="88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GC670" s="147"/>
      <c r="GD670" s="147"/>
      <c r="GE670" s="147"/>
      <c r="GF670" s="147"/>
      <c r="GG670" s="147"/>
      <c r="GH670" s="147"/>
      <c r="GI670" s="147"/>
      <c r="GJ670" s="147"/>
      <c r="GK670" s="147"/>
    </row>
    <row r="671" ht="15.75" customHeight="1">
      <c r="A671" s="88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GC671" s="147"/>
      <c r="GD671" s="147"/>
      <c r="GE671" s="147"/>
      <c r="GF671" s="147"/>
      <c r="GG671" s="147"/>
      <c r="GH671" s="147"/>
      <c r="GI671" s="147"/>
      <c r="GJ671" s="147"/>
      <c r="GK671" s="147"/>
    </row>
    <row r="672" ht="15.75" customHeight="1">
      <c r="A672" s="88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GC672" s="147"/>
      <c r="GD672" s="147"/>
      <c r="GE672" s="147"/>
      <c r="GF672" s="147"/>
      <c r="GG672" s="147"/>
      <c r="GH672" s="147"/>
      <c r="GI672" s="147"/>
      <c r="GJ672" s="147"/>
      <c r="GK672" s="147"/>
    </row>
    <row r="673" ht="15.75" customHeight="1">
      <c r="A673" s="88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GC673" s="147"/>
      <c r="GD673" s="147"/>
      <c r="GE673" s="147"/>
      <c r="GF673" s="147"/>
      <c r="GG673" s="147"/>
      <c r="GH673" s="147"/>
      <c r="GI673" s="147"/>
      <c r="GJ673" s="147"/>
      <c r="GK673" s="147"/>
    </row>
    <row r="674" ht="15.75" customHeight="1">
      <c r="A674" s="88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GC674" s="147"/>
      <c r="GD674" s="147"/>
      <c r="GE674" s="147"/>
      <c r="GF674" s="147"/>
      <c r="GG674" s="147"/>
      <c r="GH674" s="147"/>
      <c r="GI674" s="147"/>
      <c r="GJ674" s="147"/>
      <c r="GK674" s="147"/>
    </row>
    <row r="675" ht="15.75" customHeight="1">
      <c r="A675" s="88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GC675" s="147"/>
      <c r="GD675" s="147"/>
      <c r="GE675" s="147"/>
      <c r="GF675" s="147"/>
      <c r="GG675" s="147"/>
      <c r="GH675" s="147"/>
      <c r="GI675" s="147"/>
      <c r="GJ675" s="147"/>
      <c r="GK675" s="147"/>
    </row>
    <row r="676" ht="15.75" customHeight="1">
      <c r="A676" s="88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GC676" s="147"/>
      <c r="GD676" s="147"/>
      <c r="GE676" s="147"/>
      <c r="GF676" s="147"/>
      <c r="GG676" s="147"/>
      <c r="GH676" s="147"/>
      <c r="GI676" s="147"/>
      <c r="GJ676" s="147"/>
      <c r="GK676" s="147"/>
    </row>
    <row r="677" ht="15.75" customHeight="1">
      <c r="A677" s="88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GC677" s="147"/>
      <c r="GD677" s="147"/>
      <c r="GE677" s="147"/>
      <c r="GF677" s="147"/>
      <c r="GG677" s="147"/>
      <c r="GH677" s="147"/>
      <c r="GI677" s="147"/>
      <c r="GJ677" s="147"/>
      <c r="GK677" s="147"/>
    </row>
    <row r="678" ht="15.75" customHeight="1">
      <c r="A678" s="88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GC678" s="147"/>
      <c r="GD678" s="147"/>
      <c r="GE678" s="147"/>
      <c r="GF678" s="147"/>
      <c r="GG678" s="147"/>
      <c r="GH678" s="147"/>
      <c r="GI678" s="147"/>
      <c r="GJ678" s="147"/>
      <c r="GK678" s="147"/>
    </row>
    <row r="679" ht="15.75" customHeight="1">
      <c r="A679" s="88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GC679" s="147"/>
      <c r="GD679" s="147"/>
      <c r="GE679" s="147"/>
      <c r="GF679" s="147"/>
      <c r="GG679" s="147"/>
      <c r="GH679" s="147"/>
      <c r="GI679" s="147"/>
      <c r="GJ679" s="147"/>
      <c r="GK679" s="147"/>
    </row>
    <row r="680" ht="15.75" customHeight="1">
      <c r="A680" s="88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GC680" s="147"/>
      <c r="GD680" s="147"/>
      <c r="GE680" s="147"/>
      <c r="GF680" s="147"/>
      <c r="GG680" s="147"/>
      <c r="GH680" s="147"/>
      <c r="GI680" s="147"/>
      <c r="GJ680" s="147"/>
      <c r="GK680" s="147"/>
    </row>
    <row r="681" ht="15.75" customHeight="1">
      <c r="A681" s="88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GC681" s="147"/>
      <c r="GD681" s="147"/>
      <c r="GE681" s="147"/>
      <c r="GF681" s="147"/>
      <c r="GG681" s="147"/>
      <c r="GH681" s="147"/>
      <c r="GI681" s="147"/>
      <c r="GJ681" s="147"/>
      <c r="GK681" s="147"/>
    </row>
    <row r="682" ht="15.75" customHeight="1">
      <c r="A682" s="88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GC682" s="147"/>
      <c r="GD682" s="147"/>
      <c r="GE682" s="147"/>
      <c r="GF682" s="147"/>
      <c r="GG682" s="147"/>
      <c r="GH682" s="147"/>
      <c r="GI682" s="147"/>
      <c r="GJ682" s="147"/>
      <c r="GK682" s="147"/>
    </row>
    <row r="683" ht="15.75" customHeight="1">
      <c r="A683" s="88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GC683" s="147"/>
      <c r="GD683" s="147"/>
      <c r="GE683" s="147"/>
      <c r="GF683" s="147"/>
      <c r="GG683" s="147"/>
      <c r="GH683" s="147"/>
      <c r="GI683" s="147"/>
      <c r="GJ683" s="147"/>
      <c r="GK683" s="147"/>
    </row>
    <row r="684" ht="15.75" customHeight="1">
      <c r="A684" s="88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GC684" s="147"/>
      <c r="GD684" s="147"/>
      <c r="GE684" s="147"/>
      <c r="GF684" s="147"/>
      <c r="GG684" s="147"/>
      <c r="GH684" s="147"/>
      <c r="GI684" s="147"/>
      <c r="GJ684" s="147"/>
      <c r="GK684" s="147"/>
    </row>
    <row r="685" ht="15.75" customHeight="1">
      <c r="A685" s="88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GC685" s="147"/>
      <c r="GD685" s="147"/>
      <c r="GE685" s="147"/>
      <c r="GF685" s="147"/>
      <c r="GG685" s="147"/>
      <c r="GH685" s="147"/>
      <c r="GI685" s="147"/>
      <c r="GJ685" s="147"/>
      <c r="GK685" s="147"/>
    </row>
    <row r="686" ht="15.75" customHeight="1">
      <c r="A686" s="88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GC686" s="147"/>
      <c r="GD686" s="147"/>
      <c r="GE686" s="147"/>
      <c r="GF686" s="147"/>
      <c r="GG686" s="147"/>
      <c r="GH686" s="147"/>
      <c r="GI686" s="147"/>
      <c r="GJ686" s="147"/>
      <c r="GK686" s="147"/>
    </row>
    <row r="687" ht="15.75" customHeight="1">
      <c r="A687" s="88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GC687" s="147"/>
      <c r="GD687" s="147"/>
      <c r="GE687" s="147"/>
      <c r="GF687" s="147"/>
      <c r="GG687" s="147"/>
      <c r="GH687" s="147"/>
      <c r="GI687" s="147"/>
      <c r="GJ687" s="147"/>
      <c r="GK687" s="147"/>
    </row>
    <row r="688" ht="15.75" customHeight="1">
      <c r="A688" s="88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GC688" s="147"/>
      <c r="GD688" s="147"/>
      <c r="GE688" s="147"/>
      <c r="GF688" s="147"/>
      <c r="GG688" s="147"/>
      <c r="GH688" s="147"/>
      <c r="GI688" s="147"/>
      <c r="GJ688" s="147"/>
      <c r="GK688" s="147"/>
    </row>
    <row r="689" ht="15.75" customHeight="1">
      <c r="A689" s="88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GC689" s="147"/>
      <c r="GD689" s="147"/>
      <c r="GE689" s="147"/>
      <c r="GF689" s="147"/>
      <c r="GG689" s="147"/>
      <c r="GH689" s="147"/>
      <c r="GI689" s="147"/>
      <c r="GJ689" s="147"/>
      <c r="GK689" s="147"/>
    </row>
    <row r="690" ht="15.75" customHeight="1">
      <c r="A690" s="88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GC690" s="147"/>
      <c r="GD690" s="147"/>
      <c r="GE690" s="147"/>
      <c r="GF690" s="147"/>
      <c r="GG690" s="147"/>
      <c r="GH690" s="147"/>
      <c r="GI690" s="147"/>
      <c r="GJ690" s="147"/>
      <c r="GK690" s="147"/>
    </row>
    <row r="691" ht="15.75" customHeight="1">
      <c r="A691" s="88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GC691" s="147"/>
      <c r="GD691" s="147"/>
      <c r="GE691" s="147"/>
      <c r="GF691" s="147"/>
      <c r="GG691" s="147"/>
      <c r="GH691" s="147"/>
      <c r="GI691" s="147"/>
      <c r="GJ691" s="147"/>
      <c r="GK691" s="147"/>
    </row>
    <row r="692" ht="15.75" customHeight="1">
      <c r="A692" s="88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GC692" s="147"/>
      <c r="GD692" s="147"/>
      <c r="GE692" s="147"/>
      <c r="GF692" s="147"/>
      <c r="GG692" s="147"/>
      <c r="GH692" s="147"/>
      <c r="GI692" s="147"/>
      <c r="GJ692" s="147"/>
      <c r="GK692" s="147"/>
    </row>
    <row r="693" ht="15.75" customHeight="1">
      <c r="A693" s="88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GC693" s="147"/>
      <c r="GD693" s="147"/>
      <c r="GE693" s="147"/>
      <c r="GF693" s="147"/>
      <c r="GG693" s="147"/>
      <c r="GH693" s="147"/>
      <c r="GI693" s="147"/>
      <c r="GJ693" s="147"/>
      <c r="GK693" s="147"/>
    </row>
    <row r="694" ht="15.75" customHeight="1">
      <c r="A694" s="88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GC694" s="147"/>
      <c r="GD694" s="147"/>
      <c r="GE694" s="147"/>
      <c r="GF694" s="147"/>
      <c r="GG694" s="147"/>
      <c r="GH694" s="147"/>
      <c r="GI694" s="147"/>
      <c r="GJ694" s="147"/>
      <c r="GK694" s="147"/>
    </row>
    <row r="695" ht="15.75" customHeight="1">
      <c r="A695" s="88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GC695" s="147"/>
      <c r="GD695" s="147"/>
      <c r="GE695" s="147"/>
      <c r="GF695" s="147"/>
      <c r="GG695" s="147"/>
      <c r="GH695" s="147"/>
      <c r="GI695" s="147"/>
      <c r="GJ695" s="147"/>
      <c r="GK695" s="147"/>
    </row>
    <row r="696" ht="15.75" customHeight="1">
      <c r="A696" s="88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GC696" s="147"/>
      <c r="GD696" s="147"/>
      <c r="GE696" s="147"/>
      <c r="GF696" s="147"/>
      <c r="GG696" s="147"/>
      <c r="GH696" s="147"/>
      <c r="GI696" s="147"/>
      <c r="GJ696" s="147"/>
      <c r="GK696" s="147"/>
    </row>
    <row r="697" ht="15.75" customHeight="1">
      <c r="A697" s="88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GC697" s="147"/>
      <c r="GD697" s="147"/>
      <c r="GE697" s="147"/>
      <c r="GF697" s="147"/>
      <c r="GG697" s="147"/>
      <c r="GH697" s="147"/>
      <c r="GI697" s="147"/>
      <c r="GJ697" s="147"/>
      <c r="GK697" s="147"/>
    </row>
    <row r="698" ht="15.75" customHeight="1">
      <c r="A698" s="88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GC698" s="147"/>
      <c r="GD698" s="147"/>
      <c r="GE698" s="147"/>
      <c r="GF698" s="147"/>
      <c r="GG698" s="147"/>
      <c r="GH698" s="147"/>
      <c r="GI698" s="147"/>
      <c r="GJ698" s="147"/>
      <c r="GK698" s="147"/>
    </row>
    <row r="699" ht="15.75" customHeight="1">
      <c r="A699" s="88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GC699" s="147"/>
      <c r="GD699" s="147"/>
      <c r="GE699" s="147"/>
      <c r="GF699" s="147"/>
      <c r="GG699" s="147"/>
      <c r="GH699" s="147"/>
      <c r="GI699" s="147"/>
      <c r="GJ699" s="147"/>
      <c r="GK699" s="147"/>
    </row>
    <row r="700" ht="15.75" customHeight="1">
      <c r="A700" s="88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GC700" s="147"/>
      <c r="GD700" s="147"/>
      <c r="GE700" s="147"/>
      <c r="GF700" s="147"/>
      <c r="GG700" s="147"/>
      <c r="GH700" s="147"/>
      <c r="GI700" s="147"/>
      <c r="GJ700" s="147"/>
      <c r="GK700" s="147"/>
    </row>
    <row r="701" ht="15.75" customHeight="1">
      <c r="A701" s="88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GC701" s="147"/>
      <c r="GD701" s="147"/>
      <c r="GE701" s="147"/>
      <c r="GF701" s="147"/>
      <c r="GG701" s="147"/>
      <c r="GH701" s="147"/>
      <c r="GI701" s="147"/>
      <c r="GJ701" s="147"/>
      <c r="GK701" s="147"/>
    </row>
    <row r="702" ht="15.75" customHeight="1">
      <c r="A702" s="88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GC702" s="147"/>
      <c r="GD702" s="147"/>
      <c r="GE702" s="147"/>
      <c r="GF702" s="147"/>
      <c r="GG702" s="147"/>
      <c r="GH702" s="147"/>
      <c r="GI702" s="147"/>
      <c r="GJ702" s="147"/>
      <c r="GK702" s="147"/>
    </row>
    <row r="703" ht="15.75" customHeight="1">
      <c r="A703" s="88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GC703" s="147"/>
      <c r="GD703" s="147"/>
      <c r="GE703" s="147"/>
      <c r="GF703" s="147"/>
      <c r="GG703" s="147"/>
      <c r="GH703" s="147"/>
      <c r="GI703" s="147"/>
      <c r="GJ703" s="147"/>
      <c r="GK703" s="147"/>
    </row>
    <row r="704" ht="15.75" customHeight="1">
      <c r="A704" s="88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GC704" s="147"/>
      <c r="GD704" s="147"/>
      <c r="GE704" s="147"/>
      <c r="GF704" s="147"/>
      <c r="GG704" s="147"/>
      <c r="GH704" s="147"/>
      <c r="GI704" s="147"/>
      <c r="GJ704" s="147"/>
      <c r="GK704" s="147"/>
    </row>
    <row r="705" ht="15.75" customHeight="1">
      <c r="A705" s="88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GC705" s="147"/>
      <c r="GD705" s="147"/>
      <c r="GE705" s="147"/>
      <c r="GF705" s="147"/>
      <c r="GG705" s="147"/>
      <c r="GH705" s="147"/>
      <c r="GI705" s="147"/>
      <c r="GJ705" s="147"/>
      <c r="GK705" s="147"/>
    </row>
    <row r="706" ht="15.75" customHeight="1">
      <c r="A706" s="88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GC706" s="147"/>
      <c r="GD706" s="147"/>
      <c r="GE706" s="147"/>
      <c r="GF706" s="147"/>
      <c r="GG706" s="147"/>
      <c r="GH706" s="147"/>
      <c r="GI706" s="147"/>
      <c r="GJ706" s="147"/>
      <c r="GK706" s="147"/>
    </row>
    <row r="707" ht="15.75" customHeight="1">
      <c r="A707" s="88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GC707" s="147"/>
      <c r="GD707" s="147"/>
      <c r="GE707" s="147"/>
      <c r="GF707" s="147"/>
      <c r="GG707" s="147"/>
      <c r="GH707" s="147"/>
      <c r="GI707" s="147"/>
      <c r="GJ707" s="147"/>
      <c r="GK707" s="147"/>
    </row>
    <row r="708" ht="15.75" customHeight="1">
      <c r="A708" s="88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GC708" s="147"/>
      <c r="GD708" s="147"/>
      <c r="GE708" s="147"/>
      <c r="GF708" s="147"/>
      <c r="GG708" s="147"/>
      <c r="GH708" s="147"/>
      <c r="GI708" s="147"/>
      <c r="GJ708" s="147"/>
      <c r="GK708" s="147"/>
    </row>
    <row r="709" ht="15.75" customHeight="1">
      <c r="A709" s="88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GC709" s="147"/>
      <c r="GD709" s="147"/>
      <c r="GE709" s="147"/>
      <c r="GF709" s="147"/>
      <c r="GG709" s="147"/>
      <c r="GH709" s="147"/>
      <c r="GI709" s="147"/>
      <c r="GJ709" s="147"/>
      <c r="GK709" s="147"/>
    </row>
    <row r="710" ht="15.75" customHeight="1">
      <c r="A710" s="88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GC710" s="147"/>
      <c r="GD710" s="147"/>
      <c r="GE710" s="147"/>
      <c r="GF710" s="147"/>
      <c r="GG710" s="147"/>
      <c r="GH710" s="147"/>
      <c r="GI710" s="147"/>
      <c r="GJ710" s="147"/>
      <c r="GK710" s="147"/>
    </row>
    <row r="711" ht="15.75" customHeight="1">
      <c r="A711" s="88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GC711" s="147"/>
      <c r="GD711" s="147"/>
      <c r="GE711" s="147"/>
      <c r="GF711" s="147"/>
      <c r="GG711" s="147"/>
      <c r="GH711" s="147"/>
      <c r="GI711" s="147"/>
      <c r="GJ711" s="147"/>
      <c r="GK711" s="147"/>
    </row>
    <row r="712" ht="15.75" customHeight="1">
      <c r="A712" s="88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GC712" s="147"/>
      <c r="GD712" s="147"/>
      <c r="GE712" s="147"/>
      <c r="GF712" s="147"/>
      <c r="GG712" s="147"/>
      <c r="GH712" s="147"/>
      <c r="GI712" s="147"/>
      <c r="GJ712" s="147"/>
      <c r="GK712" s="147"/>
    </row>
    <row r="713" ht="15.75" customHeight="1">
      <c r="A713" s="88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GC713" s="147"/>
      <c r="GD713" s="147"/>
      <c r="GE713" s="147"/>
      <c r="GF713" s="147"/>
      <c r="GG713" s="147"/>
      <c r="GH713" s="147"/>
      <c r="GI713" s="147"/>
      <c r="GJ713" s="147"/>
      <c r="GK713" s="147"/>
    </row>
    <row r="714" ht="15.75" customHeight="1">
      <c r="A714" s="88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GC714" s="147"/>
      <c r="GD714" s="147"/>
      <c r="GE714" s="147"/>
      <c r="GF714" s="147"/>
      <c r="GG714" s="147"/>
      <c r="GH714" s="147"/>
      <c r="GI714" s="147"/>
      <c r="GJ714" s="147"/>
      <c r="GK714" s="147"/>
    </row>
    <row r="715" ht="15.75" customHeight="1">
      <c r="A715" s="88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GC715" s="147"/>
      <c r="GD715" s="147"/>
      <c r="GE715" s="147"/>
      <c r="GF715" s="147"/>
      <c r="GG715" s="147"/>
      <c r="GH715" s="147"/>
      <c r="GI715" s="147"/>
      <c r="GJ715" s="147"/>
      <c r="GK715" s="147"/>
    </row>
    <row r="716" ht="15.75" customHeight="1">
      <c r="A716" s="88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GC716" s="147"/>
      <c r="GD716" s="147"/>
      <c r="GE716" s="147"/>
      <c r="GF716" s="147"/>
      <c r="GG716" s="147"/>
      <c r="GH716" s="147"/>
      <c r="GI716" s="147"/>
      <c r="GJ716" s="147"/>
      <c r="GK716" s="147"/>
    </row>
    <row r="717" ht="15.75" customHeight="1">
      <c r="A717" s="88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GC717" s="147"/>
      <c r="GD717" s="147"/>
      <c r="GE717" s="147"/>
      <c r="GF717" s="147"/>
      <c r="GG717" s="147"/>
      <c r="GH717" s="147"/>
      <c r="GI717" s="147"/>
      <c r="GJ717" s="147"/>
      <c r="GK717" s="147"/>
    </row>
    <row r="718" ht="15.75" customHeight="1">
      <c r="A718" s="88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GC718" s="147"/>
      <c r="GD718" s="147"/>
      <c r="GE718" s="147"/>
      <c r="GF718" s="147"/>
      <c r="GG718" s="147"/>
      <c r="GH718" s="147"/>
      <c r="GI718" s="147"/>
      <c r="GJ718" s="147"/>
      <c r="GK718" s="147"/>
    </row>
    <row r="719" ht="15.75" customHeight="1">
      <c r="A719" s="88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GC719" s="147"/>
      <c r="GD719" s="147"/>
      <c r="GE719" s="147"/>
      <c r="GF719" s="147"/>
      <c r="GG719" s="147"/>
      <c r="GH719" s="147"/>
      <c r="GI719" s="147"/>
      <c r="GJ719" s="147"/>
      <c r="GK719" s="147"/>
    </row>
    <row r="720" ht="15.75" customHeight="1">
      <c r="A720" s="88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GC720" s="147"/>
      <c r="GD720" s="147"/>
      <c r="GE720" s="147"/>
      <c r="GF720" s="147"/>
      <c r="GG720" s="147"/>
      <c r="GH720" s="147"/>
      <c r="GI720" s="147"/>
      <c r="GJ720" s="147"/>
      <c r="GK720" s="147"/>
    </row>
    <row r="721" ht="15.75" customHeight="1">
      <c r="A721" s="88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GC721" s="147"/>
      <c r="GD721" s="147"/>
      <c r="GE721" s="147"/>
      <c r="GF721" s="147"/>
      <c r="GG721" s="147"/>
      <c r="GH721" s="147"/>
      <c r="GI721" s="147"/>
      <c r="GJ721" s="147"/>
      <c r="GK721" s="147"/>
    </row>
    <row r="722" ht="15.75" customHeight="1">
      <c r="A722" s="88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GC722" s="147"/>
      <c r="GD722" s="147"/>
      <c r="GE722" s="147"/>
      <c r="GF722" s="147"/>
      <c r="GG722" s="147"/>
      <c r="GH722" s="147"/>
      <c r="GI722" s="147"/>
      <c r="GJ722" s="147"/>
      <c r="GK722" s="147"/>
    </row>
    <row r="723" ht="15.75" customHeight="1">
      <c r="A723" s="88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GC723" s="147"/>
      <c r="GD723" s="147"/>
      <c r="GE723" s="147"/>
      <c r="GF723" s="147"/>
      <c r="GG723" s="147"/>
      <c r="GH723" s="147"/>
      <c r="GI723" s="147"/>
      <c r="GJ723" s="147"/>
      <c r="GK723" s="147"/>
    </row>
    <row r="724" ht="15.75" customHeight="1">
      <c r="A724" s="88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GC724" s="147"/>
      <c r="GD724" s="147"/>
      <c r="GE724" s="147"/>
      <c r="GF724" s="147"/>
      <c r="GG724" s="147"/>
      <c r="GH724" s="147"/>
      <c r="GI724" s="147"/>
      <c r="GJ724" s="147"/>
      <c r="GK724" s="147"/>
    </row>
    <row r="725" ht="15.75" customHeight="1">
      <c r="A725" s="88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GC725" s="147"/>
      <c r="GD725" s="147"/>
      <c r="GE725" s="147"/>
      <c r="GF725" s="147"/>
      <c r="GG725" s="147"/>
      <c r="GH725" s="147"/>
      <c r="GI725" s="147"/>
      <c r="GJ725" s="147"/>
      <c r="GK725" s="147"/>
    </row>
    <row r="726" ht="15.75" customHeight="1">
      <c r="A726" s="88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GC726" s="147"/>
      <c r="GD726" s="147"/>
      <c r="GE726" s="147"/>
      <c r="GF726" s="147"/>
      <c r="GG726" s="147"/>
      <c r="GH726" s="147"/>
      <c r="GI726" s="147"/>
      <c r="GJ726" s="147"/>
      <c r="GK726" s="147"/>
    </row>
    <row r="727" ht="15.75" customHeight="1">
      <c r="A727" s="88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GC727" s="147"/>
      <c r="GD727" s="147"/>
      <c r="GE727" s="147"/>
      <c r="GF727" s="147"/>
      <c r="GG727" s="147"/>
      <c r="GH727" s="147"/>
      <c r="GI727" s="147"/>
      <c r="GJ727" s="147"/>
      <c r="GK727" s="147"/>
    </row>
    <row r="728" ht="15.75" customHeight="1">
      <c r="A728" s="88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GC728" s="147"/>
      <c r="GD728" s="147"/>
      <c r="GE728" s="147"/>
      <c r="GF728" s="147"/>
      <c r="GG728" s="147"/>
      <c r="GH728" s="147"/>
      <c r="GI728" s="147"/>
      <c r="GJ728" s="147"/>
      <c r="GK728" s="147"/>
    </row>
    <row r="729" ht="15.75" customHeight="1">
      <c r="A729" s="88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GC729" s="147"/>
      <c r="GD729" s="147"/>
      <c r="GE729" s="147"/>
      <c r="GF729" s="147"/>
      <c r="GG729" s="147"/>
      <c r="GH729" s="147"/>
      <c r="GI729" s="147"/>
      <c r="GJ729" s="147"/>
      <c r="GK729" s="147"/>
    </row>
    <row r="730" ht="15.75" customHeight="1">
      <c r="A730" s="88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GC730" s="147"/>
      <c r="GD730" s="147"/>
      <c r="GE730" s="147"/>
      <c r="GF730" s="147"/>
      <c r="GG730" s="147"/>
      <c r="GH730" s="147"/>
      <c r="GI730" s="147"/>
      <c r="GJ730" s="147"/>
      <c r="GK730" s="147"/>
    </row>
    <row r="731" ht="15.75" customHeight="1">
      <c r="A731" s="88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GC731" s="147"/>
      <c r="GD731" s="147"/>
      <c r="GE731" s="147"/>
      <c r="GF731" s="147"/>
      <c r="GG731" s="147"/>
      <c r="GH731" s="147"/>
      <c r="GI731" s="147"/>
      <c r="GJ731" s="147"/>
      <c r="GK731" s="147"/>
    </row>
    <row r="732" ht="15.75" customHeight="1">
      <c r="A732" s="88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GC732" s="147"/>
      <c r="GD732" s="147"/>
      <c r="GE732" s="147"/>
      <c r="GF732" s="147"/>
      <c r="GG732" s="147"/>
      <c r="GH732" s="147"/>
      <c r="GI732" s="147"/>
      <c r="GJ732" s="147"/>
      <c r="GK732" s="147"/>
    </row>
    <row r="733" ht="15.75" customHeight="1">
      <c r="A733" s="88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GC733" s="147"/>
      <c r="GD733" s="147"/>
      <c r="GE733" s="147"/>
      <c r="GF733" s="147"/>
      <c r="GG733" s="147"/>
      <c r="GH733" s="147"/>
      <c r="GI733" s="147"/>
      <c r="GJ733" s="147"/>
      <c r="GK733" s="147"/>
    </row>
    <row r="734" ht="15.75" customHeight="1">
      <c r="A734" s="88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GC734" s="147"/>
      <c r="GD734" s="147"/>
      <c r="GE734" s="147"/>
      <c r="GF734" s="147"/>
      <c r="GG734" s="147"/>
      <c r="GH734" s="147"/>
      <c r="GI734" s="147"/>
      <c r="GJ734" s="147"/>
      <c r="GK734" s="147"/>
    </row>
    <row r="735" ht="15.75" customHeight="1">
      <c r="A735" s="88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GC735" s="147"/>
      <c r="GD735" s="147"/>
      <c r="GE735" s="147"/>
      <c r="GF735" s="147"/>
      <c r="GG735" s="147"/>
      <c r="GH735" s="147"/>
      <c r="GI735" s="147"/>
      <c r="GJ735" s="147"/>
      <c r="GK735" s="147"/>
    </row>
    <row r="736" ht="15.75" customHeight="1">
      <c r="A736" s="88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GC736" s="147"/>
      <c r="GD736" s="147"/>
      <c r="GE736" s="147"/>
      <c r="GF736" s="147"/>
      <c r="GG736" s="147"/>
      <c r="GH736" s="147"/>
      <c r="GI736" s="147"/>
      <c r="GJ736" s="147"/>
      <c r="GK736" s="147"/>
    </row>
    <row r="737" ht="15.75" customHeight="1">
      <c r="A737" s="88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GC737" s="147"/>
      <c r="GD737" s="147"/>
      <c r="GE737" s="147"/>
      <c r="GF737" s="147"/>
      <c r="GG737" s="147"/>
      <c r="GH737" s="147"/>
      <c r="GI737" s="147"/>
      <c r="GJ737" s="147"/>
      <c r="GK737" s="147"/>
    </row>
    <row r="738" ht="15.75" customHeight="1">
      <c r="A738" s="88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GC738" s="147"/>
      <c r="GD738" s="147"/>
      <c r="GE738" s="147"/>
      <c r="GF738" s="147"/>
      <c r="GG738" s="147"/>
      <c r="GH738" s="147"/>
      <c r="GI738" s="147"/>
      <c r="GJ738" s="147"/>
      <c r="GK738" s="147"/>
    </row>
    <row r="739" ht="15.75" customHeight="1">
      <c r="A739" s="88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GC739" s="147"/>
      <c r="GD739" s="147"/>
      <c r="GE739" s="147"/>
      <c r="GF739" s="147"/>
      <c r="GG739" s="147"/>
      <c r="GH739" s="147"/>
      <c r="GI739" s="147"/>
      <c r="GJ739" s="147"/>
      <c r="GK739" s="147"/>
    </row>
    <row r="740" ht="15.75" customHeight="1">
      <c r="A740" s="88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GC740" s="147"/>
      <c r="GD740" s="147"/>
      <c r="GE740" s="147"/>
      <c r="GF740" s="147"/>
      <c r="GG740" s="147"/>
      <c r="GH740" s="147"/>
      <c r="GI740" s="147"/>
      <c r="GJ740" s="147"/>
      <c r="GK740" s="147"/>
    </row>
    <row r="741" ht="15.75" customHeight="1">
      <c r="A741" s="88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GC741" s="147"/>
      <c r="GD741" s="147"/>
      <c r="GE741" s="147"/>
      <c r="GF741" s="147"/>
      <c r="GG741" s="147"/>
      <c r="GH741" s="147"/>
      <c r="GI741" s="147"/>
      <c r="GJ741" s="147"/>
      <c r="GK741" s="147"/>
    </row>
    <row r="742" ht="15.75" customHeight="1">
      <c r="A742" s="88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GC742" s="147"/>
      <c r="GD742" s="147"/>
      <c r="GE742" s="147"/>
      <c r="GF742" s="147"/>
      <c r="GG742" s="147"/>
      <c r="GH742" s="147"/>
      <c r="GI742" s="147"/>
      <c r="GJ742" s="147"/>
      <c r="GK742" s="147"/>
    </row>
    <row r="743" ht="15.75" customHeight="1">
      <c r="A743" s="88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GC743" s="147"/>
      <c r="GD743" s="147"/>
      <c r="GE743" s="147"/>
      <c r="GF743" s="147"/>
      <c r="GG743" s="147"/>
      <c r="GH743" s="147"/>
      <c r="GI743" s="147"/>
      <c r="GJ743" s="147"/>
      <c r="GK743" s="147"/>
    </row>
    <row r="744" ht="15.75" customHeight="1">
      <c r="A744" s="88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GC744" s="147"/>
      <c r="GD744" s="147"/>
      <c r="GE744" s="147"/>
      <c r="GF744" s="147"/>
      <c r="GG744" s="147"/>
      <c r="GH744" s="147"/>
      <c r="GI744" s="147"/>
      <c r="GJ744" s="147"/>
      <c r="GK744" s="147"/>
    </row>
    <row r="745" ht="15.75" customHeight="1">
      <c r="A745" s="88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GC745" s="147"/>
      <c r="GD745" s="147"/>
      <c r="GE745" s="147"/>
      <c r="GF745" s="147"/>
      <c r="GG745" s="147"/>
      <c r="GH745" s="147"/>
      <c r="GI745" s="147"/>
      <c r="GJ745" s="147"/>
      <c r="GK745" s="147"/>
    </row>
    <row r="746" ht="15.75" customHeight="1">
      <c r="A746" s="88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GC746" s="147"/>
      <c r="GD746" s="147"/>
      <c r="GE746" s="147"/>
      <c r="GF746" s="147"/>
      <c r="GG746" s="147"/>
      <c r="GH746" s="147"/>
      <c r="GI746" s="147"/>
      <c r="GJ746" s="147"/>
      <c r="GK746" s="147"/>
    </row>
    <row r="747" ht="15.75" customHeight="1">
      <c r="A747" s="88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GC747" s="147"/>
      <c r="GD747" s="147"/>
      <c r="GE747" s="147"/>
      <c r="GF747" s="147"/>
      <c r="GG747" s="147"/>
      <c r="GH747" s="147"/>
      <c r="GI747" s="147"/>
      <c r="GJ747" s="147"/>
      <c r="GK747" s="147"/>
    </row>
    <row r="748" ht="15.75" customHeight="1">
      <c r="A748" s="88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GC748" s="147"/>
      <c r="GD748" s="147"/>
      <c r="GE748" s="147"/>
      <c r="GF748" s="147"/>
      <c r="GG748" s="147"/>
      <c r="GH748" s="147"/>
      <c r="GI748" s="147"/>
      <c r="GJ748" s="147"/>
      <c r="GK748" s="147"/>
    </row>
    <row r="749" ht="15.75" customHeight="1">
      <c r="A749" s="88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GC749" s="147"/>
      <c r="GD749" s="147"/>
      <c r="GE749" s="147"/>
      <c r="GF749" s="147"/>
      <c r="GG749" s="147"/>
      <c r="GH749" s="147"/>
      <c r="GI749" s="147"/>
      <c r="GJ749" s="147"/>
      <c r="GK749" s="147"/>
    </row>
    <row r="750" ht="15.75" customHeight="1">
      <c r="A750" s="88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GC750" s="147"/>
      <c r="GD750" s="147"/>
      <c r="GE750" s="147"/>
      <c r="GF750" s="147"/>
      <c r="GG750" s="147"/>
      <c r="GH750" s="147"/>
      <c r="GI750" s="147"/>
      <c r="GJ750" s="147"/>
      <c r="GK750" s="147"/>
    </row>
    <row r="751" ht="15.75" customHeight="1">
      <c r="A751" s="88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GC751" s="147"/>
      <c r="GD751" s="147"/>
      <c r="GE751" s="147"/>
      <c r="GF751" s="147"/>
      <c r="GG751" s="147"/>
      <c r="GH751" s="147"/>
      <c r="GI751" s="147"/>
      <c r="GJ751" s="147"/>
      <c r="GK751" s="147"/>
    </row>
    <row r="752" ht="15.75" customHeight="1">
      <c r="A752" s="88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GC752" s="147"/>
      <c r="GD752" s="147"/>
      <c r="GE752" s="147"/>
      <c r="GF752" s="147"/>
      <c r="GG752" s="147"/>
      <c r="GH752" s="147"/>
      <c r="GI752" s="147"/>
      <c r="GJ752" s="147"/>
      <c r="GK752" s="147"/>
    </row>
    <row r="753" ht="15.75" customHeight="1">
      <c r="A753" s="88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GC753" s="147"/>
      <c r="GD753" s="147"/>
      <c r="GE753" s="147"/>
      <c r="GF753" s="147"/>
      <c r="GG753" s="147"/>
      <c r="GH753" s="147"/>
      <c r="GI753" s="147"/>
      <c r="GJ753" s="147"/>
      <c r="GK753" s="147"/>
    </row>
    <row r="754" ht="15.75" customHeight="1">
      <c r="A754" s="88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GC754" s="147"/>
      <c r="GD754" s="147"/>
      <c r="GE754" s="147"/>
      <c r="GF754" s="147"/>
      <c r="GG754" s="147"/>
      <c r="GH754" s="147"/>
      <c r="GI754" s="147"/>
      <c r="GJ754" s="147"/>
      <c r="GK754" s="147"/>
    </row>
    <row r="755" ht="15.75" customHeight="1">
      <c r="A755" s="88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GC755" s="147"/>
      <c r="GD755" s="147"/>
      <c r="GE755" s="147"/>
      <c r="GF755" s="147"/>
      <c r="GG755" s="147"/>
      <c r="GH755" s="147"/>
      <c r="GI755" s="147"/>
      <c r="GJ755" s="147"/>
      <c r="GK755" s="147"/>
    </row>
    <row r="756" ht="15.75" customHeight="1">
      <c r="A756" s="88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GC756" s="147"/>
      <c r="GD756" s="147"/>
      <c r="GE756" s="147"/>
      <c r="GF756" s="147"/>
      <c r="GG756" s="147"/>
      <c r="GH756" s="147"/>
      <c r="GI756" s="147"/>
      <c r="GJ756" s="147"/>
      <c r="GK756" s="147"/>
    </row>
    <row r="757" ht="15.75" customHeight="1">
      <c r="A757" s="88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GC757" s="147"/>
      <c r="GD757" s="147"/>
      <c r="GE757" s="147"/>
      <c r="GF757" s="147"/>
      <c r="GG757" s="147"/>
      <c r="GH757" s="147"/>
      <c r="GI757" s="147"/>
      <c r="GJ757" s="147"/>
      <c r="GK757" s="147"/>
    </row>
    <row r="758" ht="15.75" customHeight="1">
      <c r="A758" s="88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GC758" s="147"/>
      <c r="GD758" s="147"/>
      <c r="GE758" s="147"/>
      <c r="GF758" s="147"/>
      <c r="GG758" s="147"/>
      <c r="GH758" s="147"/>
      <c r="GI758" s="147"/>
      <c r="GJ758" s="147"/>
      <c r="GK758" s="147"/>
    </row>
    <row r="759" ht="15.75" customHeight="1">
      <c r="A759" s="88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GC759" s="147"/>
      <c r="GD759" s="147"/>
      <c r="GE759" s="147"/>
      <c r="GF759" s="147"/>
      <c r="GG759" s="147"/>
      <c r="GH759" s="147"/>
      <c r="GI759" s="147"/>
      <c r="GJ759" s="147"/>
      <c r="GK759" s="147"/>
    </row>
    <row r="760" ht="15.75" customHeight="1">
      <c r="A760" s="88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GC760" s="147"/>
      <c r="GD760" s="147"/>
      <c r="GE760" s="147"/>
      <c r="GF760" s="147"/>
      <c r="GG760" s="147"/>
      <c r="GH760" s="147"/>
      <c r="GI760" s="147"/>
      <c r="GJ760" s="147"/>
      <c r="GK760" s="147"/>
    </row>
    <row r="761" ht="15.75" customHeight="1">
      <c r="A761" s="88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GC761" s="147"/>
      <c r="GD761" s="147"/>
      <c r="GE761" s="147"/>
      <c r="GF761" s="147"/>
      <c r="GG761" s="147"/>
      <c r="GH761" s="147"/>
      <c r="GI761" s="147"/>
      <c r="GJ761" s="147"/>
      <c r="GK761" s="147"/>
    </row>
    <row r="762" ht="15.75" customHeight="1">
      <c r="A762" s="88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GC762" s="147"/>
      <c r="GD762" s="147"/>
      <c r="GE762" s="147"/>
      <c r="GF762" s="147"/>
      <c r="GG762" s="147"/>
      <c r="GH762" s="147"/>
      <c r="GI762" s="147"/>
      <c r="GJ762" s="147"/>
      <c r="GK762" s="147"/>
    </row>
    <row r="763" ht="15.75" customHeight="1">
      <c r="A763" s="88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GC763" s="147"/>
      <c r="GD763" s="147"/>
      <c r="GE763" s="147"/>
      <c r="GF763" s="147"/>
      <c r="GG763" s="147"/>
      <c r="GH763" s="147"/>
      <c r="GI763" s="147"/>
      <c r="GJ763" s="147"/>
      <c r="GK763" s="147"/>
    </row>
    <row r="764" ht="15.75" customHeight="1">
      <c r="A764" s="88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GC764" s="147"/>
      <c r="GD764" s="147"/>
      <c r="GE764" s="147"/>
      <c r="GF764" s="147"/>
      <c r="GG764" s="147"/>
      <c r="GH764" s="147"/>
      <c r="GI764" s="147"/>
      <c r="GJ764" s="147"/>
      <c r="GK764" s="147"/>
    </row>
    <row r="765" ht="15.75" customHeight="1">
      <c r="A765" s="88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GC765" s="147"/>
      <c r="GD765" s="147"/>
      <c r="GE765" s="147"/>
      <c r="GF765" s="147"/>
      <c r="GG765" s="147"/>
      <c r="GH765" s="147"/>
      <c r="GI765" s="147"/>
      <c r="GJ765" s="147"/>
      <c r="GK765" s="147"/>
    </row>
    <row r="766" ht="15.75" customHeight="1">
      <c r="A766" s="88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GC766" s="147"/>
      <c r="GD766" s="147"/>
      <c r="GE766" s="147"/>
      <c r="GF766" s="147"/>
      <c r="GG766" s="147"/>
      <c r="GH766" s="147"/>
      <c r="GI766" s="147"/>
      <c r="GJ766" s="147"/>
      <c r="GK766" s="147"/>
    </row>
    <row r="767" ht="15.75" customHeight="1">
      <c r="A767" s="88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GC767" s="147"/>
      <c r="GD767" s="147"/>
      <c r="GE767" s="147"/>
      <c r="GF767" s="147"/>
      <c r="GG767" s="147"/>
      <c r="GH767" s="147"/>
      <c r="GI767" s="147"/>
      <c r="GJ767" s="147"/>
      <c r="GK767" s="147"/>
    </row>
    <row r="768" ht="15.75" customHeight="1">
      <c r="A768" s="88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GC768" s="147"/>
      <c r="GD768" s="147"/>
      <c r="GE768" s="147"/>
      <c r="GF768" s="147"/>
      <c r="GG768" s="147"/>
      <c r="GH768" s="147"/>
      <c r="GI768" s="147"/>
      <c r="GJ768" s="147"/>
      <c r="GK768" s="147"/>
    </row>
    <row r="769" ht="15.75" customHeight="1">
      <c r="A769" s="88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GC769" s="147"/>
      <c r="GD769" s="147"/>
      <c r="GE769" s="147"/>
      <c r="GF769" s="147"/>
      <c r="GG769" s="147"/>
      <c r="GH769" s="147"/>
      <c r="GI769" s="147"/>
      <c r="GJ769" s="147"/>
      <c r="GK769" s="147"/>
    </row>
    <row r="770" ht="15.75" customHeight="1">
      <c r="A770" s="88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GC770" s="147"/>
      <c r="GD770" s="147"/>
      <c r="GE770" s="147"/>
      <c r="GF770" s="147"/>
      <c r="GG770" s="147"/>
      <c r="GH770" s="147"/>
      <c r="GI770" s="147"/>
      <c r="GJ770" s="147"/>
      <c r="GK770" s="147"/>
    </row>
    <row r="771" ht="15.75" customHeight="1">
      <c r="A771" s="88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GC771" s="147"/>
      <c r="GD771" s="147"/>
      <c r="GE771" s="147"/>
      <c r="GF771" s="147"/>
      <c r="GG771" s="147"/>
      <c r="GH771" s="147"/>
      <c r="GI771" s="147"/>
      <c r="GJ771" s="147"/>
      <c r="GK771" s="147"/>
    </row>
    <row r="772" ht="15.75" customHeight="1">
      <c r="A772" s="88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GC772" s="147"/>
      <c r="GD772" s="147"/>
      <c r="GE772" s="147"/>
      <c r="GF772" s="147"/>
      <c r="GG772" s="147"/>
      <c r="GH772" s="147"/>
      <c r="GI772" s="147"/>
      <c r="GJ772" s="147"/>
      <c r="GK772" s="147"/>
    </row>
    <row r="773" ht="15.75" customHeight="1">
      <c r="A773" s="88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GC773" s="147"/>
      <c r="GD773" s="147"/>
      <c r="GE773" s="147"/>
      <c r="GF773" s="147"/>
      <c r="GG773" s="147"/>
      <c r="GH773" s="147"/>
      <c r="GI773" s="147"/>
      <c r="GJ773" s="147"/>
      <c r="GK773" s="147"/>
    </row>
    <row r="774" ht="15.75" customHeight="1">
      <c r="A774" s="88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GC774" s="147"/>
      <c r="GD774" s="147"/>
      <c r="GE774" s="147"/>
      <c r="GF774" s="147"/>
      <c r="GG774" s="147"/>
      <c r="GH774" s="147"/>
      <c r="GI774" s="147"/>
      <c r="GJ774" s="147"/>
      <c r="GK774" s="147"/>
    </row>
    <row r="775" ht="15.75" customHeight="1">
      <c r="A775" s="88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GC775" s="147"/>
      <c r="GD775" s="147"/>
      <c r="GE775" s="147"/>
      <c r="GF775" s="147"/>
      <c r="GG775" s="147"/>
      <c r="GH775" s="147"/>
      <c r="GI775" s="147"/>
      <c r="GJ775" s="147"/>
      <c r="GK775" s="147"/>
    </row>
    <row r="776" ht="15.75" customHeight="1">
      <c r="A776" s="88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GC776" s="147"/>
      <c r="GD776" s="147"/>
      <c r="GE776" s="147"/>
      <c r="GF776" s="147"/>
      <c r="GG776" s="147"/>
      <c r="GH776" s="147"/>
      <c r="GI776" s="147"/>
      <c r="GJ776" s="147"/>
      <c r="GK776" s="147"/>
    </row>
    <row r="777" ht="15.75" customHeight="1">
      <c r="A777" s="88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GC777" s="147"/>
      <c r="GD777" s="147"/>
      <c r="GE777" s="147"/>
      <c r="GF777" s="147"/>
      <c r="GG777" s="147"/>
      <c r="GH777" s="147"/>
      <c r="GI777" s="147"/>
      <c r="GJ777" s="147"/>
      <c r="GK777" s="147"/>
    </row>
    <row r="778" ht="15.75" customHeight="1">
      <c r="A778" s="88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GC778" s="147"/>
      <c r="GD778" s="147"/>
      <c r="GE778" s="147"/>
      <c r="GF778" s="147"/>
      <c r="GG778" s="147"/>
      <c r="GH778" s="147"/>
      <c r="GI778" s="147"/>
      <c r="GJ778" s="147"/>
      <c r="GK778" s="147"/>
    </row>
    <row r="779" ht="15.75" customHeight="1">
      <c r="A779" s="88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GC779" s="147"/>
      <c r="GD779" s="147"/>
      <c r="GE779" s="147"/>
      <c r="GF779" s="147"/>
      <c r="GG779" s="147"/>
      <c r="GH779" s="147"/>
      <c r="GI779" s="147"/>
      <c r="GJ779" s="147"/>
      <c r="GK779" s="147"/>
    </row>
    <row r="780" ht="15.75" customHeight="1">
      <c r="A780" s="88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GC780" s="147"/>
      <c r="GD780" s="147"/>
      <c r="GE780" s="147"/>
      <c r="GF780" s="147"/>
      <c r="GG780" s="147"/>
      <c r="GH780" s="147"/>
      <c r="GI780" s="147"/>
      <c r="GJ780" s="147"/>
      <c r="GK780" s="147"/>
    </row>
    <row r="781" ht="15.75" customHeight="1">
      <c r="A781" s="88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GC781" s="147"/>
      <c r="GD781" s="147"/>
      <c r="GE781" s="147"/>
      <c r="GF781" s="147"/>
      <c r="GG781" s="147"/>
      <c r="GH781" s="147"/>
      <c r="GI781" s="147"/>
      <c r="GJ781" s="147"/>
      <c r="GK781" s="147"/>
    </row>
    <row r="782" ht="15.75" customHeight="1">
      <c r="A782" s="88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GC782" s="147"/>
      <c r="GD782" s="147"/>
      <c r="GE782" s="147"/>
      <c r="GF782" s="147"/>
      <c r="GG782" s="147"/>
      <c r="GH782" s="147"/>
      <c r="GI782" s="147"/>
      <c r="GJ782" s="147"/>
      <c r="GK782" s="147"/>
    </row>
    <row r="783" ht="15.75" customHeight="1">
      <c r="A783" s="88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GC783" s="147"/>
      <c r="GD783" s="147"/>
      <c r="GE783" s="147"/>
      <c r="GF783" s="147"/>
      <c r="GG783" s="147"/>
      <c r="GH783" s="147"/>
      <c r="GI783" s="147"/>
      <c r="GJ783" s="147"/>
      <c r="GK783" s="147"/>
    </row>
    <row r="784" ht="15.75" customHeight="1">
      <c r="A784" s="88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GC784" s="147"/>
      <c r="GD784" s="147"/>
      <c r="GE784" s="147"/>
      <c r="GF784" s="147"/>
      <c r="GG784" s="147"/>
      <c r="GH784" s="147"/>
      <c r="GI784" s="147"/>
      <c r="GJ784" s="147"/>
      <c r="GK784" s="147"/>
    </row>
    <row r="785" ht="15.75" customHeight="1">
      <c r="A785" s="88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GC785" s="147"/>
      <c r="GD785" s="147"/>
      <c r="GE785" s="147"/>
      <c r="GF785" s="147"/>
      <c r="GG785" s="147"/>
      <c r="GH785" s="147"/>
      <c r="GI785" s="147"/>
      <c r="GJ785" s="147"/>
      <c r="GK785" s="147"/>
    </row>
    <row r="786" ht="15.75" customHeight="1">
      <c r="A786" s="88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GC786" s="147"/>
      <c r="GD786" s="147"/>
      <c r="GE786" s="147"/>
      <c r="GF786" s="147"/>
      <c r="GG786" s="147"/>
      <c r="GH786" s="147"/>
      <c r="GI786" s="147"/>
      <c r="GJ786" s="147"/>
      <c r="GK786" s="147"/>
    </row>
    <row r="787" ht="15.75" customHeight="1">
      <c r="A787" s="88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GC787" s="147"/>
      <c r="GD787" s="147"/>
      <c r="GE787" s="147"/>
      <c r="GF787" s="147"/>
      <c r="GG787" s="147"/>
      <c r="GH787" s="147"/>
      <c r="GI787" s="147"/>
      <c r="GJ787" s="147"/>
      <c r="GK787" s="147"/>
    </row>
    <row r="788" ht="15.75" customHeight="1">
      <c r="A788" s="88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GC788" s="147"/>
      <c r="GD788" s="147"/>
      <c r="GE788" s="147"/>
      <c r="GF788" s="147"/>
      <c r="GG788" s="147"/>
      <c r="GH788" s="147"/>
      <c r="GI788" s="147"/>
      <c r="GJ788" s="147"/>
      <c r="GK788" s="147"/>
    </row>
    <row r="789" ht="15.75" customHeight="1">
      <c r="A789" s="88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GC789" s="147"/>
      <c r="GD789" s="147"/>
      <c r="GE789" s="147"/>
      <c r="GF789" s="147"/>
      <c r="GG789" s="147"/>
      <c r="GH789" s="147"/>
      <c r="GI789" s="147"/>
      <c r="GJ789" s="147"/>
      <c r="GK789" s="147"/>
    </row>
    <row r="790" ht="15.75" customHeight="1">
      <c r="A790" s="88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GC790" s="147"/>
      <c r="GD790" s="147"/>
      <c r="GE790" s="147"/>
      <c r="GF790" s="147"/>
      <c r="GG790" s="147"/>
      <c r="GH790" s="147"/>
      <c r="GI790" s="147"/>
      <c r="GJ790" s="147"/>
      <c r="GK790" s="147"/>
    </row>
    <row r="791" ht="15.75" customHeight="1">
      <c r="A791" s="88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GC791" s="147"/>
      <c r="GD791" s="147"/>
      <c r="GE791" s="147"/>
      <c r="GF791" s="147"/>
      <c r="GG791" s="147"/>
      <c r="GH791" s="147"/>
      <c r="GI791" s="147"/>
      <c r="GJ791" s="147"/>
      <c r="GK791" s="147"/>
    </row>
    <row r="792" ht="15.75" customHeight="1">
      <c r="A792" s="88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GC792" s="147"/>
      <c r="GD792" s="147"/>
      <c r="GE792" s="147"/>
      <c r="GF792" s="147"/>
      <c r="GG792" s="147"/>
      <c r="GH792" s="147"/>
      <c r="GI792" s="147"/>
      <c r="GJ792" s="147"/>
      <c r="GK792" s="147"/>
    </row>
    <row r="793" ht="15.75" customHeight="1">
      <c r="A793" s="88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GC793" s="147"/>
      <c r="GD793" s="147"/>
      <c r="GE793" s="147"/>
      <c r="GF793" s="147"/>
      <c r="GG793" s="147"/>
      <c r="GH793" s="147"/>
      <c r="GI793" s="147"/>
      <c r="GJ793" s="147"/>
      <c r="GK793" s="147"/>
    </row>
    <row r="794" ht="15.75" customHeight="1">
      <c r="A794" s="88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GC794" s="147"/>
      <c r="GD794" s="147"/>
      <c r="GE794" s="147"/>
      <c r="GF794" s="147"/>
      <c r="GG794" s="147"/>
      <c r="GH794" s="147"/>
      <c r="GI794" s="147"/>
      <c r="GJ794" s="147"/>
      <c r="GK794" s="147"/>
    </row>
    <row r="795" ht="15.75" customHeight="1">
      <c r="A795" s="88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GC795" s="147"/>
      <c r="GD795" s="147"/>
      <c r="GE795" s="147"/>
      <c r="GF795" s="147"/>
      <c r="GG795" s="147"/>
      <c r="GH795" s="147"/>
      <c r="GI795" s="147"/>
      <c r="GJ795" s="147"/>
      <c r="GK795" s="147"/>
    </row>
    <row r="796" ht="15.75" customHeight="1">
      <c r="A796" s="88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GC796" s="147"/>
      <c r="GD796" s="147"/>
      <c r="GE796" s="147"/>
      <c r="GF796" s="147"/>
      <c r="GG796" s="147"/>
      <c r="GH796" s="147"/>
      <c r="GI796" s="147"/>
      <c r="GJ796" s="147"/>
      <c r="GK796" s="147"/>
    </row>
    <row r="797" ht="15.75" customHeight="1">
      <c r="A797" s="88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GC797" s="147"/>
      <c r="GD797" s="147"/>
      <c r="GE797" s="147"/>
      <c r="GF797" s="147"/>
      <c r="GG797" s="147"/>
      <c r="GH797" s="147"/>
      <c r="GI797" s="147"/>
      <c r="GJ797" s="147"/>
      <c r="GK797" s="147"/>
    </row>
    <row r="798" ht="15.75" customHeight="1">
      <c r="A798" s="88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GC798" s="147"/>
      <c r="GD798" s="147"/>
      <c r="GE798" s="147"/>
      <c r="GF798" s="147"/>
      <c r="GG798" s="147"/>
      <c r="GH798" s="147"/>
      <c r="GI798" s="147"/>
      <c r="GJ798" s="147"/>
      <c r="GK798" s="147"/>
    </row>
    <row r="799" ht="15.75" customHeight="1">
      <c r="A799" s="88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GC799" s="147"/>
      <c r="GD799" s="147"/>
      <c r="GE799" s="147"/>
      <c r="GF799" s="147"/>
      <c r="GG799" s="147"/>
      <c r="GH799" s="147"/>
      <c r="GI799" s="147"/>
      <c r="GJ799" s="147"/>
      <c r="GK799" s="147"/>
    </row>
    <row r="800" ht="15.75" customHeight="1">
      <c r="A800" s="88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GC800" s="147"/>
      <c r="GD800" s="147"/>
      <c r="GE800" s="147"/>
      <c r="GF800" s="147"/>
      <c r="GG800" s="147"/>
      <c r="GH800" s="147"/>
      <c r="GI800" s="147"/>
      <c r="GJ800" s="147"/>
      <c r="GK800" s="147"/>
    </row>
    <row r="801" ht="15.75" customHeight="1">
      <c r="A801" s="88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GC801" s="147"/>
      <c r="GD801" s="147"/>
      <c r="GE801" s="147"/>
      <c r="GF801" s="147"/>
      <c r="GG801" s="147"/>
      <c r="GH801" s="147"/>
      <c r="GI801" s="147"/>
      <c r="GJ801" s="147"/>
      <c r="GK801" s="147"/>
    </row>
    <row r="802" ht="15.75" customHeight="1">
      <c r="A802" s="88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GC802" s="147"/>
      <c r="GD802" s="147"/>
      <c r="GE802" s="147"/>
      <c r="GF802" s="147"/>
      <c r="GG802" s="147"/>
      <c r="GH802" s="147"/>
      <c r="GI802" s="147"/>
      <c r="GJ802" s="147"/>
      <c r="GK802" s="147"/>
    </row>
    <row r="803" ht="15.75" customHeight="1">
      <c r="A803" s="88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GC803" s="147"/>
      <c r="GD803" s="147"/>
      <c r="GE803" s="147"/>
      <c r="GF803" s="147"/>
      <c r="GG803" s="147"/>
      <c r="GH803" s="147"/>
      <c r="GI803" s="147"/>
      <c r="GJ803" s="147"/>
      <c r="GK803" s="147"/>
    </row>
    <row r="804" ht="15.75" customHeight="1">
      <c r="A804" s="88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GC804" s="147"/>
      <c r="GD804" s="147"/>
      <c r="GE804" s="147"/>
      <c r="GF804" s="147"/>
      <c r="GG804" s="147"/>
      <c r="GH804" s="147"/>
      <c r="GI804" s="147"/>
      <c r="GJ804" s="147"/>
      <c r="GK804" s="147"/>
    </row>
    <row r="805" ht="15.75" customHeight="1">
      <c r="A805" s="88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GC805" s="147"/>
      <c r="GD805" s="147"/>
      <c r="GE805" s="147"/>
      <c r="GF805" s="147"/>
      <c r="GG805" s="147"/>
      <c r="GH805" s="147"/>
      <c r="GI805" s="147"/>
      <c r="GJ805" s="147"/>
      <c r="GK805" s="147"/>
    </row>
    <row r="806" ht="15.75" customHeight="1">
      <c r="A806" s="88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GC806" s="147"/>
      <c r="GD806" s="147"/>
      <c r="GE806" s="147"/>
      <c r="GF806" s="147"/>
      <c r="GG806" s="147"/>
      <c r="GH806" s="147"/>
      <c r="GI806" s="147"/>
      <c r="GJ806" s="147"/>
      <c r="GK806" s="147"/>
    </row>
    <row r="807" ht="15.75" customHeight="1">
      <c r="A807" s="88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GC807" s="147"/>
      <c r="GD807" s="147"/>
      <c r="GE807" s="147"/>
      <c r="GF807" s="147"/>
      <c r="GG807" s="147"/>
      <c r="GH807" s="147"/>
      <c r="GI807" s="147"/>
      <c r="GJ807" s="147"/>
      <c r="GK807" s="147"/>
    </row>
    <row r="808" ht="15.75" customHeight="1">
      <c r="A808" s="88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GC808" s="147"/>
      <c r="GD808" s="147"/>
      <c r="GE808" s="147"/>
      <c r="GF808" s="147"/>
      <c r="GG808" s="147"/>
      <c r="GH808" s="147"/>
      <c r="GI808" s="147"/>
      <c r="GJ808" s="147"/>
      <c r="GK808" s="147"/>
    </row>
    <row r="809" ht="15.75" customHeight="1">
      <c r="A809" s="88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GC809" s="147"/>
      <c r="GD809" s="147"/>
      <c r="GE809" s="147"/>
      <c r="GF809" s="147"/>
      <c r="GG809" s="147"/>
      <c r="GH809" s="147"/>
      <c r="GI809" s="147"/>
      <c r="GJ809" s="147"/>
      <c r="GK809" s="147"/>
    </row>
    <row r="810" ht="15.75" customHeight="1">
      <c r="A810" s="88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GC810" s="147"/>
      <c r="GD810" s="147"/>
      <c r="GE810" s="147"/>
      <c r="GF810" s="147"/>
      <c r="GG810" s="147"/>
      <c r="GH810" s="147"/>
      <c r="GI810" s="147"/>
      <c r="GJ810" s="147"/>
      <c r="GK810" s="147"/>
    </row>
    <row r="811" ht="15.75" customHeight="1">
      <c r="A811" s="88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GC811" s="147"/>
      <c r="GD811" s="147"/>
      <c r="GE811" s="147"/>
      <c r="GF811" s="147"/>
      <c r="GG811" s="147"/>
      <c r="GH811" s="147"/>
      <c r="GI811" s="147"/>
      <c r="GJ811" s="147"/>
      <c r="GK811" s="147"/>
    </row>
    <row r="812" ht="15.75" customHeight="1">
      <c r="A812" s="88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GC812" s="147"/>
      <c r="GD812" s="147"/>
      <c r="GE812" s="147"/>
      <c r="GF812" s="147"/>
      <c r="GG812" s="147"/>
      <c r="GH812" s="147"/>
      <c r="GI812" s="147"/>
      <c r="GJ812" s="147"/>
      <c r="GK812" s="147"/>
    </row>
    <row r="813" ht="15.75" customHeight="1">
      <c r="A813" s="88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GC813" s="147"/>
      <c r="GD813" s="147"/>
      <c r="GE813" s="147"/>
      <c r="GF813" s="147"/>
      <c r="GG813" s="147"/>
      <c r="GH813" s="147"/>
      <c r="GI813" s="147"/>
      <c r="GJ813" s="147"/>
      <c r="GK813" s="147"/>
    </row>
    <row r="814" ht="15.75" customHeight="1">
      <c r="A814" s="88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GC814" s="147"/>
      <c r="GD814" s="147"/>
      <c r="GE814" s="147"/>
      <c r="GF814" s="147"/>
      <c r="GG814" s="147"/>
      <c r="GH814" s="147"/>
      <c r="GI814" s="147"/>
      <c r="GJ814" s="147"/>
      <c r="GK814" s="147"/>
    </row>
    <row r="815" ht="15.75" customHeight="1">
      <c r="A815" s="88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GC815" s="147"/>
      <c r="GD815" s="147"/>
      <c r="GE815" s="147"/>
      <c r="GF815" s="147"/>
      <c r="GG815" s="147"/>
      <c r="GH815" s="147"/>
      <c r="GI815" s="147"/>
      <c r="GJ815" s="147"/>
      <c r="GK815" s="147"/>
    </row>
    <row r="816" ht="15.75" customHeight="1">
      <c r="A816" s="88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GC816" s="147"/>
      <c r="GD816" s="147"/>
      <c r="GE816" s="147"/>
      <c r="GF816" s="147"/>
      <c r="GG816" s="147"/>
      <c r="GH816" s="147"/>
      <c r="GI816" s="147"/>
      <c r="GJ816" s="147"/>
      <c r="GK816" s="147"/>
    </row>
    <row r="817" ht="15.75" customHeight="1">
      <c r="A817" s="88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GC817" s="147"/>
      <c r="GD817" s="147"/>
      <c r="GE817" s="147"/>
      <c r="GF817" s="147"/>
      <c r="GG817" s="147"/>
      <c r="GH817" s="147"/>
      <c r="GI817" s="147"/>
      <c r="GJ817" s="147"/>
      <c r="GK817" s="147"/>
    </row>
    <row r="818" ht="15.75" customHeight="1">
      <c r="A818" s="88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GC818" s="147"/>
      <c r="GD818" s="147"/>
      <c r="GE818" s="147"/>
      <c r="GF818" s="147"/>
      <c r="GG818" s="147"/>
      <c r="GH818" s="147"/>
      <c r="GI818" s="147"/>
      <c r="GJ818" s="147"/>
      <c r="GK818" s="147"/>
    </row>
    <row r="819" ht="15.75" customHeight="1">
      <c r="A819" s="88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GC819" s="147"/>
      <c r="GD819" s="147"/>
      <c r="GE819" s="147"/>
      <c r="GF819" s="147"/>
      <c r="GG819" s="147"/>
      <c r="GH819" s="147"/>
      <c r="GI819" s="147"/>
      <c r="GJ819" s="147"/>
      <c r="GK819" s="147"/>
    </row>
    <row r="820" ht="15.75" customHeight="1">
      <c r="A820" s="88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GC820" s="147"/>
      <c r="GD820" s="147"/>
      <c r="GE820" s="147"/>
      <c r="GF820" s="147"/>
      <c r="GG820" s="147"/>
      <c r="GH820" s="147"/>
      <c r="GI820" s="147"/>
      <c r="GJ820" s="147"/>
      <c r="GK820" s="147"/>
    </row>
    <row r="821" ht="15.75" customHeight="1">
      <c r="A821" s="88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GC821" s="147"/>
      <c r="GD821" s="147"/>
      <c r="GE821" s="147"/>
      <c r="GF821" s="147"/>
      <c r="GG821" s="147"/>
      <c r="GH821" s="147"/>
      <c r="GI821" s="147"/>
      <c r="GJ821" s="147"/>
      <c r="GK821" s="147"/>
    </row>
    <row r="822" ht="15.75" customHeight="1">
      <c r="A822" s="88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GC822" s="147"/>
      <c r="GD822" s="147"/>
      <c r="GE822" s="147"/>
      <c r="GF822" s="147"/>
      <c r="GG822" s="147"/>
      <c r="GH822" s="147"/>
      <c r="GI822" s="147"/>
      <c r="GJ822" s="147"/>
      <c r="GK822" s="147"/>
    </row>
    <row r="823" ht="15.75" customHeight="1">
      <c r="A823" s="88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GC823" s="147"/>
      <c r="GD823" s="147"/>
      <c r="GE823" s="147"/>
      <c r="GF823" s="147"/>
      <c r="GG823" s="147"/>
      <c r="GH823" s="147"/>
      <c r="GI823" s="147"/>
      <c r="GJ823" s="147"/>
      <c r="GK823" s="147"/>
    </row>
    <row r="824" ht="15.75" customHeight="1">
      <c r="A824" s="88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GC824" s="147"/>
      <c r="GD824" s="147"/>
      <c r="GE824" s="147"/>
      <c r="GF824" s="147"/>
      <c r="GG824" s="147"/>
      <c r="GH824" s="147"/>
      <c r="GI824" s="147"/>
      <c r="GJ824" s="147"/>
      <c r="GK824" s="147"/>
    </row>
    <row r="825" ht="15.75" customHeight="1">
      <c r="A825" s="88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GC825" s="147"/>
      <c r="GD825" s="147"/>
      <c r="GE825" s="147"/>
      <c r="GF825" s="147"/>
      <c r="GG825" s="147"/>
      <c r="GH825" s="147"/>
      <c r="GI825" s="147"/>
      <c r="GJ825" s="147"/>
      <c r="GK825" s="147"/>
    </row>
    <row r="826" ht="15.75" customHeight="1">
      <c r="A826" s="88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GC826" s="147"/>
      <c r="GD826" s="147"/>
      <c r="GE826" s="147"/>
      <c r="GF826" s="147"/>
      <c r="GG826" s="147"/>
      <c r="GH826" s="147"/>
      <c r="GI826" s="147"/>
      <c r="GJ826" s="147"/>
      <c r="GK826" s="147"/>
    </row>
    <row r="827" ht="15.75" customHeight="1">
      <c r="A827" s="88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GC827" s="147"/>
      <c r="GD827" s="147"/>
      <c r="GE827" s="147"/>
      <c r="GF827" s="147"/>
      <c r="GG827" s="147"/>
      <c r="GH827" s="147"/>
      <c r="GI827" s="147"/>
      <c r="GJ827" s="147"/>
      <c r="GK827" s="147"/>
    </row>
    <row r="828" ht="15.75" customHeight="1">
      <c r="A828" s="88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GC828" s="147"/>
      <c r="GD828" s="147"/>
      <c r="GE828" s="147"/>
      <c r="GF828" s="147"/>
      <c r="GG828" s="147"/>
      <c r="GH828" s="147"/>
      <c r="GI828" s="147"/>
      <c r="GJ828" s="147"/>
      <c r="GK828" s="147"/>
    </row>
    <row r="829" ht="15.75" customHeight="1">
      <c r="A829" s="88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GC829" s="147"/>
      <c r="GD829" s="147"/>
      <c r="GE829" s="147"/>
      <c r="GF829" s="147"/>
      <c r="GG829" s="147"/>
      <c r="GH829" s="147"/>
      <c r="GI829" s="147"/>
      <c r="GJ829" s="147"/>
      <c r="GK829" s="147"/>
    </row>
    <row r="830" ht="15.75" customHeight="1">
      <c r="A830" s="88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GC830" s="147"/>
      <c r="GD830" s="147"/>
      <c r="GE830" s="147"/>
      <c r="GF830" s="147"/>
      <c r="GG830" s="147"/>
      <c r="GH830" s="147"/>
      <c r="GI830" s="147"/>
      <c r="GJ830" s="147"/>
      <c r="GK830" s="147"/>
    </row>
    <row r="831" ht="15.75" customHeight="1">
      <c r="A831" s="88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GC831" s="147"/>
      <c r="GD831" s="147"/>
      <c r="GE831" s="147"/>
      <c r="GF831" s="147"/>
      <c r="GG831" s="147"/>
      <c r="GH831" s="147"/>
      <c r="GI831" s="147"/>
      <c r="GJ831" s="147"/>
      <c r="GK831" s="147"/>
    </row>
    <row r="832" ht="15.75" customHeight="1">
      <c r="A832" s="88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GC832" s="147"/>
      <c r="GD832" s="147"/>
      <c r="GE832" s="147"/>
      <c r="GF832" s="147"/>
      <c r="GG832" s="147"/>
      <c r="GH832" s="147"/>
      <c r="GI832" s="147"/>
      <c r="GJ832" s="147"/>
      <c r="GK832" s="147"/>
    </row>
    <row r="833" ht="15.75" customHeight="1">
      <c r="A833" s="88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GC833" s="147"/>
      <c r="GD833" s="147"/>
      <c r="GE833" s="147"/>
      <c r="GF833" s="147"/>
      <c r="GG833" s="147"/>
      <c r="GH833" s="147"/>
      <c r="GI833" s="147"/>
      <c r="GJ833" s="147"/>
      <c r="GK833" s="147"/>
    </row>
    <row r="834" ht="15.75" customHeight="1">
      <c r="A834" s="88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GC834" s="147"/>
      <c r="GD834" s="147"/>
      <c r="GE834" s="147"/>
      <c r="GF834" s="147"/>
      <c r="GG834" s="147"/>
      <c r="GH834" s="147"/>
      <c r="GI834" s="147"/>
      <c r="GJ834" s="147"/>
      <c r="GK834" s="147"/>
    </row>
    <row r="835" ht="15.75" customHeight="1">
      <c r="A835" s="88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GC835" s="147"/>
      <c r="GD835" s="147"/>
      <c r="GE835" s="147"/>
      <c r="GF835" s="147"/>
      <c r="GG835" s="147"/>
      <c r="GH835" s="147"/>
      <c r="GI835" s="147"/>
      <c r="GJ835" s="147"/>
      <c r="GK835" s="147"/>
    </row>
    <row r="836" ht="15.75" customHeight="1">
      <c r="A836" s="88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GC836" s="147"/>
      <c r="GD836" s="147"/>
      <c r="GE836" s="147"/>
      <c r="GF836" s="147"/>
      <c r="GG836" s="147"/>
      <c r="GH836" s="147"/>
      <c r="GI836" s="147"/>
      <c r="GJ836" s="147"/>
      <c r="GK836" s="147"/>
    </row>
    <row r="837" ht="15.75" customHeight="1">
      <c r="A837" s="88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GC837" s="147"/>
      <c r="GD837" s="147"/>
      <c r="GE837" s="147"/>
      <c r="GF837" s="147"/>
      <c r="GG837" s="147"/>
      <c r="GH837" s="147"/>
      <c r="GI837" s="147"/>
      <c r="GJ837" s="147"/>
      <c r="GK837" s="147"/>
    </row>
    <row r="838" ht="15.75" customHeight="1">
      <c r="A838" s="88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GC838" s="147"/>
      <c r="GD838" s="147"/>
      <c r="GE838" s="147"/>
      <c r="GF838" s="147"/>
      <c r="GG838" s="147"/>
      <c r="GH838" s="147"/>
      <c r="GI838" s="147"/>
      <c r="GJ838" s="147"/>
      <c r="GK838" s="147"/>
    </row>
    <row r="839" ht="15.75" customHeight="1">
      <c r="A839" s="88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GC839" s="147"/>
      <c r="GD839" s="147"/>
      <c r="GE839" s="147"/>
      <c r="GF839" s="147"/>
      <c r="GG839" s="147"/>
      <c r="GH839" s="147"/>
      <c r="GI839" s="147"/>
      <c r="GJ839" s="147"/>
      <c r="GK839" s="147"/>
    </row>
    <row r="840" ht="15.75" customHeight="1">
      <c r="A840" s="88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GC840" s="147"/>
      <c r="GD840" s="147"/>
      <c r="GE840" s="147"/>
      <c r="GF840" s="147"/>
      <c r="GG840" s="147"/>
      <c r="GH840" s="147"/>
      <c r="GI840" s="147"/>
      <c r="GJ840" s="147"/>
      <c r="GK840" s="147"/>
    </row>
    <row r="841" ht="15.75" customHeight="1">
      <c r="A841" s="88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GC841" s="147"/>
      <c r="GD841" s="147"/>
      <c r="GE841" s="147"/>
      <c r="GF841" s="147"/>
      <c r="GG841" s="147"/>
      <c r="GH841" s="147"/>
      <c r="GI841" s="147"/>
      <c r="GJ841" s="147"/>
      <c r="GK841" s="147"/>
    </row>
    <row r="842" ht="15.75" customHeight="1">
      <c r="A842" s="88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GC842" s="147"/>
      <c r="GD842" s="147"/>
      <c r="GE842" s="147"/>
      <c r="GF842" s="147"/>
      <c r="GG842" s="147"/>
      <c r="GH842" s="147"/>
      <c r="GI842" s="147"/>
      <c r="GJ842" s="147"/>
      <c r="GK842" s="147"/>
    </row>
    <row r="843" ht="15.75" customHeight="1">
      <c r="A843" s="88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GC843" s="147"/>
      <c r="GD843" s="147"/>
      <c r="GE843" s="147"/>
      <c r="GF843" s="147"/>
      <c r="GG843" s="147"/>
      <c r="GH843" s="147"/>
      <c r="GI843" s="147"/>
      <c r="GJ843" s="147"/>
      <c r="GK843" s="147"/>
    </row>
    <row r="844" ht="15.75" customHeight="1">
      <c r="A844" s="88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GC844" s="147"/>
      <c r="GD844" s="147"/>
      <c r="GE844" s="147"/>
      <c r="GF844" s="147"/>
      <c r="GG844" s="147"/>
      <c r="GH844" s="147"/>
      <c r="GI844" s="147"/>
      <c r="GJ844" s="147"/>
      <c r="GK844" s="147"/>
    </row>
    <row r="845" ht="15.75" customHeight="1">
      <c r="A845" s="88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GC845" s="147"/>
      <c r="GD845" s="147"/>
      <c r="GE845" s="147"/>
      <c r="GF845" s="147"/>
      <c r="GG845" s="147"/>
      <c r="GH845" s="147"/>
      <c r="GI845" s="147"/>
      <c r="GJ845" s="147"/>
      <c r="GK845" s="147"/>
    </row>
    <row r="846" ht="15.75" customHeight="1">
      <c r="A846" s="88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GC846" s="147"/>
      <c r="GD846" s="147"/>
      <c r="GE846" s="147"/>
      <c r="GF846" s="147"/>
      <c r="GG846" s="147"/>
      <c r="GH846" s="147"/>
      <c r="GI846" s="147"/>
      <c r="GJ846" s="147"/>
      <c r="GK846" s="147"/>
    </row>
    <row r="847" ht="15.75" customHeight="1">
      <c r="A847" s="88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GC847" s="147"/>
      <c r="GD847" s="147"/>
      <c r="GE847" s="147"/>
      <c r="GF847" s="147"/>
      <c r="GG847" s="147"/>
      <c r="GH847" s="147"/>
      <c r="GI847" s="147"/>
      <c r="GJ847" s="147"/>
      <c r="GK847" s="147"/>
    </row>
    <row r="848" ht="15.75" customHeight="1">
      <c r="A848" s="88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GC848" s="147"/>
      <c r="GD848" s="147"/>
      <c r="GE848" s="147"/>
      <c r="GF848" s="147"/>
      <c r="GG848" s="147"/>
      <c r="GH848" s="147"/>
      <c r="GI848" s="147"/>
      <c r="GJ848" s="147"/>
      <c r="GK848" s="147"/>
    </row>
    <row r="849" ht="15.75" customHeight="1">
      <c r="A849" s="88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GC849" s="147"/>
      <c r="GD849" s="147"/>
      <c r="GE849" s="147"/>
      <c r="GF849" s="147"/>
      <c r="GG849" s="147"/>
      <c r="GH849" s="147"/>
      <c r="GI849" s="147"/>
      <c r="GJ849" s="147"/>
      <c r="GK849" s="147"/>
    </row>
    <row r="850" ht="15.75" customHeight="1">
      <c r="A850" s="88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GC850" s="147"/>
      <c r="GD850" s="147"/>
      <c r="GE850" s="147"/>
      <c r="GF850" s="147"/>
      <c r="GG850" s="147"/>
      <c r="GH850" s="147"/>
      <c r="GI850" s="147"/>
      <c r="GJ850" s="147"/>
      <c r="GK850" s="147"/>
    </row>
    <row r="851" ht="15.75" customHeight="1">
      <c r="A851" s="88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GC851" s="147"/>
      <c r="GD851" s="147"/>
      <c r="GE851" s="147"/>
      <c r="GF851" s="147"/>
      <c r="GG851" s="147"/>
      <c r="GH851" s="147"/>
      <c r="GI851" s="147"/>
      <c r="GJ851" s="147"/>
      <c r="GK851" s="147"/>
    </row>
    <row r="852" ht="15.75" customHeight="1">
      <c r="A852" s="88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GC852" s="147"/>
      <c r="GD852" s="147"/>
      <c r="GE852" s="147"/>
      <c r="GF852" s="147"/>
      <c r="GG852" s="147"/>
      <c r="GH852" s="147"/>
      <c r="GI852" s="147"/>
      <c r="GJ852" s="147"/>
      <c r="GK852" s="147"/>
    </row>
    <row r="853" ht="15.75" customHeight="1">
      <c r="A853" s="88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GC853" s="147"/>
      <c r="GD853" s="147"/>
      <c r="GE853" s="147"/>
      <c r="GF853" s="147"/>
      <c r="GG853" s="147"/>
      <c r="GH853" s="147"/>
      <c r="GI853" s="147"/>
      <c r="GJ853" s="147"/>
      <c r="GK853" s="147"/>
    </row>
    <row r="854" ht="15.75" customHeight="1">
      <c r="A854" s="88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GC854" s="147"/>
      <c r="GD854" s="147"/>
      <c r="GE854" s="147"/>
      <c r="GF854" s="147"/>
      <c r="GG854" s="147"/>
      <c r="GH854" s="147"/>
      <c r="GI854" s="147"/>
      <c r="GJ854" s="147"/>
      <c r="GK854" s="147"/>
    </row>
    <row r="855" ht="15.75" customHeight="1">
      <c r="A855" s="88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GC855" s="147"/>
      <c r="GD855" s="147"/>
      <c r="GE855" s="147"/>
      <c r="GF855" s="147"/>
      <c r="GG855" s="147"/>
      <c r="GH855" s="147"/>
      <c r="GI855" s="147"/>
      <c r="GJ855" s="147"/>
      <c r="GK855" s="147"/>
    </row>
    <row r="856" ht="15.75" customHeight="1">
      <c r="A856" s="88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GC856" s="147"/>
      <c r="GD856" s="147"/>
      <c r="GE856" s="147"/>
      <c r="GF856" s="147"/>
      <c r="GG856" s="147"/>
      <c r="GH856" s="147"/>
      <c r="GI856" s="147"/>
      <c r="GJ856" s="147"/>
      <c r="GK856" s="147"/>
    </row>
    <row r="857" ht="15.75" customHeight="1">
      <c r="A857" s="88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GC857" s="147"/>
      <c r="GD857" s="147"/>
      <c r="GE857" s="147"/>
      <c r="GF857" s="147"/>
      <c r="GG857" s="147"/>
      <c r="GH857" s="147"/>
      <c r="GI857" s="147"/>
      <c r="GJ857" s="147"/>
      <c r="GK857" s="147"/>
    </row>
    <row r="858" ht="15.75" customHeight="1">
      <c r="A858" s="88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GC858" s="147"/>
      <c r="GD858" s="147"/>
      <c r="GE858" s="147"/>
      <c r="GF858" s="147"/>
      <c r="GG858" s="147"/>
      <c r="GH858" s="147"/>
      <c r="GI858" s="147"/>
      <c r="GJ858" s="147"/>
      <c r="GK858" s="147"/>
    </row>
    <row r="859" ht="15.75" customHeight="1">
      <c r="A859" s="88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GC859" s="147"/>
      <c r="GD859" s="147"/>
      <c r="GE859" s="147"/>
      <c r="GF859" s="147"/>
      <c r="GG859" s="147"/>
      <c r="GH859" s="147"/>
      <c r="GI859" s="147"/>
      <c r="GJ859" s="147"/>
      <c r="GK859" s="147"/>
    </row>
    <row r="860" ht="15.75" customHeight="1">
      <c r="A860" s="88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GC860" s="147"/>
      <c r="GD860" s="147"/>
      <c r="GE860" s="147"/>
      <c r="GF860" s="147"/>
      <c r="GG860" s="147"/>
      <c r="GH860" s="147"/>
      <c r="GI860" s="147"/>
      <c r="GJ860" s="147"/>
      <c r="GK860" s="147"/>
    </row>
    <row r="861" ht="15.75" customHeight="1">
      <c r="A861" s="88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GC861" s="147"/>
      <c r="GD861" s="147"/>
      <c r="GE861" s="147"/>
      <c r="GF861" s="147"/>
      <c r="GG861" s="147"/>
      <c r="GH861" s="147"/>
      <c r="GI861" s="147"/>
      <c r="GJ861" s="147"/>
      <c r="GK861" s="147"/>
    </row>
    <row r="862" ht="15.75" customHeight="1">
      <c r="A862" s="88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GC862" s="147"/>
      <c r="GD862" s="147"/>
      <c r="GE862" s="147"/>
      <c r="GF862" s="147"/>
      <c r="GG862" s="147"/>
      <c r="GH862" s="147"/>
      <c r="GI862" s="147"/>
      <c r="GJ862" s="147"/>
      <c r="GK862" s="147"/>
    </row>
    <row r="863" ht="15.75" customHeight="1">
      <c r="A863" s="88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GC863" s="147"/>
      <c r="GD863" s="147"/>
      <c r="GE863" s="147"/>
      <c r="GF863" s="147"/>
      <c r="GG863" s="147"/>
      <c r="GH863" s="147"/>
      <c r="GI863" s="147"/>
      <c r="GJ863" s="147"/>
      <c r="GK863" s="147"/>
    </row>
    <row r="864" ht="15.75" customHeight="1">
      <c r="A864" s="88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GC864" s="147"/>
      <c r="GD864" s="147"/>
      <c r="GE864" s="147"/>
      <c r="GF864" s="147"/>
      <c r="GG864" s="147"/>
      <c r="GH864" s="147"/>
      <c r="GI864" s="147"/>
      <c r="GJ864" s="147"/>
      <c r="GK864" s="147"/>
    </row>
    <row r="865" ht="15.75" customHeight="1">
      <c r="A865" s="88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GC865" s="147"/>
      <c r="GD865" s="147"/>
      <c r="GE865" s="147"/>
      <c r="GF865" s="147"/>
      <c r="GG865" s="147"/>
      <c r="GH865" s="147"/>
      <c r="GI865" s="147"/>
      <c r="GJ865" s="147"/>
      <c r="GK865" s="147"/>
    </row>
    <row r="866" ht="15.75" customHeight="1">
      <c r="A866" s="88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GC866" s="147"/>
      <c r="GD866" s="147"/>
      <c r="GE866" s="147"/>
      <c r="GF866" s="147"/>
      <c r="GG866" s="147"/>
      <c r="GH866" s="147"/>
      <c r="GI866" s="147"/>
      <c r="GJ866" s="147"/>
      <c r="GK866" s="147"/>
    </row>
    <row r="867" ht="15.75" customHeight="1">
      <c r="A867" s="88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GC867" s="147"/>
      <c r="GD867" s="147"/>
      <c r="GE867" s="147"/>
      <c r="GF867" s="147"/>
      <c r="GG867" s="147"/>
      <c r="GH867" s="147"/>
      <c r="GI867" s="147"/>
      <c r="GJ867" s="147"/>
      <c r="GK867" s="147"/>
    </row>
    <row r="868" ht="15.75" customHeight="1">
      <c r="A868" s="88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GC868" s="147"/>
      <c r="GD868" s="147"/>
      <c r="GE868" s="147"/>
      <c r="GF868" s="147"/>
      <c r="GG868" s="147"/>
      <c r="GH868" s="147"/>
      <c r="GI868" s="147"/>
      <c r="GJ868" s="147"/>
      <c r="GK868" s="147"/>
    </row>
    <row r="869" ht="15.75" customHeight="1">
      <c r="A869" s="88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GC869" s="147"/>
      <c r="GD869" s="147"/>
      <c r="GE869" s="147"/>
      <c r="GF869" s="147"/>
      <c r="GG869" s="147"/>
      <c r="GH869" s="147"/>
      <c r="GI869" s="147"/>
      <c r="GJ869" s="147"/>
      <c r="GK869" s="147"/>
    </row>
    <row r="870" ht="15.75" customHeight="1">
      <c r="A870" s="88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GC870" s="147"/>
      <c r="GD870" s="147"/>
      <c r="GE870" s="147"/>
      <c r="GF870" s="147"/>
      <c r="GG870" s="147"/>
      <c r="GH870" s="147"/>
      <c r="GI870" s="147"/>
      <c r="GJ870" s="147"/>
      <c r="GK870" s="147"/>
    </row>
    <row r="871" ht="15.75" customHeight="1">
      <c r="A871" s="88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GC871" s="147"/>
      <c r="GD871" s="147"/>
      <c r="GE871" s="147"/>
      <c r="GF871" s="147"/>
      <c r="GG871" s="147"/>
      <c r="GH871" s="147"/>
      <c r="GI871" s="147"/>
      <c r="GJ871" s="147"/>
      <c r="GK871" s="147"/>
    </row>
    <row r="872" ht="15.75" customHeight="1">
      <c r="A872" s="88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GC872" s="147"/>
      <c r="GD872" s="147"/>
      <c r="GE872" s="147"/>
      <c r="GF872" s="147"/>
      <c r="GG872" s="147"/>
      <c r="GH872" s="147"/>
      <c r="GI872" s="147"/>
      <c r="GJ872" s="147"/>
      <c r="GK872" s="147"/>
    </row>
    <row r="873" ht="15.75" customHeight="1">
      <c r="A873" s="88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GC873" s="147"/>
      <c r="GD873" s="147"/>
      <c r="GE873" s="147"/>
      <c r="GF873" s="147"/>
      <c r="GG873" s="147"/>
      <c r="GH873" s="147"/>
      <c r="GI873" s="147"/>
      <c r="GJ873" s="147"/>
      <c r="GK873" s="147"/>
    </row>
    <row r="874" ht="15.75" customHeight="1">
      <c r="A874" s="88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GC874" s="147"/>
      <c r="GD874" s="147"/>
      <c r="GE874" s="147"/>
      <c r="GF874" s="147"/>
      <c r="GG874" s="147"/>
      <c r="GH874" s="147"/>
      <c r="GI874" s="147"/>
      <c r="GJ874" s="147"/>
      <c r="GK874" s="147"/>
    </row>
    <row r="875" ht="15.75" customHeight="1">
      <c r="A875" s="88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GC875" s="147"/>
      <c r="GD875" s="147"/>
      <c r="GE875" s="147"/>
      <c r="GF875" s="147"/>
      <c r="GG875" s="147"/>
      <c r="GH875" s="147"/>
      <c r="GI875" s="147"/>
      <c r="GJ875" s="147"/>
      <c r="GK875" s="147"/>
    </row>
    <row r="876" ht="15.75" customHeight="1">
      <c r="A876" s="88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GC876" s="147"/>
      <c r="GD876" s="147"/>
      <c r="GE876" s="147"/>
      <c r="GF876" s="147"/>
      <c r="GG876" s="147"/>
      <c r="GH876" s="147"/>
      <c r="GI876" s="147"/>
      <c r="GJ876" s="147"/>
      <c r="GK876" s="147"/>
    </row>
    <row r="877" ht="15.75" customHeight="1">
      <c r="A877" s="88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GC877" s="147"/>
      <c r="GD877" s="147"/>
      <c r="GE877" s="147"/>
      <c r="GF877" s="147"/>
      <c r="GG877" s="147"/>
      <c r="GH877" s="147"/>
      <c r="GI877" s="147"/>
      <c r="GJ877" s="147"/>
      <c r="GK877" s="147"/>
    </row>
    <row r="878" ht="15.75" customHeight="1">
      <c r="A878" s="88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GC878" s="147"/>
      <c r="GD878" s="147"/>
      <c r="GE878" s="147"/>
      <c r="GF878" s="147"/>
      <c r="GG878" s="147"/>
      <c r="GH878" s="147"/>
      <c r="GI878" s="147"/>
      <c r="GJ878" s="147"/>
      <c r="GK878" s="147"/>
    </row>
    <row r="879" ht="15.75" customHeight="1">
      <c r="A879" s="88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GC879" s="147"/>
      <c r="GD879" s="147"/>
      <c r="GE879" s="147"/>
      <c r="GF879" s="147"/>
      <c r="GG879" s="147"/>
      <c r="GH879" s="147"/>
      <c r="GI879" s="147"/>
      <c r="GJ879" s="147"/>
      <c r="GK879" s="147"/>
    </row>
    <row r="880" ht="15.75" customHeight="1">
      <c r="A880" s="88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GC880" s="147"/>
      <c r="GD880" s="147"/>
      <c r="GE880" s="147"/>
      <c r="GF880" s="147"/>
      <c r="GG880" s="147"/>
      <c r="GH880" s="147"/>
      <c r="GI880" s="147"/>
      <c r="GJ880" s="147"/>
      <c r="GK880" s="147"/>
    </row>
    <row r="881" ht="15.75" customHeight="1">
      <c r="A881" s="88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GC881" s="147"/>
      <c r="GD881" s="147"/>
      <c r="GE881" s="147"/>
      <c r="GF881" s="147"/>
      <c r="GG881" s="147"/>
      <c r="GH881" s="147"/>
      <c r="GI881" s="147"/>
      <c r="GJ881" s="147"/>
      <c r="GK881" s="147"/>
    </row>
    <row r="882" ht="15.75" customHeight="1">
      <c r="A882" s="88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GC882" s="147"/>
      <c r="GD882" s="147"/>
      <c r="GE882" s="147"/>
      <c r="GF882" s="147"/>
      <c r="GG882" s="147"/>
      <c r="GH882" s="147"/>
      <c r="GI882" s="147"/>
      <c r="GJ882" s="147"/>
      <c r="GK882" s="147"/>
    </row>
    <row r="883" ht="15.75" customHeight="1">
      <c r="A883" s="88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GC883" s="147"/>
      <c r="GD883" s="147"/>
      <c r="GE883" s="147"/>
      <c r="GF883" s="147"/>
      <c r="GG883" s="147"/>
      <c r="GH883" s="147"/>
      <c r="GI883" s="147"/>
      <c r="GJ883" s="147"/>
      <c r="GK883" s="147"/>
    </row>
    <row r="884" ht="15.75" customHeight="1">
      <c r="A884" s="88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GC884" s="147"/>
      <c r="GD884" s="147"/>
      <c r="GE884" s="147"/>
      <c r="GF884" s="147"/>
      <c r="GG884" s="147"/>
      <c r="GH884" s="147"/>
      <c r="GI884" s="147"/>
      <c r="GJ884" s="147"/>
      <c r="GK884" s="147"/>
    </row>
    <row r="885" ht="15.75" customHeight="1">
      <c r="A885" s="88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GC885" s="147"/>
      <c r="GD885" s="147"/>
      <c r="GE885" s="147"/>
      <c r="GF885" s="147"/>
      <c r="GG885" s="147"/>
      <c r="GH885" s="147"/>
      <c r="GI885" s="147"/>
      <c r="GJ885" s="147"/>
      <c r="GK885" s="147"/>
    </row>
    <row r="886" ht="15.75" customHeight="1">
      <c r="A886" s="88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GC886" s="147"/>
      <c r="GD886" s="147"/>
      <c r="GE886" s="147"/>
      <c r="GF886" s="147"/>
      <c r="GG886" s="147"/>
      <c r="GH886" s="147"/>
      <c r="GI886" s="147"/>
      <c r="GJ886" s="147"/>
      <c r="GK886" s="147"/>
    </row>
    <row r="887" ht="15.75" customHeight="1">
      <c r="A887" s="88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GC887" s="147"/>
      <c r="GD887" s="147"/>
      <c r="GE887" s="147"/>
      <c r="GF887" s="147"/>
      <c r="GG887" s="147"/>
      <c r="GH887" s="147"/>
      <c r="GI887" s="147"/>
      <c r="GJ887" s="147"/>
      <c r="GK887" s="147"/>
    </row>
    <row r="888" ht="15.75" customHeight="1">
      <c r="A888" s="88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GC888" s="147"/>
      <c r="GD888" s="147"/>
      <c r="GE888" s="147"/>
      <c r="GF888" s="147"/>
      <c r="GG888" s="147"/>
      <c r="GH888" s="147"/>
      <c r="GI888" s="147"/>
      <c r="GJ888" s="147"/>
      <c r="GK888" s="147"/>
    </row>
    <row r="889" ht="15.75" customHeight="1">
      <c r="A889" s="88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GC889" s="147"/>
      <c r="GD889" s="147"/>
      <c r="GE889" s="147"/>
      <c r="GF889" s="147"/>
      <c r="GG889" s="147"/>
      <c r="GH889" s="147"/>
      <c r="GI889" s="147"/>
      <c r="GJ889" s="147"/>
      <c r="GK889" s="147"/>
    </row>
    <row r="890" ht="15.75" customHeight="1">
      <c r="A890" s="88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GC890" s="147"/>
      <c r="GD890" s="147"/>
      <c r="GE890" s="147"/>
      <c r="GF890" s="147"/>
      <c r="GG890" s="147"/>
      <c r="GH890" s="147"/>
      <c r="GI890" s="147"/>
      <c r="GJ890" s="147"/>
      <c r="GK890" s="147"/>
    </row>
    <row r="891" ht="15.75" customHeight="1">
      <c r="A891" s="88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GC891" s="147"/>
      <c r="GD891" s="147"/>
      <c r="GE891" s="147"/>
      <c r="GF891" s="147"/>
      <c r="GG891" s="147"/>
      <c r="GH891" s="147"/>
      <c r="GI891" s="147"/>
      <c r="GJ891" s="147"/>
      <c r="GK891" s="147"/>
    </row>
    <row r="892" ht="15.75" customHeight="1">
      <c r="A892" s="88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GC892" s="147"/>
      <c r="GD892" s="147"/>
      <c r="GE892" s="147"/>
      <c r="GF892" s="147"/>
      <c r="GG892" s="147"/>
      <c r="GH892" s="147"/>
      <c r="GI892" s="147"/>
      <c r="GJ892" s="147"/>
      <c r="GK892" s="147"/>
    </row>
    <row r="893" ht="15.75" customHeight="1">
      <c r="A893" s="88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GC893" s="147"/>
      <c r="GD893" s="147"/>
      <c r="GE893" s="147"/>
      <c r="GF893" s="147"/>
      <c r="GG893" s="147"/>
      <c r="GH893" s="147"/>
      <c r="GI893" s="147"/>
      <c r="GJ893" s="147"/>
      <c r="GK893" s="147"/>
    </row>
    <row r="894" ht="15.75" customHeight="1">
      <c r="A894" s="88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GC894" s="147"/>
      <c r="GD894" s="147"/>
      <c r="GE894" s="147"/>
      <c r="GF894" s="147"/>
      <c r="GG894" s="147"/>
      <c r="GH894" s="147"/>
      <c r="GI894" s="147"/>
      <c r="GJ894" s="147"/>
      <c r="GK894" s="147"/>
    </row>
    <row r="895" ht="15.75" customHeight="1">
      <c r="A895" s="88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GC895" s="147"/>
      <c r="GD895" s="147"/>
      <c r="GE895" s="147"/>
      <c r="GF895" s="147"/>
      <c r="GG895" s="147"/>
      <c r="GH895" s="147"/>
      <c r="GI895" s="147"/>
      <c r="GJ895" s="147"/>
      <c r="GK895" s="147"/>
    </row>
    <row r="896" ht="15.75" customHeight="1">
      <c r="A896" s="88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GC896" s="147"/>
      <c r="GD896" s="147"/>
      <c r="GE896" s="147"/>
      <c r="GF896" s="147"/>
      <c r="GG896" s="147"/>
      <c r="GH896" s="147"/>
      <c r="GI896" s="147"/>
      <c r="GJ896" s="147"/>
      <c r="GK896" s="147"/>
    </row>
    <row r="897" ht="15.75" customHeight="1">
      <c r="A897" s="88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GC897" s="147"/>
      <c r="GD897" s="147"/>
      <c r="GE897" s="147"/>
      <c r="GF897" s="147"/>
      <c r="GG897" s="147"/>
      <c r="GH897" s="147"/>
      <c r="GI897" s="147"/>
      <c r="GJ897" s="147"/>
      <c r="GK897" s="147"/>
    </row>
    <row r="898" ht="15.75" customHeight="1">
      <c r="A898" s="88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GC898" s="147"/>
      <c r="GD898" s="147"/>
      <c r="GE898" s="147"/>
      <c r="GF898" s="147"/>
      <c r="GG898" s="147"/>
      <c r="GH898" s="147"/>
      <c r="GI898" s="147"/>
      <c r="GJ898" s="147"/>
      <c r="GK898" s="147"/>
    </row>
    <row r="899" ht="15.75" customHeight="1">
      <c r="A899" s="88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GC899" s="147"/>
      <c r="GD899" s="147"/>
      <c r="GE899" s="147"/>
      <c r="GF899" s="147"/>
      <c r="GG899" s="147"/>
      <c r="GH899" s="147"/>
      <c r="GI899" s="147"/>
      <c r="GJ899" s="147"/>
      <c r="GK899" s="147"/>
    </row>
    <row r="900" ht="15.75" customHeight="1">
      <c r="A900" s="88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GC900" s="147"/>
      <c r="GD900" s="147"/>
      <c r="GE900" s="147"/>
      <c r="GF900" s="147"/>
      <c r="GG900" s="147"/>
      <c r="GH900" s="147"/>
      <c r="GI900" s="147"/>
      <c r="GJ900" s="147"/>
      <c r="GK900" s="147"/>
    </row>
    <row r="901" ht="15.75" customHeight="1">
      <c r="A901" s="88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GC901" s="147"/>
      <c r="GD901" s="147"/>
      <c r="GE901" s="147"/>
      <c r="GF901" s="147"/>
      <c r="GG901" s="147"/>
      <c r="GH901" s="147"/>
      <c r="GI901" s="147"/>
      <c r="GJ901" s="147"/>
      <c r="GK901" s="147"/>
    </row>
    <row r="902" ht="15.75" customHeight="1">
      <c r="A902" s="88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GC902" s="147"/>
      <c r="GD902" s="147"/>
      <c r="GE902" s="147"/>
      <c r="GF902" s="147"/>
      <c r="GG902" s="147"/>
      <c r="GH902" s="147"/>
      <c r="GI902" s="147"/>
      <c r="GJ902" s="147"/>
      <c r="GK902" s="147"/>
    </row>
    <row r="903" ht="15.75" customHeight="1">
      <c r="A903" s="88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GC903" s="147"/>
      <c r="GD903" s="147"/>
      <c r="GE903" s="147"/>
      <c r="GF903" s="147"/>
      <c r="GG903" s="147"/>
      <c r="GH903" s="147"/>
      <c r="GI903" s="147"/>
      <c r="GJ903" s="147"/>
      <c r="GK903" s="147"/>
    </row>
    <row r="904" ht="15.75" customHeight="1">
      <c r="A904" s="88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GC904" s="147"/>
      <c r="GD904" s="147"/>
      <c r="GE904" s="147"/>
      <c r="GF904" s="147"/>
      <c r="GG904" s="147"/>
      <c r="GH904" s="147"/>
      <c r="GI904" s="147"/>
      <c r="GJ904" s="147"/>
      <c r="GK904" s="147"/>
    </row>
    <row r="905" ht="15.75" customHeight="1">
      <c r="A905" s="88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GC905" s="147"/>
      <c r="GD905" s="147"/>
      <c r="GE905" s="147"/>
      <c r="GF905" s="147"/>
      <c r="GG905" s="147"/>
      <c r="GH905" s="147"/>
      <c r="GI905" s="147"/>
      <c r="GJ905" s="147"/>
      <c r="GK905" s="147"/>
    </row>
    <row r="906" ht="15.75" customHeight="1">
      <c r="A906" s="88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GC906" s="147"/>
      <c r="GD906" s="147"/>
      <c r="GE906" s="147"/>
      <c r="GF906" s="147"/>
      <c r="GG906" s="147"/>
      <c r="GH906" s="147"/>
      <c r="GI906" s="147"/>
      <c r="GJ906" s="147"/>
      <c r="GK906" s="147"/>
    </row>
    <row r="907" ht="15.75" customHeight="1">
      <c r="A907" s="88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GC907" s="147"/>
      <c r="GD907" s="147"/>
      <c r="GE907" s="147"/>
      <c r="GF907" s="147"/>
      <c r="GG907" s="147"/>
      <c r="GH907" s="147"/>
      <c r="GI907" s="147"/>
      <c r="GJ907" s="147"/>
      <c r="GK907" s="147"/>
    </row>
    <row r="908" ht="15.75" customHeight="1">
      <c r="A908" s="88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GC908" s="147"/>
      <c r="GD908" s="147"/>
      <c r="GE908" s="147"/>
      <c r="GF908" s="147"/>
      <c r="GG908" s="147"/>
      <c r="GH908" s="147"/>
      <c r="GI908" s="147"/>
      <c r="GJ908" s="147"/>
      <c r="GK908" s="147"/>
    </row>
    <row r="909" ht="15.75" customHeight="1">
      <c r="A909" s="88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GC909" s="147"/>
      <c r="GD909" s="147"/>
      <c r="GE909" s="147"/>
      <c r="GF909" s="147"/>
      <c r="GG909" s="147"/>
      <c r="GH909" s="147"/>
      <c r="GI909" s="147"/>
      <c r="GJ909" s="147"/>
      <c r="GK909" s="147"/>
    </row>
    <row r="910" ht="15.75" customHeight="1">
      <c r="A910" s="88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GC910" s="147"/>
      <c r="GD910" s="147"/>
      <c r="GE910" s="147"/>
      <c r="GF910" s="147"/>
      <c r="GG910" s="147"/>
      <c r="GH910" s="147"/>
      <c r="GI910" s="147"/>
      <c r="GJ910" s="147"/>
      <c r="GK910" s="147"/>
    </row>
    <row r="911" ht="15.75" customHeight="1">
      <c r="A911" s="88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GC911" s="147"/>
      <c r="GD911" s="147"/>
      <c r="GE911" s="147"/>
      <c r="GF911" s="147"/>
      <c r="GG911" s="147"/>
      <c r="GH911" s="147"/>
      <c r="GI911" s="147"/>
      <c r="GJ911" s="147"/>
      <c r="GK911" s="147"/>
    </row>
    <row r="912" ht="15.75" customHeight="1">
      <c r="A912" s="88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GC912" s="147"/>
      <c r="GD912" s="147"/>
      <c r="GE912" s="147"/>
      <c r="GF912" s="147"/>
      <c r="GG912" s="147"/>
      <c r="GH912" s="147"/>
      <c r="GI912" s="147"/>
      <c r="GJ912" s="147"/>
      <c r="GK912" s="147"/>
    </row>
    <row r="913" ht="15.75" customHeight="1">
      <c r="A913" s="88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GC913" s="147"/>
      <c r="GD913" s="147"/>
      <c r="GE913" s="147"/>
      <c r="GF913" s="147"/>
      <c r="GG913" s="147"/>
      <c r="GH913" s="147"/>
      <c r="GI913" s="147"/>
      <c r="GJ913" s="147"/>
      <c r="GK913" s="147"/>
    </row>
    <row r="914" ht="15.75" customHeight="1">
      <c r="A914" s="88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GC914" s="147"/>
      <c r="GD914" s="147"/>
      <c r="GE914" s="147"/>
      <c r="GF914" s="147"/>
      <c r="GG914" s="147"/>
      <c r="GH914" s="147"/>
      <c r="GI914" s="147"/>
      <c r="GJ914" s="147"/>
      <c r="GK914" s="147"/>
    </row>
    <row r="915" ht="15.75" customHeight="1">
      <c r="A915" s="88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GC915" s="147"/>
      <c r="GD915" s="147"/>
      <c r="GE915" s="147"/>
      <c r="GF915" s="147"/>
      <c r="GG915" s="147"/>
      <c r="GH915" s="147"/>
      <c r="GI915" s="147"/>
      <c r="GJ915" s="147"/>
      <c r="GK915" s="147"/>
    </row>
    <row r="916" ht="15.75" customHeight="1">
      <c r="A916" s="88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GC916" s="147"/>
      <c r="GD916" s="147"/>
      <c r="GE916" s="147"/>
      <c r="GF916" s="147"/>
      <c r="GG916" s="147"/>
      <c r="GH916" s="147"/>
      <c r="GI916" s="147"/>
      <c r="GJ916" s="147"/>
      <c r="GK916" s="147"/>
    </row>
    <row r="917" ht="15.75" customHeight="1">
      <c r="A917" s="88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GC917" s="147"/>
      <c r="GD917" s="147"/>
      <c r="GE917" s="147"/>
      <c r="GF917" s="147"/>
      <c r="GG917" s="147"/>
      <c r="GH917" s="147"/>
      <c r="GI917" s="147"/>
      <c r="GJ917" s="147"/>
      <c r="GK917" s="147"/>
    </row>
    <row r="918" ht="15.75" customHeight="1">
      <c r="A918" s="88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GC918" s="147"/>
      <c r="GD918" s="147"/>
      <c r="GE918" s="147"/>
      <c r="GF918" s="147"/>
      <c r="GG918" s="147"/>
      <c r="GH918" s="147"/>
      <c r="GI918" s="147"/>
      <c r="GJ918" s="147"/>
      <c r="GK918" s="147"/>
    </row>
    <row r="919" ht="15.75" customHeight="1">
      <c r="A919" s="88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GC919" s="147"/>
      <c r="GD919" s="147"/>
      <c r="GE919" s="147"/>
      <c r="GF919" s="147"/>
      <c r="GG919" s="147"/>
      <c r="GH919" s="147"/>
      <c r="GI919" s="147"/>
      <c r="GJ919" s="147"/>
      <c r="GK919" s="147"/>
    </row>
    <row r="920" ht="15.75" customHeight="1">
      <c r="A920" s="88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GC920" s="147"/>
      <c r="GD920" s="147"/>
      <c r="GE920" s="147"/>
      <c r="GF920" s="147"/>
      <c r="GG920" s="147"/>
      <c r="GH920" s="147"/>
      <c r="GI920" s="147"/>
      <c r="GJ920" s="147"/>
      <c r="GK920" s="147"/>
    </row>
    <row r="921" ht="15.75" customHeight="1">
      <c r="A921" s="88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GC921" s="147"/>
      <c r="GD921" s="147"/>
      <c r="GE921" s="147"/>
      <c r="GF921" s="147"/>
      <c r="GG921" s="147"/>
      <c r="GH921" s="147"/>
      <c r="GI921" s="147"/>
      <c r="GJ921" s="147"/>
      <c r="GK921" s="147"/>
    </row>
    <row r="922" ht="15.75" customHeight="1">
      <c r="A922" s="88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GC922" s="147"/>
      <c r="GD922" s="147"/>
      <c r="GE922" s="147"/>
      <c r="GF922" s="147"/>
      <c r="GG922" s="147"/>
      <c r="GH922" s="147"/>
      <c r="GI922" s="147"/>
      <c r="GJ922" s="147"/>
      <c r="GK922" s="147"/>
    </row>
    <row r="923" ht="15.75" customHeight="1">
      <c r="A923" s="88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GC923" s="147"/>
      <c r="GD923" s="147"/>
      <c r="GE923" s="147"/>
      <c r="GF923" s="147"/>
      <c r="GG923" s="147"/>
      <c r="GH923" s="147"/>
      <c r="GI923" s="147"/>
      <c r="GJ923" s="147"/>
      <c r="GK923" s="147"/>
    </row>
    <row r="924" ht="15.75" customHeight="1">
      <c r="A924" s="88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GC924" s="147"/>
      <c r="GD924" s="147"/>
      <c r="GE924" s="147"/>
      <c r="GF924" s="147"/>
      <c r="GG924" s="147"/>
      <c r="GH924" s="147"/>
      <c r="GI924" s="147"/>
      <c r="GJ924" s="147"/>
      <c r="GK924" s="147"/>
    </row>
    <row r="925" ht="15.75" customHeight="1">
      <c r="A925" s="88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GC925" s="147"/>
      <c r="GD925" s="147"/>
      <c r="GE925" s="147"/>
      <c r="GF925" s="147"/>
      <c r="GG925" s="147"/>
      <c r="GH925" s="147"/>
      <c r="GI925" s="147"/>
      <c r="GJ925" s="147"/>
      <c r="GK925" s="147"/>
    </row>
    <row r="926" ht="15.75" customHeight="1">
      <c r="A926" s="88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GC926" s="147"/>
      <c r="GD926" s="147"/>
      <c r="GE926" s="147"/>
      <c r="GF926" s="147"/>
      <c r="GG926" s="147"/>
      <c r="GH926" s="147"/>
      <c r="GI926" s="147"/>
      <c r="GJ926" s="147"/>
      <c r="GK926" s="147"/>
    </row>
    <row r="927" ht="15.75" customHeight="1">
      <c r="A927" s="88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GC927" s="147"/>
      <c r="GD927" s="147"/>
      <c r="GE927" s="147"/>
      <c r="GF927" s="147"/>
      <c r="GG927" s="147"/>
      <c r="GH927" s="147"/>
      <c r="GI927" s="147"/>
      <c r="GJ927" s="147"/>
      <c r="GK927" s="147"/>
    </row>
    <row r="928" ht="15.75" customHeight="1">
      <c r="A928" s="88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GC928" s="147"/>
      <c r="GD928" s="147"/>
      <c r="GE928" s="147"/>
      <c r="GF928" s="147"/>
      <c r="GG928" s="147"/>
      <c r="GH928" s="147"/>
      <c r="GI928" s="147"/>
      <c r="GJ928" s="147"/>
      <c r="GK928" s="147"/>
    </row>
    <row r="929" ht="15.75" customHeight="1">
      <c r="A929" s="88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GC929" s="147"/>
      <c r="GD929" s="147"/>
      <c r="GE929" s="147"/>
      <c r="GF929" s="147"/>
      <c r="GG929" s="147"/>
      <c r="GH929" s="147"/>
      <c r="GI929" s="147"/>
      <c r="GJ929" s="147"/>
      <c r="GK929" s="147"/>
    </row>
    <row r="930" ht="15.75" customHeight="1">
      <c r="A930" s="88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GC930" s="147"/>
      <c r="GD930" s="147"/>
      <c r="GE930" s="147"/>
      <c r="GF930" s="147"/>
      <c r="GG930" s="147"/>
      <c r="GH930" s="147"/>
      <c r="GI930" s="147"/>
      <c r="GJ930" s="147"/>
      <c r="GK930" s="147"/>
    </row>
    <row r="931" ht="15.75" customHeight="1">
      <c r="A931" s="88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GC931" s="147"/>
      <c r="GD931" s="147"/>
      <c r="GE931" s="147"/>
      <c r="GF931" s="147"/>
      <c r="GG931" s="147"/>
      <c r="GH931" s="147"/>
      <c r="GI931" s="147"/>
      <c r="GJ931" s="147"/>
      <c r="GK931" s="147"/>
    </row>
    <row r="932" ht="15.75" customHeight="1">
      <c r="A932" s="88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GC932" s="147"/>
      <c r="GD932" s="147"/>
      <c r="GE932" s="147"/>
      <c r="GF932" s="147"/>
      <c r="GG932" s="147"/>
      <c r="GH932" s="147"/>
      <c r="GI932" s="147"/>
      <c r="GJ932" s="147"/>
      <c r="GK932" s="147"/>
    </row>
    <row r="933" ht="15.75" customHeight="1">
      <c r="A933" s="88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GC933" s="147"/>
      <c r="GD933" s="147"/>
      <c r="GE933" s="147"/>
      <c r="GF933" s="147"/>
      <c r="GG933" s="147"/>
      <c r="GH933" s="147"/>
      <c r="GI933" s="147"/>
      <c r="GJ933" s="147"/>
      <c r="GK933" s="147"/>
    </row>
    <row r="934" ht="15.75" customHeight="1">
      <c r="A934" s="88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GC934" s="147"/>
      <c r="GD934" s="147"/>
      <c r="GE934" s="147"/>
      <c r="GF934" s="147"/>
      <c r="GG934" s="147"/>
      <c r="GH934" s="147"/>
      <c r="GI934" s="147"/>
      <c r="GJ934" s="147"/>
      <c r="GK934" s="147"/>
    </row>
    <row r="935" ht="15.75" customHeight="1">
      <c r="A935" s="88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GC935" s="147"/>
      <c r="GD935" s="147"/>
      <c r="GE935" s="147"/>
      <c r="GF935" s="147"/>
      <c r="GG935" s="147"/>
      <c r="GH935" s="147"/>
      <c r="GI935" s="147"/>
      <c r="GJ935" s="147"/>
      <c r="GK935" s="147"/>
    </row>
    <row r="936" ht="15.75" customHeight="1">
      <c r="A936" s="88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GC936" s="147"/>
      <c r="GD936" s="147"/>
      <c r="GE936" s="147"/>
      <c r="GF936" s="147"/>
      <c r="GG936" s="147"/>
      <c r="GH936" s="147"/>
      <c r="GI936" s="147"/>
      <c r="GJ936" s="147"/>
      <c r="GK936" s="147"/>
    </row>
    <row r="937" ht="15.75" customHeight="1">
      <c r="A937" s="88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GC937" s="147"/>
      <c r="GD937" s="147"/>
      <c r="GE937" s="147"/>
      <c r="GF937" s="147"/>
      <c r="GG937" s="147"/>
      <c r="GH937" s="147"/>
      <c r="GI937" s="147"/>
      <c r="GJ937" s="147"/>
      <c r="GK937" s="147"/>
    </row>
    <row r="938" ht="15.75" customHeight="1">
      <c r="A938" s="88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GC938" s="147"/>
      <c r="GD938" s="147"/>
      <c r="GE938" s="147"/>
      <c r="GF938" s="147"/>
      <c r="GG938" s="147"/>
      <c r="GH938" s="147"/>
      <c r="GI938" s="147"/>
      <c r="GJ938" s="147"/>
      <c r="GK938" s="147"/>
    </row>
    <row r="939" ht="15.75" customHeight="1">
      <c r="A939" s="88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GC939" s="147"/>
      <c r="GD939" s="147"/>
      <c r="GE939" s="147"/>
      <c r="GF939" s="147"/>
      <c r="GG939" s="147"/>
      <c r="GH939" s="147"/>
      <c r="GI939" s="147"/>
      <c r="GJ939" s="147"/>
      <c r="GK939" s="147"/>
    </row>
    <row r="940" ht="15.75" customHeight="1">
      <c r="A940" s="88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GC940" s="147"/>
      <c r="GD940" s="147"/>
      <c r="GE940" s="147"/>
      <c r="GF940" s="147"/>
      <c r="GG940" s="147"/>
      <c r="GH940" s="147"/>
      <c r="GI940" s="147"/>
      <c r="GJ940" s="147"/>
      <c r="GK940" s="147"/>
    </row>
    <row r="941" ht="15.75" customHeight="1">
      <c r="A941" s="88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GC941" s="147"/>
      <c r="GD941" s="147"/>
      <c r="GE941" s="147"/>
      <c r="GF941" s="147"/>
      <c r="GG941" s="147"/>
      <c r="GH941" s="147"/>
      <c r="GI941" s="147"/>
      <c r="GJ941" s="147"/>
      <c r="GK941" s="147"/>
    </row>
    <row r="942" ht="15.75" customHeight="1">
      <c r="A942" s="88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GC942" s="147"/>
      <c r="GD942" s="147"/>
      <c r="GE942" s="147"/>
      <c r="GF942" s="147"/>
      <c r="GG942" s="147"/>
      <c r="GH942" s="147"/>
      <c r="GI942" s="147"/>
      <c r="GJ942" s="147"/>
      <c r="GK942" s="147"/>
    </row>
    <row r="943" ht="15.75" customHeight="1">
      <c r="A943" s="88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GC943" s="147"/>
      <c r="GD943" s="147"/>
      <c r="GE943" s="147"/>
      <c r="GF943" s="147"/>
      <c r="GG943" s="147"/>
      <c r="GH943" s="147"/>
      <c r="GI943" s="147"/>
      <c r="GJ943" s="147"/>
      <c r="GK943" s="147"/>
    </row>
    <row r="944" ht="15.75" customHeight="1">
      <c r="A944" s="88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GC944" s="147"/>
      <c r="GD944" s="147"/>
      <c r="GE944" s="147"/>
      <c r="GF944" s="147"/>
      <c r="GG944" s="147"/>
      <c r="GH944" s="147"/>
      <c r="GI944" s="147"/>
      <c r="GJ944" s="147"/>
      <c r="GK944" s="147"/>
    </row>
    <row r="945" ht="15.75" customHeight="1">
      <c r="A945" s="88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GC945" s="147"/>
      <c r="GD945" s="147"/>
      <c r="GE945" s="147"/>
      <c r="GF945" s="147"/>
      <c r="GG945" s="147"/>
      <c r="GH945" s="147"/>
      <c r="GI945" s="147"/>
      <c r="GJ945" s="147"/>
      <c r="GK945" s="147"/>
    </row>
    <row r="946" ht="15.75" customHeight="1">
      <c r="A946" s="88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GC946" s="147"/>
      <c r="GD946" s="147"/>
      <c r="GE946" s="147"/>
      <c r="GF946" s="147"/>
      <c r="GG946" s="147"/>
      <c r="GH946" s="147"/>
      <c r="GI946" s="147"/>
      <c r="GJ946" s="147"/>
      <c r="GK946" s="147"/>
    </row>
    <row r="947" ht="15.75" customHeight="1">
      <c r="A947" s="88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GC947" s="147"/>
      <c r="GD947" s="147"/>
      <c r="GE947" s="147"/>
      <c r="GF947" s="147"/>
      <c r="GG947" s="147"/>
      <c r="GH947" s="147"/>
      <c r="GI947" s="147"/>
      <c r="GJ947" s="147"/>
      <c r="GK947" s="147"/>
    </row>
    <row r="948" ht="15.75" customHeight="1">
      <c r="A948" s="88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GC948" s="147"/>
      <c r="GD948" s="147"/>
      <c r="GE948" s="147"/>
      <c r="GF948" s="147"/>
      <c r="GG948" s="147"/>
      <c r="GH948" s="147"/>
      <c r="GI948" s="147"/>
      <c r="GJ948" s="147"/>
      <c r="GK948" s="147"/>
    </row>
    <row r="949" ht="15.75" customHeight="1">
      <c r="A949" s="88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GC949" s="147"/>
      <c r="GD949" s="147"/>
      <c r="GE949" s="147"/>
      <c r="GF949" s="147"/>
      <c r="GG949" s="147"/>
      <c r="GH949" s="147"/>
      <c r="GI949" s="147"/>
      <c r="GJ949" s="147"/>
      <c r="GK949" s="147"/>
    </row>
    <row r="950" ht="15.75" customHeight="1">
      <c r="A950" s="88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GC950" s="147"/>
      <c r="GD950" s="147"/>
      <c r="GE950" s="147"/>
      <c r="GF950" s="147"/>
      <c r="GG950" s="147"/>
      <c r="GH950" s="147"/>
      <c r="GI950" s="147"/>
      <c r="GJ950" s="147"/>
      <c r="GK950" s="147"/>
    </row>
    <row r="951" ht="15.75" customHeight="1">
      <c r="A951" s="88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GC951" s="147"/>
      <c r="GD951" s="147"/>
      <c r="GE951" s="147"/>
      <c r="GF951" s="147"/>
      <c r="GG951" s="147"/>
      <c r="GH951" s="147"/>
      <c r="GI951" s="147"/>
      <c r="GJ951" s="147"/>
      <c r="GK951" s="147"/>
    </row>
    <row r="952" ht="15.75" customHeight="1">
      <c r="A952" s="88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GC952" s="147"/>
      <c r="GD952" s="147"/>
      <c r="GE952" s="147"/>
      <c r="GF952" s="147"/>
      <c r="GG952" s="147"/>
      <c r="GH952" s="147"/>
      <c r="GI952" s="147"/>
      <c r="GJ952" s="147"/>
      <c r="GK952" s="147"/>
    </row>
    <row r="953" ht="15.75" customHeight="1">
      <c r="A953" s="88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GC953" s="147"/>
      <c r="GD953" s="147"/>
      <c r="GE953" s="147"/>
      <c r="GF953" s="147"/>
      <c r="GG953" s="147"/>
      <c r="GH953" s="147"/>
      <c r="GI953" s="147"/>
      <c r="GJ953" s="147"/>
      <c r="GK953" s="147"/>
    </row>
    <row r="954" ht="15.75" customHeight="1">
      <c r="A954" s="88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GC954" s="147"/>
      <c r="GD954" s="147"/>
      <c r="GE954" s="147"/>
      <c r="GF954" s="147"/>
      <c r="GG954" s="147"/>
      <c r="GH954" s="147"/>
      <c r="GI954" s="147"/>
      <c r="GJ954" s="147"/>
      <c r="GK954" s="147"/>
    </row>
    <row r="955" ht="15.75" customHeight="1">
      <c r="A955" s="88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GC955" s="147"/>
      <c r="GD955" s="147"/>
      <c r="GE955" s="147"/>
      <c r="GF955" s="147"/>
      <c r="GG955" s="147"/>
      <c r="GH955" s="147"/>
      <c r="GI955" s="147"/>
      <c r="GJ955" s="147"/>
      <c r="GK955" s="147"/>
    </row>
    <row r="956" ht="15.75" customHeight="1">
      <c r="A956" s="88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GC956" s="147"/>
      <c r="GD956" s="147"/>
      <c r="GE956" s="147"/>
      <c r="GF956" s="147"/>
      <c r="GG956" s="147"/>
      <c r="GH956" s="147"/>
      <c r="GI956" s="147"/>
      <c r="GJ956" s="147"/>
      <c r="GK956" s="147"/>
    </row>
    <row r="957" ht="15.75" customHeight="1">
      <c r="A957" s="88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GC957" s="147"/>
      <c r="GD957" s="147"/>
      <c r="GE957" s="147"/>
      <c r="GF957" s="147"/>
      <c r="GG957" s="147"/>
      <c r="GH957" s="147"/>
      <c r="GI957" s="147"/>
      <c r="GJ957" s="147"/>
      <c r="GK957" s="147"/>
    </row>
    <row r="958" ht="15.75" customHeight="1">
      <c r="A958" s="88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GC958" s="147"/>
      <c r="GD958" s="147"/>
      <c r="GE958" s="147"/>
      <c r="GF958" s="147"/>
      <c r="GG958" s="147"/>
      <c r="GH958" s="147"/>
      <c r="GI958" s="147"/>
      <c r="GJ958" s="147"/>
      <c r="GK958" s="147"/>
    </row>
    <row r="959" ht="15.75" customHeight="1">
      <c r="A959" s="88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GC959" s="147"/>
      <c r="GD959" s="147"/>
      <c r="GE959" s="147"/>
      <c r="GF959" s="147"/>
      <c r="GG959" s="147"/>
      <c r="GH959" s="147"/>
      <c r="GI959" s="147"/>
      <c r="GJ959" s="147"/>
      <c r="GK959" s="147"/>
    </row>
    <row r="960" ht="15.75" customHeight="1">
      <c r="A960" s="88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GC960" s="147"/>
      <c r="GD960" s="147"/>
      <c r="GE960" s="147"/>
      <c r="GF960" s="147"/>
      <c r="GG960" s="147"/>
      <c r="GH960" s="147"/>
      <c r="GI960" s="147"/>
      <c r="GJ960" s="147"/>
      <c r="GK960" s="147"/>
    </row>
    <row r="961" ht="15.75" customHeight="1">
      <c r="A961" s="88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GC961" s="147"/>
      <c r="GD961" s="147"/>
      <c r="GE961" s="147"/>
      <c r="GF961" s="147"/>
      <c r="GG961" s="147"/>
      <c r="GH961" s="147"/>
      <c r="GI961" s="147"/>
      <c r="GJ961" s="147"/>
      <c r="GK961" s="147"/>
    </row>
    <row r="962" ht="15.75" customHeight="1">
      <c r="A962" s="88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GC962" s="147"/>
      <c r="GD962" s="147"/>
      <c r="GE962" s="147"/>
      <c r="GF962" s="147"/>
      <c r="GG962" s="147"/>
      <c r="GH962" s="147"/>
      <c r="GI962" s="147"/>
      <c r="GJ962" s="147"/>
      <c r="GK962" s="147"/>
    </row>
    <row r="963" ht="15.75" customHeight="1">
      <c r="A963" s="88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GC963" s="147"/>
      <c r="GD963" s="147"/>
      <c r="GE963" s="147"/>
      <c r="GF963" s="147"/>
      <c r="GG963" s="147"/>
      <c r="GH963" s="147"/>
      <c r="GI963" s="147"/>
      <c r="GJ963" s="147"/>
      <c r="GK963" s="147"/>
    </row>
    <row r="964" ht="15.75" customHeight="1">
      <c r="A964" s="88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GC964" s="147"/>
      <c r="GD964" s="147"/>
      <c r="GE964" s="147"/>
      <c r="GF964" s="147"/>
      <c r="GG964" s="147"/>
      <c r="GH964" s="147"/>
      <c r="GI964" s="147"/>
      <c r="GJ964" s="147"/>
      <c r="GK964" s="147"/>
    </row>
    <row r="965" ht="15.75" customHeight="1">
      <c r="A965" s="88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GC965" s="147"/>
      <c r="GD965" s="147"/>
      <c r="GE965" s="147"/>
      <c r="GF965" s="147"/>
      <c r="GG965" s="147"/>
      <c r="GH965" s="147"/>
      <c r="GI965" s="147"/>
      <c r="GJ965" s="147"/>
      <c r="GK965" s="147"/>
    </row>
    <row r="966" ht="15.75" customHeight="1">
      <c r="A966" s="88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GC966" s="147"/>
      <c r="GD966" s="147"/>
      <c r="GE966" s="147"/>
      <c r="GF966" s="147"/>
      <c r="GG966" s="147"/>
      <c r="GH966" s="147"/>
      <c r="GI966" s="147"/>
      <c r="GJ966" s="147"/>
      <c r="GK966" s="147"/>
    </row>
    <row r="967" ht="15.75" customHeight="1">
      <c r="A967" s="88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GC967" s="147"/>
      <c r="GD967" s="147"/>
      <c r="GE967" s="147"/>
      <c r="GF967" s="147"/>
      <c r="GG967" s="147"/>
      <c r="GH967" s="147"/>
      <c r="GI967" s="147"/>
      <c r="GJ967" s="147"/>
      <c r="GK967" s="147"/>
    </row>
    <row r="968" ht="15.75" customHeight="1">
      <c r="A968" s="88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GC968" s="147"/>
      <c r="GD968" s="147"/>
      <c r="GE968" s="147"/>
      <c r="GF968" s="147"/>
      <c r="GG968" s="147"/>
      <c r="GH968" s="147"/>
      <c r="GI968" s="147"/>
      <c r="GJ968" s="147"/>
      <c r="GK968" s="147"/>
    </row>
    <row r="969" ht="15.75" customHeight="1">
      <c r="A969" s="88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GC969" s="147"/>
      <c r="GD969" s="147"/>
      <c r="GE969" s="147"/>
      <c r="GF969" s="147"/>
      <c r="GG969" s="147"/>
      <c r="GH969" s="147"/>
      <c r="GI969" s="147"/>
      <c r="GJ969" s="147"/>
      <c r="GK969" s="147"/>
    </row>
    <row r="970" ht="15.75" customHeight="1">
      <c r="A970" s="88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GC970" s="147"/>
      <c r="GD970" s="147"/>
      <c r="GE970" s="147"/>
      <c r="GF970" s="147"/>
      <c r="GG970" s="147"/>
      <c r="GH970" s="147"/>
      <c r="GI970" s="147"/>
      <c r="GJ970" s="147"/>
      <c r="GK970" s="147"/>
    </row>
    <row r="971" ht="15.75" customHeight="1">
      <c r="A971" s="88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GC971" s="147"/>
      <c r="GD971" s="147"/>
      <c r="GE971" s="147"/>
      <c r="GF971" s="147"/>
      <c r="GG971" s="147"/>
      <c r="GH971" s="147"/>
      <c r="GI971" s="147"/>
      <c r="GJ971" s="147"/>
      <c r="GK971" s="147"/>
    </row>
    <row r="972" ht="15.75" customHeight="1">
      <c r="A972" s="88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GC972" s="147"/>
      <c r="GD972" s="147"/>
      <c r="GE972" s="147"/>
      <c r="GF972" s="147"/>
      <c r="GG972" s="147"/>
      <c r="GH972" s="147"/>
      <c r="GI972" s="147"/>
      <c r="GJ972" s="147"/>
      <c r="GK972" s="147"/>
    </row>
    <row r="973" ht="15.75" customHeight="1">
      <c r="A973" s="88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GC973" s="147"/>
      <c r="GD973" s="147"/>
      <c r="GE973" s="147"/>
      <c r="GF973" s="147"/>
      <c r="GG973" s="147"/>
      <c r="GH973" s="147"/>
      <c r="GI973" s="147"/>
      <c r="GJ973" s="147"/>
      <c r="GK973" s="147"/>
    </row>
    <row r="974" ht="15.75" customHeight="1">
      <c r="A974" s="88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GC974" s="147"/>
      <c r="GD974" s="147"/>
      <c r="GE974" s="147"/>
      <c r="GF974" s="147"/>
      <c r="GG974" s="147"/>
      <c r="GH974" s="147"/>
      <c r="GI974" s="147"/>
      <c r="GJ974" s="147"/>
      <c r="GK974" s="147"/>
    </row>
    <row r="975" ht="15.75" customHeight="1">
      <c r="A975" s="88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GC975" s="147"/>
      <c r="GD975" s="147"/>
      <c r="GE975" s="147"/>
      <c r="GF975" s="147"/>
      <c r="GG975" s="147"/>
      <c r="GH975" s="147"/>
      <c r="GI975" s="147"/>
      <c r="GJ975" s="147"/>
      <c r="GK975" s="147"/>
    </row>
    <row r="976" ht="15.75" customHeight="1">
      <c r="A976" s="88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GC976" s="147"/>
      <c r="GD976" s="147"/>
      <c r="GE976" s="147"/>
      <c r="GF976" s="147"/>
      <c r="GG976" s="147"/>
      <c r="GH976" s="147"/>
      <c r="GI976" s="147"/>
      <c r="GJ976" s="147"/>
      <c r="GK976" s="147"/>
    </row>
    <row r="977" ht="15.75" customHeight="1">
      <c r="A977" s="88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GC977" s="147"/>
      <c r="GD977" s="147"/>
      <c r="GE977" s="147"/>
      <c r="GF977" s="147"/>
      <c r="GG977" s="147"/>
      <c r="GH977" s="147"/>
      <c r="GI977" s="147"/>
      <c r="GJ977" s="147"/>
      <c r="GK977" s="147"/>
    </row>
    <row r="978" ht="15.75" customHeight="1">
      <c r="A978" s="88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GC978" s="147"/>
      <c r="GD978" s="147"/>
      <c r="GE978" s="147"/>
      <c r="GF978" s="147"/>
      <c r="GG978" s="147"/>
      <c r="GH978" s="147"/>
      <c r="GI978" s="147"/>
      <c r="GJ978" s="147"/>
      <c r="GK978" s="147"/>
    </row>
    <row r="979" ht="15.75" customHeight="1">
      <c r="A979" s="88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GC979" s="147"/>
      <c r="GD979" s="147"/>
      <c r="GE979" s="147"/>
      <c r="GF979" s="147"/>
      <c r="GG979" s="147"/>
      <c r="GH979" s="147"/>
      <c r="GI979" s="147"/>
      <c r="GJ979" s="147"/>
      <c r="GK979" s="147"/>
    </row>
    <row r="980" ht="15.75" customHeight="1">
      <c r="A980" s="88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GC980" s="147"/>
      <c r="GD980" s="147"/>
      <c r="GE980" s="147"/>
      <c r="GF980" s="147"/>
      <c r="GG980" s="147"/>
      <c r="GH980" s="147"/>
      <c r="GI980" s="147"/>
      <c r="GJ980" s="147"/>
      <c r="GK980" s="147"/>
    </row>
    <row r="981" ht="15.75" customHeight="1">
      <c r="A981" s="88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GC981" s="147"/>
      <c r="GD981" s="147"/>
      <c r="GE981" s="147"/>
      <c r="GF981" s="147"/>
      <c r="GG981" s="147"/>
      <c r="GH981" s="147"/>
      <c r="GI981" s="147"/>
      <c r="GJ981" s="147"/>
      <c r="GK981" s="147"/>
    </row>
    <row r="982" ht="15.75" customHeight="1">
      <c r="A982" s="88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GC982" s="147"/>
      <c r="GD982" s="147"/>
      <c r="GE982" s="147"/>
      <c r="GF982" s="147"/>
      <c r="GG982" s="147"/>
      <c r="GH982" s="147"/>
      <c r="GI982" s="147"/>
      <c r="GJ982" s="147"/>
      <c r="GK982" s="147"/>
    </row>
    <row r="983" ht="15.75" customHeight="1">
      <c r="A983" s="88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GC983" s="147"/>
      <c r="GD983" s="147"/>
      <c r="GE983" s="147"/>
      <c r="GF983" s="147"/>
      <c r="GG983" s="147"/>
      <c r="GH983" s="147"/>
      <c r="GI983" s="147"/>
      <c r="GJ983" s="147"/>
      <c r="GK983" s="147"/>
    </row>
    <row r="984" ht="15.75" customHeight="1">
      <c r="A984" s="88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GC984" s="147"/>
      <c r="GD984" s="147"/>
      <c r="GE984" s="147"/>
      <c r="GF984" s="147"/>
      <c r="GG984" s="147"/>
      <c r="GH984" s="147"/>
      <c r="GI984" s="147"/>
      <c r="GJ984" s="147"/>
      <c r="GK984" s="147"/>
    </row>
    <row r="985" ht="15.75" customHeight="1">
      <c r="A985" s="88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GC985" s="147"/>
      <c r="GD985" s="147"/>
      <c r="GE985" s="147"/>
      <c r="GF985" s="147"/>
      <c r="GG985" s="147"/>
      <c r="GH985" s="147"/>
      <c r="GI985" s="147"/>
      <c r="GJ985" s="147"/>
      <c r="GK985" s="147"/>
    </row>
    <row r="986" ht="15.75" customHeight="1">
      <c r="A986" s="88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GC986" s="147"/>
      <c r="GD986" s="147"/>
      <c r="GE986" s="147"/>
      <c r="GF986" s="147"/>
      <c r="GG986" s="147"/>
      <c r="GH986" s="147"/>
      <c r="GI986" s="147"/>
      <c r="GJ986" s="147"/>
      <c r="GK986" s="147"/>
    </row>
    <row r="987" ht="15.75" customHeight="1">
      <c r="A987" s="88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GC987" s="147"/>
      <c r="GD987" s="147"/>
      <c r="GE987" s="147"/>
      <c r="GF987" s="147"/>
      <c r="GG987" s="147"/>
      <c r="GH987" s="147"/>
      <c r="GI987" s="147"/>
      <c r="GJ987" s="147"/>
      <c r="GK987" s="147"/>
    </row>
    <row r="988" ht="15.75" customHeight="1">
      <c r="A988" s="88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GC988" s="147"/>
      <c r="GD988" s="147"/>
      <c r="GE988" s="147"/>
      <c r="GF988" s="147"/>
      <c r="GG988" s="147"/>
      <c r="GH988" s="147"/>
      <c r="GI988" s="147"/>
      <c r="GJ988" s="147"/>
      <c r="GK988" s="147"/>
    </row>
    <row r="989" ht="15.75" customHeight="1">
      <c r="A989" s="88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GC989" s="147"/>
      <c r="GD989" s="147"/>
      <c r="GE989" s="147"/>
      <c r="GF989" s="147"/>
      <c r="GG989" s="147"/>
      <c r="GH989" s="147"/>
      <c r="GI989" s="147"/>
      <c r="GJ989" s="147"/>
      <c r="GK989" s="147"/>
    </row>
    <row r="990" ht="15.75" customHeight="1">
      <c r="A990" s="88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GC990" s="147"/>
      <c r="GD990" s="147"/>
      <c r="GE990" s="147"/>
      <c r="GF990" s="147"/>
      <c r="GG990" s="147"/>
      <c r="GH990" s="147"/>
      <c r="GI990" s="147"/>
      <c r="GJ990" s="147"/>
      <c r="GK990" s="147"/>
    </row>
    <row r="991" ht="15.75" customHeight="1">
      <c r="A991" s="88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GC991" s="147"/>
      <c r="GD991" s="147"/>
      <c r="GE991" s="147"/>
      <c r="GF991" s="147"/>
      <c r="GG991" s="147"/>
      <c r="GH991" s="147"/>
      <c r="GI991" s="147"/>
      <c r="GJ991" s="147"/>
      <c r="GK991" s="147"/>
    </row>
    <row r="992" ht="15.75" customHeight="1">
      <c r="A992" s="88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GC992" s="147"/>
      <c r="GD992" s="147"/>
      <c r="GE992" s="147"/>
      <c r="GF992" s="147"/>
      <c r="GG992" s="147"/>
      <c r="GH992" s="147"/>
      <c r="GI992" s="147"/>
      <c r="GJ992" s="147"/>
      <c r="GK992" s="147"/>
    </row>
    <row r="993" ht="15.75" customHeight="1">
      <c r="A993" s="88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GC993" s="147"/>
      <c r="GD993" s="147"/>
      <c r="GE993" s="147"/>
      <c r="GF993" s="147"/>
      <c r="GG993" s="147"/>
      <c r="GH993" s="147"/>
      <c r="GI993" s="147"/>
      <c r="GJ993" s="147"/>
      <c r="GK993" s="147"/>
    </row>
    <row r="994" ht="15.75" customHeight="1">
      <c r="A994" s="88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GC994" s="147"/>
      <c r="GD994" s="147"/>
      <c r="GE994" s="147"/>
      <c r="GF994" s="147"/>
      <c r="GG994" s="147"/>
      <c r="GH994" s="147"/>
      <c r="GI994" s="147"/>
      <c r="GJ994" s="147"/>
      <c r="GK994" s="147"/>
    </row>
    <row r="995" ht="15.75" customHeight="1">
      <c r="A995" s="88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GC995" s="147"/>
      <c r="GD995" s="147"/>
      <c r="GE995" s="147"/>
      <c r="GF995" s="147"/>
      <c r="GG995" s="147"/>
      <c r="GH995" s="147"/>
      <c r="GI995" s="147"/>
      <c r="GJ995" s="147"/>
      <c r="GK995" s="147"/>
    </row>
  </sheetData>
  <mergeCells count="1">
    <mergeCell ref="B2:B3"/>
  </mergeCells>
  <conditionalFormatting sqref="C36 BG40:GK40">
    <cfRule type="expression" dxfId="0" priority="1">
      <formula>#REF!&gt;=TODAY()</formula>
    </cfRule>
  </conditionalFormatting>
  <conditionalFormatting sqref="C36">
    <cfRule type="expression" dxfId="0" priority="2">
      <formula>#REF!&gt;=TODAY()</formula>
    </cfRule>
  </conditionalFormatting>
  <conditionalFormatting sqref="C36">
    <cfRule type="expression" dxfId="0" priority="3">
      <formula>#REF!&gt;=TODAY()</formula>
    </cfRule>
  </conditionalFormatting>
  <conditionalFormatting sqref="C36">
    <cfRule type="expression" dxfId="0" priority="4">
      <formula>#REF!&gt;=TODAY()</formula>
    </cfRule>
  </conditionalFormatting>
  <conditionalFormatting sqref="C36">
    <cfRule type="expression" dxfId="0" priority="5">
      <formula>#REF!&gt;=TODAY()</formula>
    </cfRule>
  </conditionalFormatting>
  <conditionalFormatting sqref="C36">
    <cfRule type="expression" dxfId="0" priority="6">
      <formula>#REF!&gt;=TODAY()</formula>
    </cfRule>
  </conditionalFormatting>
  <conditionalFormatting sqref="C36">
    <cfRule type="expression" dxfId="0" priority="7">
      <formula>#REF!&gt;=TODAY()</formula>
    </cfRule>
  </conditionalFormatting>
  <conditionalFormatting sqref="C36">
    <cfRule type="expression" dxfId="0" priority="8">
      <formula>#REF!&gt;=TODAY()</formula>
    </cfRule>
  </conditionalFormatting>
  <conditionalFormatting sqref="C40">
    <cfRule type="expression" dxfId="0" priority="9">
      <formula>#REF!&gt;=TODAY()</formula>
    </cfRule>
  </conditionalFormatting>
  <conditionalFormatting sqref="C40">
    <cfRule type="expression" dxfId="0" priority="10">
      <formula>#REF!&gt;=TODAY()</formula>
    </cfRule>
  </conditionalFormatting>
  <conditionalFormatting sqref="C45">
    <cfRule type="expression" dxfId="0" priority="11">
      <formula>#REF!&gt;=TODAY()</formula>
    </cfRule>
  </conditionalFormatting>
  <conditionalFormatting sqref="C45">
    <cfRule type="expression" dxfId="0" priority="12">
      <formula>#REF!&gt;=TODAY()</formula>
    </cfRule>
  </conditionalFormatting>
  <conditionalFormatting sqref="C45">
    <cfRule type="expression" dxfId="0" priority="13">
      <formula>#REF!&gt;=TODAY()</formula>
    </cfRule>
  </conditionalFormatting>
  <conditionalFormatting sqref="C45">
    <cfRule type="expression" dxfId="0" priority="14">
      <formula>#REF!&gt;=TODAY()</formula>
    </cfRule>
  </conditionalFormatting>
  <conditionalFormatting sqref="D5:GK5">
    <cfRule type="expression" dxfId="0" priority="15">
      <formula>#REF!&gt;=TODAY()</formula>
    </cfRule>
  </conditionalFormatting>
  <conditionalFormatting sqref="D5:GK5">
    <cfRule type="expression" dxfId="0" priority="16">
      <formula>#REF!&gt;=TODAY()</formula>
    </cfRule>
  </conditionalFormatting>
  <conditionalFormatting sqref="D5:GK5">
    <cfRule type="expression" dxfId="0" priority="17">
      <formula>#REF!&gt;=TODAY()</formula>
    </cfRule>
  </conditionalFormatting>
  <conditionalFormatting sqref="D5:GK5">
    <cfRule type="expression" dxfId="0" priority="18">
      <formula>#REF!&gt;=TODAY()</formula>
    </cfRule>
  </conditionalFormatting>
  <conditionalFormatting sqref="D6:GK6">
    <cfRule type="expression" dxfId="0" priority="19">
      <formula>#REF!&gt;=TODAY()</formula>
    </cfRule>
  </conditionalFormatting>
  <conditionalFormatting sqref="D6:GK6">
    <cfRule type="expression" dxfId="0" priority="20">
      <formula>#REF!&gt;=TODAY()</formula>
    </cfRule>
  </conditionalFormatting>
  <conditionalFormatting sqref="D6:GK6">
    <cfRule type="expression" dxfId="0" priority="21">
      <formula>#REF!&gt;=TODAY()</formula>
    </cfRule>
  </conditionalFormatting>
  <conditionalFormatting sqref="D6:GK6">
    <cfRule type="expression" dxfId="0" priority="22">
      <formula>#REF!&gt;=TODAY()</formula>
    </cfRule>
  </conditionalFormatting>
  <conditionalFormatting sqref="D6:GK6">
    <cfRule type="expression" dxfId="0" priority="23">
      <formula>#REF!&gt;=TODAY()</formula>
    </cfRule>
  </conditionalFormatting>
  <conditionalFormatting sqref="D6:GK6">
    <cfRule type="expression" dxfId="0" priority="24">
      <formula>#REF!&gt;=TODAY()</formula>
    </cfRule>
  </conditionalFormatting>
  <conditionalFormatting sqref="D6:GK6">
    <cfRule type="expression" dxfId="0" priority="25">
      <formula>#REF!&gt;=TODAY()</formula>
    </cfRule>
  </conditionalFormatting>
  <conditionalFormatting sqref="D6:GK6">
    <cfRule type="expression" dxfId="0" priority="26">
      <formula>#REF!&gt;=TODAY()</formula>
    </cfRule>
  </conditionalFormatting>
  <conditionalFormatting sqref="D6:GK6">
    <cfRule type="expression" dxfId="0" priority="27">
      <formula>#REF!&gt;=TODAY()</formula>
    </cfRule>
  </conditionalFormatting>
  <conditionalFormatting sqref="D6:GK6">
    <cfRule type="expression" dxfId="0" priority="28">
      <formula>#REF!&gt;=TODAY()</formula>
    </cfRule>
  </conditionalFormatting>
  <conditionalFormatting sqref="D36:GK36">
    <cfRule type="expression" dxfId="0" priority="29">
      <formula>#REF!&gt;=TODAY()</formula>
    </cfRule>
  </conditionalFormatting>
  <conditionalFormatting sqref="D36:GK36">
    <cfRule type="expression" dxfId="0" priority="30">
      <formula>#REF!&gt;=TODAY()</formula>
    </cfRule>
  </conditionalFormatting>
  <conditionalFormatting sqref="D36:GK36">
    <cfRule type="expression" dxfId="0" priority="31">
      <formula>#REF!&gt;=TODAY()</formula>
    </cfRule>
  </conditionalFormatting>
  <conditionalFormatting sqref="D36:GK36">
    <cfRule type="expression" dxfId="0" priority="32">
      <formula>#REF!&gt;=TODAY()</formula>
    </cfRule>
  </conditionalFormatting>
  <conditionalFormatting sqref="D36:GK36">
    <cfRule type="expression" dxfId="0" priority="33">
      <formula>#REF!&gt;=TODAY()</formula>
    </cfRule>
  </conditionalFormatting>
  <conditionalFormatting sqref="D36:GK36">
    <cfRule type="expression" dxfId="0" priority="34">
      <formula>#REF!&gt;=TODAY()</formula>
    </cfRule>
  </conditionalFormatting>
  <conditionalFormatting sqref="D36:GK36">
    <cfRule type="expression" dxfId="0" priority="35">
      <formula>#REF!&gt;=TODAY()</formula>
    </cfRule>
  </conditionalFormatting>
  <conditionalFormatting sqref="D36:GK36">
    <cfRule type="expression" dxfId="0" priority="36">
      <formula>#REF!&gt;=TODAY()</formula>
    </cfRule>
  </conditionalFormatting>
  <conditionalFormatting sqref="D36:GK36">
    <cfRule type="expression" dxfId="0" priority="37">
      <formula>#REF!&gt;=TODAY()</formula>
    </cfRule>
  </conditionalFormatting>
  <conditionalFormatting sqref="D36:GK36">
    <cfRule type="expression" dxfId="0" priority="38">
      <formula>#REF!&gt;=TODAY()</formula>
    </cfRule>
  </conditionalFormatting>
  <conditionalFormatting sqref="D36:GK36">
    <cfRule type="expression" dxfId="0" priority="39">
      <formula>#REF!&gt;=TODAY()</formula>
    </cfRule>
  </conditionalFormatting>
  <conditionalFormatting sqref="D36:GK36">
    <cfRule type="expression" dxfId="0" priority="40">
      <formula>#REF!&gt;=TODAY()</formula>
    </cfRule>
  </conditionalFormatting>
  <conditionalFormatting sqref="D36:GK36">
    <cfRule type="expression" dxfId="0" priority="41">
      <formula>#REF!&gt;=TODAY()</formula>
    </cfRule>
  </conditionalFormatting>
  <conditionalFormatting sqref="D36:GK36">
    <cfRule type="expression" dxfId="0" priority="42">
      <formula>#REF!&gt;=TODAY()</formula>
    </cfRule>
  </conditionalFormatting>
  <conditionalFormatting sqref="D40:GK40">
    <cfRule type="expression" dxfId="0" priority="43">
      <formula>#REF!&gt;=TODAY()</formula>
    </cfRule>
  </conditionalFormatting>
  <conditionalFormatting sqref="D40:GK40">
    <cfRule type="expression" dxfId="0" priority="44">
      <formula>#REF!&gt;=TODAY()</formula>
    </cfRule>
  </conditionalFormatting>
  <conditionalFormatting sqref="D40:GK40">
    <cfRule type="expression" dxfId="0" priority="45">
      <formula>#REF!&gt;=TODAY()</formula>
    </cfRule>
  </conditionalFormatting>
  <conditionalFormatting sqref="D40:GK40">
    <cfRule type="expression" dxfId="0" priority="46">
      <formula>#REF!&gt;=TODAY()</formula>
    </cfRule>
  </conditionalFormatting>
  <conditionalFormatting sqref="D40:GK40">
    <cfRule type="expression" dxfId="0" priority="47">
      <formula>#REF!&gt;=TODAY()</formula>
    </cfRule>
  </conditionalFormatting>
  <conditionalFormatting sqref="D40:GK40">
    <cfRule type="expression" dxfId="0" priority="48">
      <formula>#REF!&gt;=TODAY()</formula>
    </cfRule>
  </conditionalFormatting>
  <conditionalFormatting sqref="D40:GK40">
    <cfRule type="expression" dxfId="0" priority="49">
      <formula>#REF!&gt;=TODAY()</formula>
    </cfRule>
  </conditionalFormatting>
  <conditionalFormatting sqref="D40:GK40">
    <cfRule type="expression" dxfId="0" priority="50">
      <formula>#REF!&gt;=TODAY()</formula>
    </cfRule>
  </conditionalFormatting>
  <conditionalFormatting sqref="D40:GK40">
    <cfRule type="expression" dxfId="0" priority="51">
      <formula>#REF!&gt;=TODAY()</formula>
    </cfRule>
  </conditionalFormatting>
  <conditionalFormatting sqref="D40:GK40">
    <cfRule type="expression" dxfId="0" priority="52">
      <formula>#REF!&gt;=TODAY()</formula>
    </cfRule>
  </conditionalFormatting>
  <conditionalFormatting sqref="D40:GK40">
    <cfRule type="expression" dxfId="0" priority="53">
      <formula>#REF!&gt;=TODAY()</formula>
    </cfRule>
  </conditionalFormatting>
  <conditionalFormatting sqref="D40:GK40">
    <cfRule type="expression" dxfId="0" priority="54">
      <formula>#REF!&gt;=TODAY()</formula>
    </cfRule>
  </conditionalFormatting>
  <conditionalFormatting sqref="D40:GK40">
    <cfRule type="expression" dxfId="0" priority="55">
      <formula>#REF!&gt;=TODAY()</formula>
    </cfRule>
  </conditionalFormatting>
  <conditionalFormatting sqref="D40:GK40">
    <cfRule type="expression" dxfId="0" priority="56">
      <formula>#REF!&gt;=TODAY()</formula>
    </cfRule>
  </conditionalFormatting>
  <conditionalFormatting sqref="D40:GK40">
    <cfRule type="expression" dxfId="0" priority="57">
      <formula>#REF!&gt;=TODAY()</formula>
    </cfRule>
  </conditionalFormatting>
  <conditionalFormatting sqref="D40:GK40">
    <cfRule type="expression" dxfId="0" priority="58">
      <formula>#REF!&gt;=TODAY()</formula>
    </cfRule>
  </conditionalFormatting>
  <conditionalFormatting sqref="D40:GK40">
    <cfRule type="expression" dxfId="0" priority="59">
      <formula>#REF!&gt;=TODAY()</formula>
    </cfRule>
  </conditionalFormatting>
  <conditionalFormatting sqref="D40:GK40">
    <cfRule type="expression" dxfId="0" priority="60">
      <formula>#REF!&gt;=TODAY()</formula>
    </cfRule>
  </conditionalFormatting>
  <conditionalFormatting sqref="D45:GK45">
    <cfRule type="expression" dxfId="0" priority="61">
      <formula>#REF!&gt;=TODAY()</formula>
    </cfRule>
  </conditionalFormatting>
  <conditionalFormatting sqref="D45:GK45">
    <cfRule type="expression" dxfId="0" priority="62">
      <formula>#REF!&gt;=TODAY()</formula>
    </cfRule>
  </conditionalFormatting>
  <conditionalFormatting sqref="D45:GK45">
    <cfRule type="expression" dxfId="0" priority="63">
      <formula>#REF!&gt;=TODAY()</formula>
    </cfRule>
  </conditionalFormatting>
  <conditionalFormatting sqref="D45:GK45">
    <cfRule type="expression" dxfId="0" priority="64">
      <formula>#REF!&gt;=TODAY()</formula>
    </cfRule>
  </conditionalFormatting>
  <conditionalFormatting sqref="D45:GK45">
    <cfRule type="expression" dxfId="0" priority="65">
      <formula>#REF!&gt;=TODAY()</formula>
    </cfRule>
  </conditionalFormatting>
  <conditionalFormatting sqref="D45:GK45">
    <cfRule type="expression" dxfId="0" priority="66">
      <formula>#REF!&gt;=TODAY()</formula>
    </cfRule>
  </conditionalFormatting>
  <conditionalFormatting sqref="D45:GK45">
    <cfRule type="expression" dxfId="0" priority="67">
      <formula>#REF!&gt;=TODAY()</formula>
    </cfRule>
  </conditionalFormatting>
  <conditionalFormatting sqref="D45:GK45">
    <cfRule type="expression" dxfId="0" priority="68">
      <formula>#REF!&gt;=TODAY()</formula>
    </cfRule>
  </conditionalFormatting>
  <conditionalFormatting sqref="D45:GK45">
    <cfRule type="expression" dxfId="0" priority="69">
      <formula>#REF!&gt;=TODAY()</formula>
    </cfRule>
  </conditionalFormatting>
  <conditionalFormatting sqref="D45:GK45">
    <cfRule type="expression" dxfId="0" priority="70">
      <formula>#REF!&gt;=TODAY()</formula>
    </cfRule>
  </conditionalFormatting>
  <conditionalFormatting sqref="D45:GK45">
    <cfRule type="expression" dxfId="0" priority="71">
      <formula>#REF!&gt;=TODAY()</formula>
    </cfRule>
  </conditionalFormatting>
  <conditionalFormatting sqref="D45:GK45">
    <cfRule type="expression" dxfId="0" priority="72">
      <formula>#REF!&gt;=TODAY()</formula>
    </cfRule>
  </conditionalFormatting>
  <conditionalFormatting sqref="D45:GK45">
    <cfRule type="expression" dxfId="0" priority="73">
      <formula>#REF!&gt;=TODAY()</formula>
    </cfRule>
  </conditionalFormatting>
  <conditionalFormatting sqref="D45:GK45">
    <cfRule type="expression" dxfId="0" priority="74">
      <formula>#REF!&gt;=TODAY()</formula>
    </cfRule>
  </conditionalFormatting>
  <conditionalFormatting sqref="D45:GK45">
    <cfRule type="expression" dxfId="0" priority="75">
      <formula>#REF!&gt;=TODAY()</formula>
    </cfRule>
  </conditionalFormatting>
  <conditionalFormatting sqref="D45:GK45">
    <cfRule type="expression" dxfId="0" priority="76">
      <formula>#REF!&gt;=TODAY()</formula>
    </cfRule>
  </conditionalFormatting>
  <conditionalFormatting sqref="D45:GK45">
    <cfRule type="expression" dxfId="0" priority="77">
      <formula>#REF!&gt;=TODAY()</formula>
    </cfRule>
  </conditionalFormatting>
  <conditionalFormatting sqref="D45:GK45">
    <cfRule type="expression" dxfId="0" priority="78">
      <formula>#REF!&gt;=TODAY()</formula>
    </cfRule>
  </conditionalFormatting>
  <conditionalFormatting sqref="D45:GK45">
    <cfRule type="expression" dxfId="0" priority="79">
      <formula>#REF!&gt;=TODAY()</formula>
    </cfRule>
  </conditionalFormatting>
  <conditionalFormatting sqref="D45:GK45">
    <cfRule type="expression" dxfId="0" priority="80">
      <formula>#REF!&gt;=TODAY()</formula>
    </cfRule>
  </conditionalFormatting>
  <conditionalFormatting sqref="D45:GK45">
    <cfRule type="expression" dxfId="0" priority="81">
      <formula>#REF!&gt;=TODAY()</formula>
    </cfRule>
  </conditionalFormatting>
  <conditionalFormatting sqref="D45:GK45">
    <cfRule type="expression" dxfId="0" priority="82">
      <formula>#REF!&gt;=TODAY()</formula>
    </cfRule>
  </conditionalFormatting>
  <conditionalFormatting sqref="D45:GK45">
    <cfRule type="expression" dxfId="0" priority="83">
      <formula>#REF!&gt;=TODAY()</formula>
    </cfRule>
  </conditionalFormatting>
  <conditionalFormatting sqref="D45:GK45">
    <cfRule type="expression" dxfId="0" priority="84">
      <formula>#REF!&gt;=TODAY()</formula>
    </cfRule>
  </conditionalFormatting>
  <conditionalFormatting sqref="D45:GK45">
    <cfRule type="expression" dxfId="0" priority="85">
      <formula>#REF!&gt;=TODAY()</formula>
    </cfRule>
  </conditionalFormatting>
  <conditionalFormatting sqref="D45:GK45">
    <cfRule type="expression" dxfId="0" priority="86">
      <formula>#REF!&gt;=TODAY()</formula>
    </cfRule>
  </conditionalFormatting>
  <conditionalFormatting sqref="D45:GK45">
    <cfRule type="expression" dxfId="0" priority="87">
      <formula>#REF!&gt;=TODAY()</formula>
    </cfRule>
  </conditionalFormatting>
  <conditionalFormatting sqref="D45:GK45">
    <cfRule type="expression" dxfId="0" priority="88">
      <formula>#REF!&gt;=TODAY()</formula>
    </cfRule>
  </conditionalFormatting>
  <conditionalFormatting sqref="D45:GK45">
    <cfRule type="expression" dxfId="0" priority="89">
      <formula>#REF!&gt;=TODAY()</formula>
    </cfRule>
  </conditionalFormatting>
  <conditionalFormatting sqref="D45:GK45">
    <cfRule type="expression" dxfId="0" priority="90">
      <formula>#REF!&gt;=TODAY()</formula>
    </cfRule>
  </conditionalFormatting>
  <conditionalFormatting sqref="D45:GK45">
    <cfRule type="expression" dxfId="0" priority="91">
      <formula>#REF!&gt;=TODAY()</formula>
    </cfRule>
  </conditionalFormatting>
  <conditionalFormatting sqref="D45:GK45">
    <cfRule type="expression" dxfId="0" priority="92">
      <formula>#REF!&gt;=TODAY()</formula>
    </cfRule>
  </conditionalFormatting>
  <conditionalFormatting sqref="D45:GK45">
    <cfRule type="expression" dxfId="0" priority="93">
      <formula>#REF!&gt;=TODAY()</formula>
    </cfRule>
  </conditionalFormatting>
  <conditionalFormatting sqref="D45:GK45">
    <cfRule type="expression" dxfId="0" priority="94">
      <formula>#REF!&gt;=TODAY()</formula>
    </cfRule>
  </conditionalFormatting>
  <conditionalFormatting sqref="D45:GK45">
    <cfRule type="expression" dxfId="0" priority="95">
      <formula>#REF!&gt;=TODAY()</formula>
    </cfRule>
  </conditionalFormatting>
  <conditionalFormatting sqref="D45:GK45">
    <cfRule type="expression" dxfId="0" priority="96">
      <formula>#REF!&gt;=TODAY()</formula>
    </cfRule>
  </conditionalFormatting>
  <conditionalFormatting sqref="D45:GK45">
    <cfRule type="expression" dxfId="0" priority="97">
      <formula>#REF!&gt;=TODAY()</formula>
    </cfRule>
  </conditionalFormatting>
  <conditionalFormatting sqref="D45:GK45">
    <cfRule type="expression" dxfId="0" priority="98">
      <formula>#REF!&gt;=TODAY()</formula>
    </cfRule>
  </conditionalFormatting>
  <conditionalFormatting sqref="D45:GK45">
    <cfRule type="expression" dxfId="0" priority="99">
      <formula>#REF!&gt;=TODAY()</formula>
    </cfRule>
  </conditionalFormatting>
  <conditionalFormatting sqref="D45:GK45">
    <cfRule type="expression" dxfId="0" priority="100">
      <formula>#REF!&gt;=TODAY()</formula>
    </cfRule>
  </conditionalFormatting>
  <conditionalFormatting sqref="D45:GK45">
    <cfRule type="expression" dxfId="0" priority="101">
      <formula>#REF!&gt;=TODAY()</formula>
    </cfRule>
  </conditionalFormatting>
  <conditionalFormatting sqref="D45:GK45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36">
    <cfRule type="expression" dxfId="0" priority="105">
      <formula>#REF!&gt;=TODAY()</formula>
    </cfRule>
  </conditionalFormatting>
  <conditionalFormatting sqref="C36">
    <cfRule type="expression" dxfId="0" priority="106">
      <formula>#REF!&gt;=TODAY()</formula>
    </cfRule>
  </conditionalFormatting>
  <conditionalFormatting sqref="C40">
    <cfRule type="expression" dxfId="0" priority="107">
      <formula>#REF!&gt;=TODAY()</formula>
    </cfRule>
  </conditionalFormatting>
  <conditionalFormatting sqref="C40">
    <cfRule type="expression" dxfId="0" priority="108">
      <formula>#REF!&gt;=TODAY()</formula>
    </cfRule>
  </conditionalFormatting>
  <conditionalFormatting sqref="C40">
    <cfRule type="expression" dxfId="0" priority="109">
      <formula>#REF!&gt;=TODAY()</formula>
    </cfRule>
  </conditionalFormatting>
  <conditionalFormatting sqref="C40">
    <cfRule type="expression" dxfId="0" priority="110">
      <formula>#REF!&gt;=TODAY()</formula>
    </cfRule>
  </conditionalFormatting>
  <conditionalFormatting sqref="C40">
    <cfRule type="expression" dxfId="0" priority="111">
      <formula>#REF!&gt;=TODAY()</formula>
    </cfRule>
  </conditionalFormatting>
  <conditionalFormatting sqref="C40">
    <cfRule type="expression" dxfId="0" priority="112">
      <formula>#REF!&gt;=TODAY()</formula>
    </cfRule>
  </conditionalFormatting>
  <conditionalFormatting sqref="C40">
    <cfRule type="expression" dxfId="0" priority="113">
      <formula>#REF!&gt;=TODAY()</formula>
    </cfRule>
  </conditionalFormatting>
  <conditionalFormatting sqref="C40">
    <cfRule type="expression" dxfId="0" priority="114">
      <formula>#REF!&gt;=TODAY()</formula>
    </cfRule>
  </conditionalFormatting>
  <conditionalFormatting sqref="C40">
    <cfRule type="expression" dxfId="0" priority="115">
      <formula>#REF!&gt;=TODAY()</formula>
    </cfRule>
  </conditionalFormatting>
  <conditionalFormatting sqref="C40">
    <cfRule type="expression" dxfId="0" priority="116">
      <formula>#REF!&gt;=TODAY()</formula>
    </cfRule>
  </conditionalFormatting>
  <conditionalFormatting sqref="C40">
    <cfRule type="expression" dxfId="0" priority="117">
      <formula>#REF!&gt;=TODAY()</formula>
    </cfRule>
  </conditionalFormatting>
  <conditionalFormatting sqref="C40">
    <cfRule type="expression" dxfId="0" priority="118">
      <formula>#REF!&gt;=TODAY()</formula>
    </cfRule>
  </conditionalFormatting>
  <conditionalFormatting sqref="C45">
    <cfRule type="expression" dxfId="0" priority="119">
      <formula>#REF!&gt;=TODAY()</formula>
    </cfRule>
  </conditionalFormatting>
  <conditionalFormatting sqref="C45">
    <cfRule type="expression" dxfId="0" priority="120">
      <formula>#REF!&gt;=TODAY()</formula>
    </cfRule>
  </conditionalFormatting>
  <conditionalFormatting sqref="C45">
    <cfRule type="expression" dxfId="0" priority="121">
      <formula>#REF!&gt;=TODAY()</formula>
    </cfRule>
  </conditionalFormatting>
  <conditionalFormatting sqref="C45">
    <cfRule type="expression" dxfId="0" priority="122">
      <formula>#REF!&gt;=TODAY()</formula>
    </cfRule>
  </conditionalFormatting>
  <conditionalFormatting sqref="C45">
    <cfRule type="expression" dxfId="0" priority="123">
      <formula>#REF!&gt;=TODAY()</formula>
    </cfRule>
  </conditionalFormatting>
  <conditionalFormatting sqref="C45">
    <cfRule type="expression" dxfId="0" priority="124">
      <formula>#REF!&gt;=TODAY()</formula>
    </cfRule>
  </conditionalFormatting>
  <conditionalFormatting sqref="C45">
    <cfRule type="expression" dxfId="0" priority="125">
      <formula>#REF!&gt;=TODAY()</formula>
    </cfRule>
  </conditionalFormatting>
  <conditionalFormatting sqref="C45">
    <cfRule type="expression" dxfId="0" priority="126">
      <formula>#REF!&gt;=TODAY()</formula>
    </cfRule>
  </conditionalFormatting>
  <conditionalFormatting sqref="C45">
    <cfRule type="expression" dxfId="0" priority="127">
      <formula>#REF!&gt;=TODAY()</formula>
    </cfRule>
  </conditionalFormatting>
  <conditionalFormatting sqref="C45">
    <cfRule type="expression" dxfId="0" priority="128">
      <formula>#REF!&gt;=TODAY()</formula>
    </cfRule>
  </conditionalFormatting>
  <conditionalFormatting sqref="C45">
    <cfRule type="expression" dxfId="0" priority="129">
      <formula>#REF!&gt;=TODAY()</formula>
    </cfRule>
  </conditionalFormatting>
  <conditionalFormatting sqref="C45">
    <cfRule type="expression" dxfId="0" priority="130">
      <formula>#REF!&gt;=TODAY()</formula>
    </cfRule>
  </conditionalFormatting>
  <conditionalFormatting sqref="C45">
    <cfRule type="expression" dxfId="0" priority="131">
      <formula>#REF!&gt;=TODAY()</formula>
    </cfRule>
  </conditionalFormatting>
  <conditionalFormatting sqref="C45">
    <cfRule type="expression" dxfId="0" priority="132">
      <formula>#REF!&gt;=TODAY()</formula>
    </cfRule>
  </conditionalFormatting>
  <conditionalFormatting sqref="C45">
    <cfRule type="expression" dxfId="0" priority="133">
      <formula>#REF!&gt;=TODAY()</formula>
    </cfRule>
  </conditionalFormatting>
  <conditionalFormatting sqref="C45">
    <cfRule type="expression" dxfId="0" priority="134">
      <formula>#REF!&gt;=TODAY()</formula>
    </cfRule>
  </conditionalFormatting>
  <conditionalFormatting sqref="C45">
    <cfRule type="expression" dxfId="0" priority="135">
      <formula>#REF!&gt;=TODAY()</formula>
    </cfRule>
  </conditionalFormatting>
  <conditionalFormatting sqref="C45">
    <cfRule type="expression" dxfId="0" priority="136">
      <formula>#REF!&gt;=TODAY()</formula>
    </cfRule>
  </conditionalFormatting>
  <conditionalFormatting sqref="C45">
    <cfRule type="expression" dxfId="0" priority="137">
      <formula>#REF!&gt;=TODAY()</formula>
    </cfRule>
  </conditionalFormatting>
  <conditionalFormatting sqref="C45">
    <cfRule type="expression" dxfId="0" priority="138">
      <formula>#REF!&gt;=TODAY()</formula>
    </cfRule>
  </conditionalFormatting>
  <conditionalFormatting sqref="C45">
    <cfRule type="expression" dxfId="0" priority="139">
      <formula>#REF!&gt;=TODAY()</formula>
    </cfRule>
  </conditionalFormatting>
  <conditionalFormatting sqref="C45">
    <cfRule type="expression" dxfId="0" priority="140">
      <formula>#REF!&gt;=TODAY()</formula>
    </cfRule>
  </conditionalFormatting>
  <conditionalFormatting sqref="C45">
    <cfRule type="expression" dxfId="0" priority="141">
      <formula>#REF!&gt;=TODAY()</formula>
    </cfRule>
  </conditionalFormatting>
  <conditionalFormatting sqref="C45">
    <cfRule type="expression" dxfId="0" priority="142">
      <formula>#REF!&gt;=TODAY()</formula>
    </cfRule>
  </conditionalFormatting>
  <conditionalFormatting sqref="C45">
    <cfRule type="expression" dxfId="0" priority="143">
      <formula>#REF!&gt;=TODAY()</formula>
    </cfRule>
  </conditionalFormatting>
  <conditionalFormatting sqref="C45">
    <cfRule type="expression" dxfId="0" priority="144">
      <formula>#REF!&gt;=TODAY()</formula>
    </cfRule>
  </conditionalFormatting>
  <conditionalFormatting sqref="C45">
    <cfRule type="expression" dxfId="0" priority="145">
      <formula>#REF!&gt;=TODAY()</formula>
    </cfRule>
  </conditionalFormatting>
  <conditionalFormatting sqref="C45">
    <cfRule type="expression" dxfId="0" priority="146">
      <formula>#REF!&gt;=TODAY()</formula>
    </cfRule>
  </conditionalFormatting>
  <conditionalFormatting sqref="C45">
    <cfRule type="expression" dxfId="0" priority="147">
      <formula>#REF!&gt;=TODAY()</formula>
    </cfRule>
  </conditionalFormatting>
  <conditionalFormatting sqref="C45">
    <cfRule type="expression" dxfId="0" priority="148">
      <formula>#REF!&gt;=TODAY()</formula>
    </cfRule>
  </conditionalFormatting>
  <conditionalFormatting sqref="C45">
    <cfRule type="expression" dxfId="0" priority="149">
      <formula>#REF!&gt;=TODAY()</formula>
    </cfRule>
  </conditionalFormatting>
  <conditionalFormatting sqref="C45">
    <cfRule type="expression" dxfId="0" priority="150">
      <formula>#REF!&gt;=TODAY()</formula>
    </cfRule>
  </conditionalFormatting>
  <conditionalFormatting sqref="C45">
    <cfRule type="expression" dxfId="0" priority="151">
      <formula>#REF!&gt;=TODAY()</formula>
    </cfRule>
  </conditionalFormatting>
  <conditionalFormatting sqref="C45">
    <cfRule type="expression" dxfId="0" priority="152">
      <formula>#REF!&gt;=TODAY()</formula>
    </cfRule>
  </conditionalFormatting>
  <conditionalFormatting sqref="C45">
    <cfRule type="expression" dxfId="0" priority="153">
      <formula>#REF!&gt;=TODAY()</formula>
    </cfRule>
  </conditionalFormatting>
  <conditionalFormatting sqref="C45">
    <cfRule type="expression" dxfId="0" priority="154">
      <formula>#REF!&gt;=TODAY()</formula>
    </cfRule>
  </conditionalFormatting>
  <conditionalFormatting sqref="C45">
    <cfRule type="expression" dxfId="0" priority="155">
      <formula>#REF!&gt;=TODAY()</formula>
    </cfRule>
  </conditionalFormatting>
  <conditionalFormatting sqref="C45">
    <cfRule type="expression" dxfId="0" priority="156">
      <formula>#REF!&gt;=TODAY()</formula>
    </cfRule>
  </conditionalFormatting>
  <conditionalFormatting sqref="C5">
    <cfRule type="expression" dxfId="0" priority="157">
      <formula>#REF!&gt;=TODAY()</formula>
    </cfRule>
  </conditionalFormatting>
  <conditionalFormatting sqref="C5">
    <cfRule type="expression" dxfId="0" priority="158">
      <formula>#REF!&gt;=TODAY()</formula>
    </cfRule>
  </conditionalFormatting>
  <conditionalFormatting sqref="C5">
    <cfRule type="expression" dxfId="0" priority="159">
      <formula>#REF!&gt;=TODAY()</formula>
    </cfRule>
  </conditionalFormatting>
  <conditionalFormatting sqref="C5">
    <cfRule type="expression" dxfId="0" priority="160">
      <formula>#REF!&gt;=TODAY()</formula>
    </cfRule>
  </conditionalFormatting>
  <conditionalFormatting sqref="C5">
    <cfRule type="expression" dxfId="0" priority="161">
      <formula>#REF!&gt;=TODAY()</formula>
    </cfRule>
  </conditionalFormatting>
  <conditionalFormatting sqref="C5">
    <cfRule type="expression" dxfId="0" priority="162">
      <formula>#REF!&gt;=TODAY()</formula>
    </cfRule>
  </conditionalFormatting>
  <conditionalFormatting sqref="C5">
    <cfRule type="expression" dxfId="0" priority="163">
      <formula>#REF!&gt;=TODAY()</formula>
    </cfRule>
  </conditionalFormatting>
  <conditionalFormatting sqref="C5">
    <cfRule type="expression" dxfId="0" priority="164">
      <formula>#REF!&gt;=TODAY()</formula>
    </cfRule>
  </conditionalFormatting>
  <conditionalFormatting sqref="C5">
    <cfRule type="expression" dxfId="0" priority="165">
      <formula>#REF!&gt;=TODAY()</formula>
    </cfRule>
  </conditionalFormatting>
  <conditionalFormatting sqref="C5">
    <cfRule type="expression" dxfId="0" priority="166">
      <formula>#REF!&gt;=TODAY()</formula>
    </cfRule>
  </conditionalFormatting>
  <conditionalFormatting sqref="C5">
    <cfRule type="expression" dxfId="0" priority="167">
      <formula>#REF!&gt;=TODAY()</formula>
    </cfRule>
  </conditionalFormatting>
  <conditionalFormatting sqref="C5">
    <cfRule type="expression" dxfId="0" priority="168">
      <formula>#REF!&gt;=TODAY()</formula>
    </cfRule>
  </conditionalFormatting>
  <conditionalFormatting sqref="C5">
    <cfRule type="expression" dxfId="0" priority="169">
      <formula>#REF!&gt;=TODAY()</formula>
    </cfRule>
  </conditionalFormatting>
  <conditionalFormatting sqref="C5">
    <cfRule type="expression" dxfId="0" priority="170">
      <formula>#REF!&gt;=TODAY()</formula>
    </cfRule>
  </conditionalFormatting>
  <conditionalFormatting sqref="C5">
    <cfRule type="expression" dxfId="0" priority="171">
      <formula>#REF!&gt;=TODAY()</formula>
    </cfRule>
  </conditionalFormatting>
  <conditionalFormatting sqref="C5">
    <cfRule type="expression" dxfId="0" priority="172">
      <formula>#REF!&gt;=TODAY()</formula>
    </cfRule>
  </conditionalFormatting>
  <conditionalFormatting sqref="C5">
    <cfRule type="expression" dxfId="0" priority="173">
      <formula>#REF!&gt;=TODAY()</formula>
    </cfRule>
  </conditionalFormatting>
  <conditionalFormatting sqref="C5">
    <cfRule type="expression" dxfId="0" priority="174">
      <formula>#REF!&gt;=TODAY()</formula>
    </cfRule>
  </conditionalFormatting>
  <conditionalFormatting sqref="C5">
    <cfRule type="expression" dxfId="0" priority="175">
      <formula>#REF!&gt;=TODAY()</formula>
    </cfRule>
  </conditionalFormatting>
  <conditionalFormatting sqref="C5">
    <cfRule type="expression" dxfId="0" priority="176">
      <formula>#REF!&gt;=TODAY()</formula>
    </cfRule>
  </conditionalFormatting>
  <conditionalFormatting sqref="C5">
    <cfRule type="expression" dxfId="0" priority="177">
      <formula>#REF!&gt;=TODAY()</formula>
    </cfRule>
  </conditionalFormatting>
  <conditionalFormatting sqref="C5">
    <cfRule type="expression" dxfId="0" priority="178">
      <formula>#REF!&gt;=TODAY()</formula>
    </cfRule>
  </conditionalFormatting>
  <conditionalFormatting sqref="C5">
    <cfRule type="expression" dxfId="0" priority="179">
      <formula>#REF!&gt;=TODAY()</formula>
    </cfRule>
  </conditionalFormatting>
  <conditionalFormatting sqref="C5">
    <cfRule type="expression" dxfId="0" priority="180">
      <formula>#REF!&gt;=TODAY()</formula>
    </cfRule>
  </conditionalFormatting>
  <conditionalFormatting sqref="C6">
    <cfRule type="expression" dxfId="0" priority="181">
      <formula>#REF!&gt;=TODAY()</formula>
    </cfRule>
  </conditionalFormatting>
  <conditionalFormatting sqref="C6">
    <cfRule type="expression" dxfId="0" priority="182">
      <formula>#REF!&gt;=TODAY()</formula>
    </cfRule>
  </conditionalFormatting>
  <conditionalFormatting sqref="C6">
    <cfRule type="expression" dxfId="0" priority="183">
      <formula>#REF!&gt;=TODAY()</formula>
    </cfRule>
  </conditionalFormatting>
  <conditionalFormatting sqref="C6">
    <cfRule type="expression" dxfId="0" priority="184">
      <formula>#REF!&gt;=TODAY()</formula>
    </cfRule>
  </conditionalFormatting>
  <conditionalFormatting sqref="C6">
    <cfRule type="expression" dxfId="0" priority="185">
      <formula>#REF!&gt;=TODAY()</formula>
    </cfRule>
  </conditionalFormatting>
  <conditionalFormatting sqref="C6">
    <cfRule type="expression" dxfId="0" priority="186">
      <formula>#REF!&gt;=TODAY()</formula>
    </cfRule>
  </conditionalFormatting>
  <conditionalFormatting sqref="C6">
    <cfRule type="expression" dxfId="0" priority="187">
      <formula>#REF!&gt;=TODAY()</formula>
    </cfRule>
  </conditionalFormatting>
  <conditionalFormatting sqref="C6">
    <cfRule type="expression" dxfId="0" priority="188">
      <formula>#REF!&gt;=TODAY()</formula>
    </cfRule>
  </conditionalFormatting>
  <conditionalFormatting sqref="C6">
    <cfRule type="expression" dxfId="0" priority="189">
      <formula>#REF!&gt;=TODAY()</formula>
    </cfRule>
  </conditionalFormatting>
  <conditionalFormatting sqref="C6">
    <cfRule type="expression" dxfId="0" priority="190">
      <formula>#REF!&gt;=TODAY()</formula>
    </cfRule>
  </conditionalFormatting>
  <conditionalFormatting sqref="C6">
    <cfRule type="expression" dxfId="0" priority="191">
      <formula>#REF!&gt;=TODAY()</formula>
    </cfRule>
  </conditionalFormatting>
  <conditionalFormatting sqref="C6">
    <cfRule type="expression" dxfId="0" priority="192">
      <formula>#REF!&gt;=TODAY()</formula>
    </cfRule>
  </conditionalFormatting>
  <conditionalFormatting sqref="C6">
    <cfRule type="expression" dxfId="0" priority="193">
      <formula>#REF!&gt;=TODAY()</formula>
    </cfRule>
  </conditionalFormatting>
  <conditionalFormatting sqref="C6">
    <cfRule type="expression" dxfId="0" priority="194">
      <formula>#REF!&gt;=TODAY()</formula>
    </cfRule>
  </conditionalFormatting>
  <conditionalFormatting sqref="C6">
    <cfRule type="expression" dxfId="0" priority="195">
      <formula>#REF!&gt;=TODAY()</formula>
    </cfRule>
  </conditionalFormatting>
  <conditionalFormatting sqref="C6">
    <cfRule type="expression" dxfId="0" priority="196">
      <formula>#REF!&gt;=TODAY()</formula>
    </cfRule>
  </conditionalFormatting>
  <conditionalFormatting sqref="C36">
    <cfRule type="expression" dxfId="0" priority="197">
      <formula>#REF!&gt;=TODAY()</formula>
    </cfRule>
  </conditionalFormatting>
  <conditionalFormatting sqref="C36">
    <cfRule type="expression" dxfId="0" priority="198">
      <formula>#REF!&gt;=TODAY()</formula>
    </cfRule>
  </conditionalFormatting>
  <conditionalFormatting sqref="C36">
    <cfRule type="expression" dxfId="0" priority="199">
      <formula>#REF!&gt;=TODAY()</formula>
    </cfRule>
  </conditionalFormatting>
  <conditionalFormatting sqref="C36">
    <cfRule type="expression" dxfId="0" priority="200">
      <formula>#REF!&gt;=TODAY()</formula>
    </cfRule>
  </conditionalFormatting>
  <conditionalFormatting sqref="C36">
    <cfRule type="expression" dxfId="0" priority="201">
      <formula>#REF!&gt;=TODAY()</formula>
    </cfRule>
  </conditionalFormatting>
  <conditionalFormatting sqref="C36">
    <cfRule type="expression" dxfId="0" priority="202">
      <formula>#REF!&gt;=TODAY()</formula>
    </cfRule>
  </conditionalFormatting>
  <conditionalFormatting sqref="C36">
    <cfRule type="expression" dxfId="0" priority="203">
      <formula>#REF!&gt;=TODAY()</formula>
    </cfRule>
  </conditionalFormatting>
  <conditionalFormatting sqref="C36">
    <cfRule type="expression" dxfId="0" priority="204">
      <formula>#REF!&gt;=TODAY()</formula>
    </cfRule>
  </conditionalFormatting>
  <conditionalFormatting sqref="C36">
    <cfRule type="expression" dxfId="0" priority="205">
      <formula>#REF!&gt;=TODAY()</formula>
    </cfRule>
  </conditionalFormatting>
  <conditionalFormatting sqref="C36">
    <cfRule type="expression" dxfId="0" priority="206">
      <formula>#REF!&gt;=TODAY()</formula>
    </cfRule>
  </conditionalFormatting>
  <conditionalFormatting sqref="C36">
    <cfRule type="expression" dxfId="0" priority="207">
      <formula>#REF!&gt;=TODAY()</formula>
    </cfRule>
  </conditionalFormatting>
  <conditionalFormatting sqref="C36">
    <cfRule type="expression" dxfId="0" priority="208">
      <formula>#REF!&gt;=TODAY()</formula>
    </cfRule>
  </conditionalFormatting>
  <conditionalFormatting sqref="C36">
    <cfRule type="expression" dxfId="0" priority="209">
      <formula>#REF!&gt;=TODAY()</formula>
    </cfRule>
  </conditionalFormatting>
  <conditionalFormatting sqref="C36">
    <cfRule type="expression" dxfId="0" priority="210">
      <formula>#REF!&gt;=TODAY()</formula>
    </cfRule>
  </conditionalFormatting>
  <conditionalFormatting sqref="C36">
    <cfRule type="expression" dxfId="0" priority="211">
      <formula>#REF!&gt;=TODAY()</formula>
    </cfRule>
  </conditionalFormatting>
  <conditionalFormatting sqref="C36">
    <cfRule type="expression" dxfId="0" priority="212">
      <formula>#REF!&gt;=TODAY()</formula>
    </cfRule>
  </conditionalFormatting>
  <conditionalFormatting sqref="C36">
    <cfRule type="expression" dxfId="0" priority="213">
      <formula>#REF!&gt;=TODAY()</formula>
    </cfRule>
  </conditionalFormatting>
  <conditionalFormatting sqref="C36">
    <cfRule type="expression" dxfId="0" priority="214">
      <formula>#REF!&gt;=TODAY()</formula>
    </cfRule>
  </conditionalFormatting>
  <conditionalFormatting sqref="C36">
    <cfRule type="expression" dxfId="0" priority="215">
      <formula>#REF!&gt;=TODAY()</formula>
    </cfRule>
  </conditionalFormatting>
  <conditionalFormatting sqref="C36">
    <cfRule type="expression" dxfId="0" priority="216">
      <formula>#REF!&gt;=TODAY()</formula>
    </cfRule>
  </conditionalFormatting>
  <conditionalFormatting sqref="C36">
    <cfRule type="expression" dxfId="0" priority="217">
      <formula>#REF!&gt;=TODAY()</formula>
    </cfRule>
  </conditionalFormatting>
  <conditionalFormatting sqref="C36">
    <cfRule type="expression" dxfId="0" priority="218">
      <formula>#REF!&gt;=TODAY()</formula>
    </cfRule>
  </conditionalFormatting>
  <conditionalFormatting sqref="C36">
    <cfRule type="expression" dxfId="0" priority="219">
      <formula>#REF!&gt;=TODAY()</formula>
    </cfRule>
  </conditionalFormatting>
  <conditionalFormatting sqref="C36">
    <cfRule type="expression" dxfId="0" priority="220">
      <formula>#REF!&gt;=TODAY()</formula>
    </cfRule>
  </conditionalFormatting>
  <conditionalFormatting sqref="C36">
    <cfRule type="expression" dxfId="0" priority="221">
      <formula>#REF!&gt;=TODAY()</formula>
    </cfRule>
  </conditionalFormatting>
  <conditionalFormatting sqref="C36">
    <cfRule type="expression" dxfId="0" priority="222">
      <formula>#REF!&gt;=TODAY()</formula>
    </cfRule>
  </conditionalFormatting>
  <conditionalFormatting sqref="C36">
    <cfRule type="expression" dxfId="0" priority="223">
      <formula>#REF!&gt;=TODAY()</formula>
    </cfRule>
  </conditionalFormatting>
  <conditionalFormatting sqref="C36">
    <cfRule type="expression" dxfId="0" priority="224">
      <formula>#REF!&gt;=TODAY()</formula>
    </cfRule>
  </conditionalFormatting>
  <conditionalFormatting sqref="C36">
    <cfRule type="expression" dxfId="0" priority="225">
      <formula>#REF!&gt;=TODAY()</formula>
    </cfRule>
  </conditionalFormatting>
  <conditionalFormatting sqref="C36">
    <cfRule type="expression" dxfId="0" priority="226">
      <formula>#REF!&gt;=TODAY()</formula>
    </cfRule>
  </conditionalFormatting>
  <conditionalFormatting sqref="C36">
    <cfRule type="expression" dxfId="0" priority="227">
      <formula>#REF!&gt;=TODAY()</formula>
    </cfRule>
  </conditionalFormatting>
  <conditionalFormatting sqref="C36">
    <cfRule type="expression" dxfId="0" priority="228">
      <formula>#REF!&gt;=TODAY()</formula>
    </cfRule>
  </conditionalFormatting>
  <conditionalFormatting sqref="C40">
    <cfRule type="expression" dxfId="0" priority="229">
      <formula>#REF!&gt;=TODAY()</formula>
    </cfRule>
  </conditionalFormatting>
  <conditionalFormatting sqref="C40">
    <cfRule type="expression" dxfId="0" priority="230">
      <formula>#REF!&gt;=TODAY()</formula>
    </cfRule>
  </conditionalFormatting>
  <conditionalFormatting sqref="C40">
    <cfRule type="expression" dxfId="0" priority="231">
      <formula>#REF!&gt;=TODAY()</formula>
    </cfRule>
  </conditionalFormatting>
  <conditionalFormatting sqref="C40">
    <cfRule type="expression" dxfId="0" priority="232">
      <formula>#REF!&gt;=TODAY()</formula>
    </cfRule>
  </conditionalFormatting>
  <conditionalFormatting sqref="C40">
    <cfRule type="expression" dxfId="0" priority="233">
      <formula>#REF!&gt;=TODAY()</formula>
    </cfRule>
  </conditionalFormatting>
  <conditionalFormatting sqref="C40">
    <cfRule type="expression" dxfId="0" priority="234">
      <formula>#REF!&gt;=TODAY()</formula>
    </cfRule>
  </conditionalFormatting>
  <conditionalFormatting sqref="C40">
    <cfRule type="expression" dxfId="0" priority="235">
      <formula>#REF!&gt;=TODAY()</formula>
    </cfRule>
  </conditionalFormatting>
  <conditionalFormatting sqref="C40">
    <cfRule type="expression" dxfId="0" priority="236">
      <formula>#REF!&gt;=TODAY()</formula>
    </cfRule>
  </conditionalFormatting>
  <conditionalFormatting sqref="C40">
    <cfRule type="expression" dxfId="0" priority="237">
      <formula>#REF!&gt;=TODAY()</formula>
    </cfRule>
  </conditionalFormatting>
  <conditionalFormatting sqref="C40">
    <cfRule type="expression" dxfId="0" priority="238">
      <formula>#REF!&gt;=TODAY()</formula>
    </cfRule>
  </conditionalFormatting>
  <conditionalFormatting sqref="C40">
    <cfRule type="expression" dxfId="0" priority="239">
      <formula>#REF!&gt;=TODAY()</formula>
    </cfRule>
  </conditionalFormatting>
  <conditionalFormatting sqref="C40">
    <cfRule type="expression" dxfId="0" priority="240">
      <formula>#REF!&gt;=TODAY()</formula>
    </cfRule>
  </conditionalFormatting>
  <conditionalFormatting sqref="C40">
    <cfRule type="expression" dxfId="0" priority="241">
      <formula>#REF!&gt;=TODAY()</formula>
    </cfRule>
  </conditionalFormatting>
  <conditionalFormatting sqref="C40">
    <cfRule type="expression" dxfId="0" priority="242">
      <formula>#REF!&gt;=TODAY()</formula>
    </cfRule>
  </conditionalFormatting>
  <conditionalFormatting sqref="C40">
    <cfRule type="expression" dxfId="0" priority="243">
      <formula>#REF!&gt;=TODAY()</formula>
    </cfRule>
  </conditionalFormatting>
  <conditionalFormatting sqref="C40">
    <cfRule type="expression" dxfId="0" priority="244">
      <formula>#REF!&gt;=TODAY()</formula>
    </cfRule>
  </conditionalFormatting>
  <conditionalFormatting sqref="C40">
    <cfRule type="expression" dxfId="0" priority="245">
      <formula>#REF!&gt;=TODAY()</formula>
    </cfRule>
  </conditionalFormatting>
  <conditionalFormatting sqref="C40">
    <cfRule type="expression" dxfId="0" priority="246">
      <formula>#REF!&gt;=TODAY()</formula>
    </cfRule>
  </conditionalFormatting>
  <conditionalFormatting sqref="C40">
    <cfRule type="expression" dxfId="0" priority="247">
      <formula>#REF!&gt;=TODAY()</formula>
    </cfRule>
  </conditionalFormatting>
  <conditionalFormatting sqref="C40">
    <cfRule type="expression" dxfId="0" priority="248">
      <formula>#REF!&gt;=TODAY()</formula>
    </cfRule>
  </conditionalFormatting>
  <conditionalFormatting sqref="C40">
    <cfRule type="expression" dxfId="0" priority="249">
      <formula>#REF!&gt;=TODAY()</formula>
    </cfRule>
  </conditionalFormatting>
  <conditionalFormatting sqref="C40">
    <cfRule type="expression" dxfId="0" priority="250">
      <formula>#REF!&gt;=TODAY()</formula>
    </cfRule>
  </conditionalFormatting>
  <conditionalFormatting sqref="C40">
    <cfRule type="expression" dxfId="0" priority="251">
      <formula>#REF!&gt;=TODAY()</formula>
    </cfRule>
  </conditionalFormatting>
  <conditionalFormatting sqref="C40">
    <cfRule type="expression" dxfId="0" priority="252">
      <formula>#REF!&gt;=TODAY()</formula>
    </cfRule>
  </conditionalFormatting>
  <conditionalFormatting sqref="C40">
    <cfRule type="expression" dxfId="0" priority="253">
      <formula>#REF!&gt;=TODAY()</formula>
    </cfRule>
  </conditionalFormatting>
  <conditionalFormatting sqref="C40">
    <cfRule type="expression" dxfId="0" priority="254">
      <formula>#REF!&gt;=TODAY()</formula>
    </cfRule>
  </conditionalFormatting>
  <conditionalFormatting sqref="C40">
    <cfRule type="expression" dxfId="0" priority="255">
      <formula>#REF!&gt;=TODAY()</formula>
    </cfRule>
  </conditionalFormatting>
  <conditionalFormatting sqref="C40">
    <cfRule type="expression" dxfId="0" priority="256">
      <formula>#REF!&gt;=TODAY()</formula>
    </cfRule>
  </conditionalFormatting>
  <conditionalFormatting sqref="D5:GK5">
    <cfRule type="expression" dxfId="0" priority="257">
      <formula>#REF!&gt;=TODAY()</formula>
    </cfRule>
  </conditionalFormatting>
  <conditionalFormatting sqref="D5:GK5">
    <cfRule type="expression" dxfId="0" priority="258">
      <formula>#REF!&gt;=TODAY()</formula>
    </cfRule>
  </conditionalFormatting>
  <conditionalFormatting sqref="D5:GK5">
    <cfRule type="expression" dxfId="0" priority="259">
      <formula>#REF!&gt;=TODAY()</formula>
    </cfRule>
  </conditionalFormatting>
  <conditionalFormatting sqref="D5:GK5">
    <cfRule type="expression" dxfId="0" priority="260">
      <formula>#REF!&gt;=TODAY()</formula>
    </cfRule>
  </conditionalFormatting>
  <conditionalFormatting sqref="D5:GK5">
    <cfRule type="expression" dxfId="0" priority="261">
      <formula>#REF!&gt;=TODAY()</formula>
    </cfRule>
  </conditionalFormatting>
  <conditionalFormatting sqref="D5:GK5">
    <cfRule type="expression" dxfId="0" priority="262">
      <formula>#REF!&gt;=TODAY()</formula>
    </cfRule>
  </conditionalFormatting>
  <conditionalFormatting sqref="D5:GK5">
    <cfRule type="expression" dxfId="0" priority="263">
      <formula>#REF!&gt;=TODAY()</formula>
    </cfRule>
  </conditionalFormatting>
  <conditionalFormatting sqref="D5:GK5">
    <cfRule type="expression" dxfId="0" priority="264">
      <formula>#REF!&gt;=TODAY()</formula>
    </cfRule>
  </conditionalFormatting>
  <conditionalFormatting sqref="D5:GK5">
    <cfRule type="expression" dxfId="0" priority="265">
      <formula>#REF!&gt;=TODAY()</formula>
    </cfRule>
  </conditionalFormatting>
  <conditionalFormatting sqref="D5:GK5">
    <cfRule type="expression" dxfId="0" priority="266">
      <formula>#REF!&gt;=TODAY()</formula>
    </cfRule>
  </conditionalFormatting>
  <conditionalFormatting sqref="D5:GK5">
    <cfRule type="expression" dxfId="0" priority="267">
      <formula>#REF!&gt;=TODAY()</formula>
    </cfRule>
  </conditionalFormatting>
  <conditionalFormatting sqref="D5:GK5">
    <cfRule type="expression" dxfId="0" priority="268">
      <formula>#REF!&gt;=TODAY()</formula>
    </cfRule>
  </conditionalFormatting>
  <conditionalFormatting sqref="D5:GK5">
    <cfRule type="expression" dxfId="0" priority="269">
      <formula>#REF!&gt;=TODAY()</formula>
    </cfRule>
  </conditionalFormatting>
  <conditionalFormatting sqref="D5:GK5">
    <cfRule type="expression" dxfId="0" priority="270">
      <formula>#REF!&gt;=TODAY()</formula>
    </cfRule>
  </conditionalFormatting>
  <conditionalFormatting sqref="D5:GK5">
    <cfRule type="expression" dxfId="0" priority="271">
      <formula>#REF!&gt;=TODAY()</formula>
    </cfRule>
  </conditionalFormatting>
  <conditionalFormatting sqref="D5:GK5">
    <cfRule type="expression" dxfId="0" priority="272">
      <formula>#REF!&gt;=TODAY()</formula>
    </cfRule>
  </conditionalFormatting>
  <conditionalFormatting sqref="D5:GK5">
    <cfRule type="expression" dxfId="0" priority="273">
      <formula>#REF!&gt;=TODAY()</formula>
    </cfRule>
  </conditionalFormatting>
  <conditionalFormatting sqref="D5:GK5">
    <cfRule type="expression" dxfId="0" priority="274">
      <formula>#REF!&gt;=TODAY()</formula>
    </cfRule>
  </conditionalFormatting>
  <conditionalFormatting sqref="D5:GK5">
    <cfRule type="expression" dxfId="0" priority="275">
      <formula>#REF!&gt;=TODAY()</formula>
    </cfRule>
  </conditionalFormatting>
  <conditionalFormatting sqref="D5:GK5">
    <cfRule type="expression" dxfId="0" priority="276">
      <formula>#REF!&gt;=TODAY()</formula>
    </cfRule>
  </conditionalFormatting>
  <conditionalFormatting sqref="D6:GK6">
    <cfRule type="expression" dxfId="0" priority="277">
      <formula>#REF!&gt;=TODAY()</formula>
    </cfRule>
  </conditionalFormatting>
  <conditionalFormatting sqref="D6:GK6">
    <cfRule type="expression" dxfId="0" priority="278">
      <formula>#REF!&gt;=TODAY()</formula>
    </cfRule>
  </conditionalFormatting>
  <conditionalFormatting sqref="D6:GK6">
    <cfRule type="expression" dxfId="0" priority="279">
      <formula>#REF!&gt;=TODAY()</formula>
    </cfRule>
  </conditionalFormatting>
  <conditionalFormatting sqref="D6:GK6">
    <cfRule type="expression" dxfId="0" priority="280">
      <formula>#REF!&gt;=TODAY()</formula>
    </cfRule>
  </conditionalFormatting>
  <conditionalFormatting sqref="D6:GK6">
    <cfRule type="expression" dxfId="0" priority="281">
      <formula>#REF!&gt;=TODAY()</formula>
    </cfRule>
  </conditionalFormatting>
  <conditionalFormatting sqref="D6:GK6">
    <cfRule type="expression" dxfId="0" priority="282">
      <formula>#REF!&gt;=TODAY()</formula>
    </cfRule>
  </conditionalFormatting>
  <conditionalFormatting sqref="D6:GK6">
    <cfRule type="expression" dxfId="0" priority="283">
      <formula>#REF!&gt;=TODAY()</formula>
    </cfRule>
  </conditionalFormatting>
  <conditionalFormatting sqref="D6:GK6">
    <cfRule type="expression" dxfId="0" priority="284">
      <formula>#REF!&gt;=TODAY()</formula>
    </cfRule>
  </conditionalFormatting>
  <conditionalFormatting sqref="D36:GK36">
    <cfRule type="expression" dxfId="0" priority="285">
      <formula>#REF!&gt;=TODAY()</formula>
    </cfRule>
  </conditionalFormatting>
  <conditionalFormatting sqref="D36:GK36">
    <cfRule type="expression" dxfId="0" priority="286">
      <formula>#REF!&gt;=TODAY()</formula>
    </cfRule>
  </conditionalFormatting>
  <conditionalFormatting sqref="D36:GK36">
    <cfRule type="expression" dxfId="0" priority="287">
      <formula>#REF!&gt;=TODAY()</formula>
    </cfRule>
  </conditionalFormatting>
  <conditionalFormatting sqref="D36:GK36">
    <cfRule type="expression" dxfId="0" priority="288">
      <formula>#REF!&gt;=TODAY()</formula>
    </cfRule>
  </conditionalFormatting>
  <conditionalFormatting sqref="D36:GK36">
    <cfRule type="expression" dxfId="0" priority="289">
      <formula>#REF!&gt;=TODAY()</formula>
    </cfRule>
  </conditionalFormatting>
  <conditionalFormatting sqref="D36:GK36">
    <cfRule type="expression" dxfId="0" priority="290">
      <formula>#REF!&gt;=TODAY()</formula>
    </cfRule>
  </conditionalFormatting>
  <conditionalFormatting sqref="D36:GK36">
    <cfRule type="expression" dxfId="0" priority="291">
      <formula>#REF!&gt;=TODAY()</formula>
    </cfRule>
  </conditionalFormatting>
  <conditionalFormatting sqref="D36:GK36">
    <cfRule type="expression" dxfId="0" priority="292">
      <formula>#REF!&gt;=TODAY()</formula>
    </cfRule>
  </conditionalFormatting>
  <conditionalFormatting sqref="D36:GK36">
    <cfRule type="expression" dxfId="0" priority="293">
      <formula>#REF!&gt;=TODAY()</formula>
    </cfRule>
  </conditionalFormatting>
  <conditionalFormatting sqref="D36:GK36">
    <cfRule type="expression" dxfId="0" priority="294">
      <formula>#REF!&gt;=TODAY()</formula>
    </cfRule>
  </conditionalFormatting>
  <conditionalFormatting sqref="D36:GK36">
    <cfRule type="expression" dxfId="0" priority="295">
      <formula>#REF!&gt;=TODAY()</formula>
    </cfRule>
  </conditionalFormatting>
  <conditionalFormatting sqref="D36:GK36">
    <cfRule type="expression" dxfId="0" priority="296">
      <formula>#REF!&gt;=TODAY()</formula>
    </cfRule>
  </conditionalFormatting>
  <conditionalFormatting sqref="D36:GK36">
    <cfRule type="expression" dxfId="0" priority="297">
      <formula>#REF!&gt;=TODAY()</formula>
    </cfRule>
  </conditionalFormatting>
  <conditionalFormatting sqref="D36:GK36">
    <cfRule type="expression" dxfId="0" priority="298">
      <formula>#REF!&gt;=TODAY()</formula>
    </cfRule>
  </conditionalFormatting>
  <conditionalFormatting sqref="D36:GK36">
    <cfRule type="expression" dxfId="0" priority="299">
      <formula>#REF!&gt;=TODAY()</formula>
    </cfRule>
  </conditionalFormatting>
  <conditionalFormatting sqref="D36:GK36">
    <cfRule type="expression" dxfId="0" priority="300">
      <formula>#REF!&gt;=TODAY()</formula>
    </cfRule>
  </conditionalFormatting>
  <conditionalFormatting sqref="D36:GK36">
    <cfRule type="expression" dxfId="0" priority="301">
      <formula>#REF!&gt;=TODAY()</formula>
    </cfRule>
  </conditionalFormatting>
  <conditionalFormatting sqref="D36:GK36">
    <cfRule type="expression" dxfId="0" priority="302">
      <formula>#REF!&gt;=TODAY()</formula>
    </cfRule>
  </conditionalFormatting>
  <conditionalFormatting sqref="D36:GK36">
    <cfRule type="expression" dxfId="0" priority="303">
      <formula>#REF!&gt;=TODAY()</formula>
    </cfRule>
  </conditionalFormatting>
  <conditionalFormatting sqref="D36:GK36">
    <cfRule type="expression" dxfId="0" priority="304">
      <formula>#REF!&gt;=TODAY()</formula>
    </cfRule>
  </conditionalFormatting>
  <conditionalFormatting sqref="D36:GK36">
    <cfRule type="expression" dxfId="0" priority="305">
      <formula>#REF!&gt;=TODAY()</formula>
    </cfRule>
  </conditionalFormatting>
  <conditionalFormatting sqref="D36:GK36">
    <cfRule type="expression" dxfId="0" priority="306">
      <formula>#REF!&gt;=TODAY()</formula>
    </cfRule>
  </conditionalFormatting>
  <conditionalFormatting sqref="D36:GK36">
    <cfRule type="expression" dxfId="0" priority="307">
      <formula>#REF!&gt;=TODAY()</formula>
    </cfRule>
  </conditionalFormatting>
  <conditionalFormatting sqref="D36:GK36">
    <cfRule type="expression" dxfId="0" priority="308">
      <formula>#REF!&gt;=TODAY()</formula>
    </cfRule>
  </conditionalFormatting>
  <conditionalFormatting sqref="D36:GK36">
    <cfRule type="expression" dxfId="0" priority="309">
      <formula>#REF!&gt;=TODAY()</formula>
    </cfRule>
  </conditionalFormatting>
  <conditionalFormatting sqref="D36:GK36">
    <cfRule type="expression" dxfId="0" priority="310">
      <formula>#REF!&gt;=TODAY()</formula>
    </cfRule>
  </conditionalFormatting>
  <conditionalFormatting sqref="D36:GK36">
    <cfRule type="expression" dxfId="0" priority="311">
      <formula>#REF!&gt;=TODAY()</formula>
    </cfRule>
  </conditionalFormatting>
  <conditionalFormatting sqref="D36:GK36">
    <cfRule type="expression" dxfId="0" priority="312">
      <formula>#REF!&gt;=TODAY()</formula>
    </cfRule>
  </conditionalFormatting>
  <conditionalFormatting sqref="D40:GK40">
    <cfRule type="expression" dxfId="0" priority="313">
      <formula>#REF!&gt;=TODAY()</formula>
    </cfRule>
  </conditionalFormatting>
  <conditionalFormatting sqref="D40:GK40">
    <cfRule type="expression" dxfId="0" priority="314">
      <formula>#REF!&gt;=TODAY()</formula>
    </cfRule>
  </conditionalFormatting>
  <conditionalFormatting sqref="D40:GK40">
    <cfRule type="expression" dxfId="0" priority="315">
      <formula>#REF!&gt;=TODAY()</formula>
    </cfRule>
  </conditionalFormatting>
  <conditionalFormatting sqref="D40:GK40">
    <cfRule type="expression" dxfId="0" priority="316">
      <formula>#REF!&gt;=TODAY()</formula>
    </cfRule>
  </conditionalFormatting>
  <conditionalFormatting sqref="D40:GK40">
    <cfRule type="expression" dxfId="0" priority="317">
      <formula>#REF!&gt;=TODAY()</formula>
    </cfRule>
  </conditionalFormatting>
  <conditionalFormatting sqref="D40:GK40">
    <cfRule type="expression" dxfId="0" priority="318">
      <formula>#REF!&gt;=TODAY()</formula>
    </cfRule>
  </conditionalFormatting>
  <conditionalFormatting sqref="D40:GK40">
    <cfRule type="expression" dxfId="0" priority="319">
      <formula>#REF!&gt;=TODAY()</formula>
    </cfRule>
  </conditionalFormatting>
  <conditionalFormatting sqref="D40:GK40">
    <cfRule type="expression" dxfId="0" priority="320">
      <formula>#REF!&gt;=TODAY()</formula>
    </cfRule>
  </conditionalFormatting>
  <conditionalFormatting sqref="D40:GK40">
    <cfRule type="expression" dxfId="0" priority="321">
      <formula>#REF!&gt;=TODAY()</formula>
    </cfRule>
  </conditionalFormatting>
  <conditionalFormatting sqref="D40:GK40">
    <cfRule type="expression" dxfId="0" priority="322">
      <formula>#REF!&gt;=TODAY()</formula>
    </cfRule>
  </conditionalFormatting>
  <conditionalFormatting sqref="D40:GK40">
    <cfRule type="expression" dxfId="0" priority="323">
      <formula>#REF!&gt;=TODAY()</formula>
    </cfRule>
  </conditionalFormatting>
  <conditionalFormatting sqref="D40:GK40">
    <cfRule type="expression" dxfId="0" priority="324">
      <formula>#REF!&gt;=TODAY()</formula>
    </cfRule>
  </conditionalFormatting>
  <conditionalFormatting sqref="D40:GK40">
    <cfRule type="expression" dxfId="0" priority="325">
      <formula>#REF!&gt;=TODAY()</formula>
    </cfRule>
  </conditionalFormatting>
  <conditionalFormatting sqref="D40:GK40">
    <cfRule type="expression" dxfId="0" priority="326">
      <formula>#REF!&gt;=TODAY()</formula>
    </cfRule>
  </conditionalFormatting>
  <conditionalFormatting sqref="D40:GK40">
    <cfRule type="expression" dxfId="0" priority="327">
      <formula>#REF!&gt;=TODAY()</formula>
    </cfRule>
  </conditionalFormatting>
  <conditionalFormatting sqref="D40:GK40">
    <cfRule type="expression" dxfId="0" priority="328">
      <formula>#REF!&gt;=TODAY()</formula>
    </cfRule>
  </conditionalFormatting>
  <conditionalFormatting sqref="D40:GK40">
    <cfRule type="expression" dxfId="0" priority="329">
      <formula>#REF!&gt;=TODAY()</formula>
    </cfRule>
  </conditionalFormatting>
  <conditionalFormatting sqref="D40:GK40">
    <cfRule type="expression" dxfId="0" priority="330">
      <formula>#REF!&gt;=TODAY()</formula>
    </cfRule>
  </conditionalFormatting>
  <conditionalFormatting sqref="D40:GK40">
    <cfRule type="expression" dxfId="0" priority="331">
      <formula>#REF!&gt;=TODAY()</formula>
    </cfRule>
  </conditionalFormatting>
  <conditionalFormatting sqref="D40:GK40">
    <cfRule type="expression" dxfId="0" priority="332">
      <formula>#REF!&gt;=TODAY()</formula>
    </cfRule>
  </conditionalFormatting>
  <conditionalFormatting sqref="D40:GK40">
    <cfRule type="expression" dxfId="0" priority="333">
      <formula>#REF!&gt;=TODAY()</formula>
    </cfRule>
  </conditionalFormatting>
  <conditionalFormatting sqref="D40:GK40">
    <cfRule type="expression" dxfId="0" priority="334">
      <formula>#REF!&gt;=TODAY()</formula>
    </cfRule>
  </conditionalFormatting>
  <conditionalFormatting sqref="D40:GK40">
    <cfRule type="expression" dxfId="0" priority="335">
      <formula>#REF!&gt;=TODAY()</formula>
    </cfRule>
  </conditionalFormatting>
  <conditionalFormatting sqref="D40:GK40">
    <cfRule type="expression" dxfId="0" priority="336">
      <formula>#REF!&gt;=TODAY()</formula>
    </cfRule>
  </conditionalFormatting>
  <conditionalFormatting sqref="FO5:FP5">
    <cfRule type="expression" dxfId="0" priority="337">
      <formula>#REF!&gt;=TODAY()</formula>
    </cfRule>
  </conditionalFormatting>
  <conditionalFormatting sqref="FO5:FP5">
    <cfRule type="expression" dxfId="0" priority="338">
      <formula>#REF!&gt;=TODAY()</formula>
    </cfRule>
  </conditionalFormatting>
  <conditionalFormatting sqref="FO5:FP5">
    <cfRule type="expression" dxfId="0" priority="339">
      <formula>#REF!&gt;=TODAY()</formula>
    </cfRule>
  </conditionalFormatting>
  <conditionalFormatting sqref="FO5:FP5">
    <cfRule type="expression" dxfId="0" priority="340">
      <formula>#REF!&gt;=TODAY()</formula>
    </cfRule>
  </conditionalFormatting>
  <conditionalFormatting sqref="FO6:FP6">
    <cfRule type="expression" dxfId="0" priority="341">
      <formula>#REF!&gt;=TODAY()</formula>
    </cfRule>
  </conditionalFormatting>
  <conditionalFormatting sqref="FO6:FP6">
    <cfRule type="expression" dxfId="0" priority="342">
      <formula>#REF!&gt;=TODAY()</formula>
    </cfRule>
  </conditionalFormatting>
  <conditionalFormatting sqref="FO6:FP6">
    <cfRule type="expression" dxfId="0" priority="343">
      <formula>#REF!&gt;=TODAY()</formula>
    </cfRule>
  </conditionalFormatting>
  <conditionalFormatting sqref="FO6:FP6">
    <cfRule type="expression" dxfId="0" priority="344">
      <formula>#REF!&gt;=TODAY()</formula>
    </cfRule>
  </conditionalFormatting>
  <conditionalFormatting sqref="FO6:FP6">
    <cfRule type="expression" dxfId="0" priority="345">
      <formula>#REF!&gt;=TODAY()</formula>
    </cfRule>
  </conditionalFormatting>
  <conditionalFormatting sqref="FO6:FP6">
    <cfRule type="expression" dxfId="0" priority="346">
      <formula>#REF!&gt;=TODAY()</formula>
    </cfRule>
  </conditionalFormatting>
  <conditionalFormatting sqref="FO6:FP6">
    <cfRule type="expression" dxfId="0" priority="347">
      <formula>#REF!&gt;=TODAY()</formula>
    </cfRule>
  </conditionalFormatting>
  <conditionalFormatting sqref="FO6:FP6">
    <cfRule type="expression" dxfId="0" priority="348">
      <formula>#REF!&gt;=TODAY()</formula>
    </cfRule>
  </conditionalFormatting>
  <conditionalFormatting sqref="FO6:FP6">
    <cfRule type="expression" dxfId="0" priority="349">
      <formula>#REF!&gt;=TODAY()</formula>
    </cfRule>
  </conditionalFormatting>
  <conditionalFormatting sqref="FO6:FP6">
    <cfRule type="expression" dxfId="0" priority="350">
      <formula>#REF!&gt;=TODAY()</formula>
    </cfRule>
  </conditionalFormatting>
  <conditionalFormatting sqref="FO36:FP36">
    <cfRule type="expression" dxfId="0" priority="351">
      <formula>#REF!&gt;=TODAY()</formula>
    </cfRule>
  </conditionalFormatting>
  <conditionalFormatting sqref="FO36:FP36">
    <cfRule type="expression" dxfId="0" priority="352">
      <formula>#REF!&gt;=TODAY()</formula>
    </cfRule>
  </conditionalFormatting>
  <conditionalFormatting sqref="FO36:FP36">
    <cfRule type="expression" dxfId="0" priority="353">
      <formula>#REF!&gt;=TODAY()</formula>
    </cfRule>
  </conditionalFormatting>
  <conditionalFormatting sqref="FO36:FP36">
    <cfRule type="expression" dxfId="0" priority="354">
      <formula>#REF!&gt;=TODAY()</formula>
    </cfRule>
  </conditionalFormatting>
  <conditionalFormatting sqref="FO36:FP36">
    <cfRule type="expression" dxfId="0" priority="355">
      <formula>#REF!&gt;=TODAY()</formula>
    </cfRule>
  </conditionalFormatting>
  <conditionalFormatting sqref="FO36:FP36">
    <cfRule type="expression" dxfId="0" priority="356">
      <formula>#REF!&gt;=TODAY()</formula>
    </cfRule>
  </conditionalFormatting>
  <conditionalFormatting sqref="FO36:FP36">
    <cfRule type="expression" dxfId="0" priority="357">
      <formula>#REF!&gt;=TODAY()</formula>
    </cfRule>
  </conditionalFormatting>
  <conditionalFormatting sqref="FO36:FP36">
    <cfRule type="expression" dxfId="0" priority="358">
      <formula>#REF!&gt;=TODAY()</formula>
    </cfRule>
  </conditionalFormatting>
  <conditionalFormatting sqref="FO36:FP36">
    <cfRule type="expression" dxfId="0" priority="359">
      <formula>#REF!&gt;=TODAY()</formula>
    </cfRule>
  </conditionalFormatting>
  <conditionalFormatting sqref="FO36:FP36">
    <cfRule type="expression" dxfId="0" priority="360">
      <formula>#REF!&gt;=TODAY()</formula>
    </cfRule>
  </conditionalFormatting>
  <conditionalFormatting sqref="FO36:FP36">
    <cfRule type="expression" dxfId="0" priority="361">
      <formula>#REF!&gt;=TODAY()</formula>
    </cfRule>
  </conditionalFormatting>
  <conditionalFormatting sqref="FO36:FP36">
    <cfRule type="expression" dxfId="0" priority="362">
      <formula>#REF!&gt;=TODAY()</formula>
    </cfRule>
  </conditionalFormatting>
  <conditionalFormatting sqref="FO36:FP36">
    <cfRule type="expression" dxfId="0" priority="363">
      <formula>#REF!&gt;=TODAY()</formula>
    </cfRule>
  </conditionalFormatting>
  <conditionalFormatting sqref="FO36:FP36">
    <cfRule type="expression" dxfId="0" priority="364">
      <formula>#REF!&gt;=TODAY()</formula>
    </cfRule>
  </conditionalFormatting>
  <conditionalFormatting sqref="FO40:FP40">
    <cfRule type="expression" dxfId="0" priority="365">
      <formula>#REF!&gt;=TODAY()</formula>
    </cfRule>
  </conditionalFormatting>
  <conditionalFormatting sqref="FO40:FP40">
    <cfRule type="expression" dxfId="0" priority="366">
      <formula>#REF!&gt;=TODAY()</formula>
    </cfRule>
  </conditionalFormatting>
  <conditionalFormatting sqref="FO40:FP40">
    <cfRule type="expression" dxfId="0" priority="367">
      <formula>#REF!&gt;=TODAY()</formula>
    </cfRule>
  </conditionalFormatting>
  <conditionalFormatting sqref="FO40:FP40">
    <cfRule type="expression" dxfId="0" priority="368">
      <formula>#REF!&gt;=TODAY()</formula>
    </cfRule>
  </conditionalFormatting>
  <conditionalFormatting sqref="FO40:FP40">
    <cfRule type="expression" dxfId="0" priority="369">
      <formula>#REF!&gt;=TODAY()</formula>
    </cfRule>
  </conditionalFormatting>
  <conditionalFormatting sqref="FO40:FP40">
    <cfRule type="expression" dxfId="0" priority="370">
      <formula>#REF!&gt;=TODAY()</formula>
    </cfRule>
  </conditionalFormatting>
  <conditionalFormatting sqref="FO40:FP40">
    <cfRule type="expression" dxfId="0" priority="371">
      <formula>#REF!&gt;=TODAY()</formula>
    </cfRule>
  </conditionalFormatting>
  <conditionalFormatting sqref="FO40:FP40">
    <cfRule type="expression" dxfId="0" priority="372">
      <formula>#REF!&gt;=TODAY()</formula>
    </cfRule>
  </conditionalFormatting>
  <conditionalFormatting sqref="FO40:FP40">
    <cfRule type="expression" dxfId="0" priority="373">
      <formula>#REF!&gt;=TODAY()</formula>
    </cfRule>
  </conditionalFormatting>
  <conditionalFormatting sqref="FO40:FP40">
    <cfRule type="expression" dxfId="0" priority="374">
      <formula>#REF!&gt;=TODAY()</formula>
    </cfRule>
  </conditionalFormatting>
  <conditionalFormatting sqref="FO40:FP40">
    <cfRule type="expression" dxfId="0" priority="375">
      <formula>#REF!&gt;=TODAY()</formula>
    </cfRule>
  </conditionalFormatting>
  <conditionalFormatting sqref="FO40:FP40">
    <cfRule type="expression" dxfId="0" priority="376">
      <formula>#REF!&gt;=TODAY()</formula>
    </cfRule>
  </conditionalFormatting>
  <conditionalFormatting sqref="FO40:FP40">
    <cfRule type="expression" dxfId="0" priority="377">
      <formula>#REF!&gt;=TODAY()</formula>
    </cfRule>
  </conditionalFormatting>
  <conditionalFormatting sqref="FO40:FP40">
    <cfRule type="expression" dxfId="0" priority="378">
      <formula>#REF!&gt;=TODAY()</formula>
    </cfRule>
  </conditionalFormatting>
  <conditionalFormatting sqref="FO40:FP40">
    <cfRule type="expression" dxfId="0" priority="379">
      <formula>#REF!&gt;=TODAY()</formula>
    </cfRule>
  </conditionalFormatting>
  <conditionalFormatting sqref="FO40:FP40">
    <cfRule type="expression" dxfId="0" priority="380">
      <formula>#REF!&gt;=TODAY()</formula>
    </cfRule>
  </conditionalFormatting>
  <conditionalFormatting sqref="FO40:FP40">
    <cfRule type="expression" dxfId="0" priority="381">
      <formula>#REF!&gt;=TODAY()</formula>
    </cfRule>
  </conditionalFormatting>
  <conditionalFormatting sqref="FO40:FP40">
    <cfRule type="expression" dxfId="0" priority="382">
      <formula>#REF!&gt;=TODAY()</formula>
    </cfRule>
  </conditionalFormatting>
  <conditionalFormatting sqref="FO45:FP45">
    <cfRule type="expression" dxfId="0" priority="383">
      <formula>#REF!&gt;=TODAY()</formula>
    </cfRule>
  </conditionalFormatting>
  <conditionalFormatting sqref="FO45:FP45">
    <cfRule type="expression" dxfId="0" priority="384">
      <formula>#REF!&gt;=TODAY()</formula>
    </cfRule>
  </conditionalFormatting>
  <conditionalFormatting sqref="FO45:FP45">
    <cfRule type="expression" dxfId="0" priority="385">
      <formula>#REF!&gt;=TODAY()</formula>
    </cfRule>
  </conditionalFormatting>
  <conditionalFormatting sqref="FO45:FP45">
    <cfRule type="expression" dxfId="0" priority="386">
      <formula>#REF!&gt;=TODAY()</formula>
    </cfRule>
  </conditionalFormatting>
  <conditionalFormatting sqref="FO45:FP45">
    <cfRule type="expression" dxfId="0" priority="387">
      <formula>#REF!&gt;=TODAY()</formula>
    </cfRule>
  </conditionalFormatting>
  <conditionalFormatting sqref="FO45:FP45">
    <cfRule type="expression" dxfId="0" priority="388">
      <formula>#REF!&gt;=TODAY()</formula>
    </cfRule>
  </conditionalFormatting>
  <conditionalFormatting sqref="FO45:FP45">
    <cfRule type="expression" dxfId="0" priority="389">
      <formula>#REF!&gt;=TODAY()</formula>
    </cfRule>
  </conditionalFormatting>
  <conditionalFormatting sqref="FO45:FP45">
    <cfRule type="expression" dxfId="0" priority="390">
      <formula>#REF!&gt;=TODAY()</formula>
    </cfRule>
  </conditionalFormatting>
  <conditionalFormatting sqref="FO45:FP45">
    <cfRule type="expression" dxfId="0" priority="391">
      <formula>#REF!&gt;=TODAY()</formula>
    </cfRule>
  </conditionalFormatting>
  <conditionalFormatting sqref="FO45:FP45">
    <cfRule type="expression" dxfId="0" priority="392">
      <formula>#REF!&gt;=TODAY()</formula>
    </cfRule>
  </conditionalFormatting>
  <conditionalFormatting sqref="FO45:FP45">
    <cfRule type="expression" dxfId="0" priority="393">
      <formula>#REF!&gt;=TODAY()</formula>
    </cfRule>
  </conditionalFormatting>
  <conditionalFormatting sqref="FO45:FP45">
    <cfRule type="expression" dxfId="0" priority="394">
      <formula>#REF!&gt;=TODAY()</formula>
    </cfRule>
  </conditionalFormatting>
  <conditionalFormatting sqref="FO45:FP45">
    <cfRule type="expression" dxfId="0" priority="395">
      <formula>#REF!&gt;=TODAY()</formula>
    </cfRule>
  </conditionalFormatting>
  <conditionalFormatting sqref="FO45:FP45">
    <cfRule type="expression" dxfId="0" priority="396">
      <formula>#REF!&gt;=TODAY()</formula>
    </cfRule>
  </conditionalFormatting>
  <conditionalFormatting sqref="FO45:FP45">
    <cfRule type="expression" dxfId="0" priority="397">
      <formula>#REF!&gt;=TODAY()</formula>
    </cfRule>
  </conditionalFormatting>
  <conditionalFormatting sqref="FO45:FP45">
    <cfRule type="expression" dxfId="0" priority="398">
      <formula>#REF!&gt;=TODAY()</formula>
    </cfRule>
  </conditionalFormatting>
  <conditionalFormatting sqref="FO45:FP45">
    <cfRule type="expression" dxfId="0" priority="399">
      <formula>#REF!&gt;=TODAY()</formula>
    </cfRule>
  </conditionalFormatting>
  <conditionalFormatting sqref="FO45:FP45">
    <cfRule type="expression" dxfId="0" priority="400">
      <formula>#REF!&gt;=TODAY()</formula>
    </cfRule>
  </conditionalFormatting>
  <conditionalFormatting sqref="FO45:FP45">
    <cfRule type="expression" dxfId="0" priority="401">
      <formula>#REF!&gt;=TODAY()</formula>
    </cfRule>
  </conditionalFormatting>
  <conditionalFormatting sqref="FO45:FP45">
    <cfRule type="expression" dxfId="0" priority="402">
      <formula>#REF!&gt;=TODAY()</formula>
    </cfRule>
  </conditionalFormatting>
  <conditionalFormatting sqref="FO45:FP45">
    <cfRule type="expression" dxfId="0" priority="403">
      <formula>#REF!&gt;=TODAY()</formula>
    </cfRule>
  </conditionalFormatting>
  <conditionalFormatting sqref="FO45:FP45">
    <cfRule type="expression" dxfId="0" priority="404">
      <formula>#REF!&gt;=TODAY()</formula>
    </cfRule>
  </conditionalFormatting>
  <conditionalFormatting sqref="FO45:FP45">
    <cfRule type="expression" dxfId="0" priority="405">
      <formula>#REF!&gt;=TODAY()</formula>
    </cfRule>
  </conditionalFormatting>
  <conditionalFormatting sqref="FO45:FP45">
    <cfRule type="expression" dxfId="0" priority="406">
      <formula>#REF!&gt;=TODAY()</formula>
    </cfRule>
  </conditionalFormatting>
  <conditionalFormatting sqref="FO45:FP45">
    <cfRule type="expression" dxfId="0" priority="407">
      <formula>#REF!&gt;=TODAY()</formula>
    </cfRule>
  </conditionalFormatting>
  <conditionalFormatting sqref="FO45:FP45">
    <cfRule type="expression" dxfId="0" priority="408">
      <formula>#REF!&gt;=TODAY()</formula>
    </cfRule>
  </conditionalFormatting>
  <conditionalFormatting sqref="FO45:FP45">
    <cfRule type="expression" dxfId="0" priority="409">
      <formula>#REF!&gt;=TODAY()</formula>
    </cfRule>
  </conditionalFormatting>
  <conditionalFormatting sqref="FO45:FP45">
    <cfRule type="expression" dxfId="0" priority="410">
      <formula>#REF!&gt;=TODAY()</formula>
    </cfRule>
  </conditionalFormatting>
  <conditionalFormatting sqref="FO45:FP45">
    <cfRule type="expression" dxfId="0" priority="411">
      <formula>#REF!&gt;=TODAY()</formula>
    </cfRule>
  </conditionalFormatting>
  <conditionalFormatting sqref="FO45:FP45">
    <cfRule type="expression" dxfId="0" priority="412">
      <formula>#REF!&gt;=TODAY()</formula>
    </cfRule>
  </conditionalFormatting>
  <conditionalFormatting sqref="FO45:FP45">
    <cfRule type="expression" dxfId="0" priority="413">
      <formula>#REF!&gt;=TODAY()</formula>
    </cfRule>
  </conditionalFormatting>
  <conditionalFormatting sqref="FO45:FP45">
    <cfRule type="expression" dxfId="0" priority="414">
      <formula>#REF!&gt;=TODAY()</formula>
    </cfRule>
  </conditionalFormatting>
  <conditionalFormatting sqref="FO45:FP45">
    <cfRule type="expression" dxfId="0" priority="415">
      <formula>#REF!&gt;=TODAY()</formula>
    </cfRule>
  </conditionalFormatting>
  <conditionalFormatting sqref="FO45:FP45">
    <cfRule type="expression" dxfId="0" priority="416">
      <formula>#REF!&gt;=TODAY()</formula>
    </cfRule>
  </conditionalFormatting>
  <conditionalFormatting sqref="FO45:FP45">
    <cfRule type="expression" dxfId="0" priority="417">
      <formula>#REF!&gt;=TODAY()</formula>
    </cfRule>
  </conditionalFormatting>
  <conditionalFormatting sqref="FO45:FP45">
    <cfRule type="expression" dxfId="0" priority="418">
      <formula>#REF!&gt;=TODAY()</formula>
    </cfRule>
  </conditionalFormatting>
  <conditionalFormatting sqref="FO45:FP45">
    <cfRule type="expression" dxfId="0" priority="419">
      <formula>#REF!&gt;=TODAY()</formula>
    </cfRule>
  </conditionalFormatting>
  <conditionalFormatting sqref="FO45:FP45">
    <cfRule type="expression" dxfId="0" priority="420">
      <formula>#REF!&gt;=TODAY()</formula>
    </cfRule>
  </conditionalFormatting>
  <conditionalFormatting sqref="FO45:FP45">
    <cfRule type="expression" dxfId="0" priority="421">
      <formula>#REF!&gt;=TODAY()</formula>
    </cfRule>
  </conditionalFormatting>
  <conditionalFormatting sqref="FO45:FP45">
    <cfRule type="expression" dxfId="0" priority="422">
      <formula>#REF!&gt;=TODAY()</formula>
    </cfRule>
  </conditionalFormatting>
  <conditionalFormatting sqref="FO45:FP45">
    <cfRule type="expression" dxfId="0" priority="423">
      <formula>#REF!&gt;=TODAY()</formula>
    </cfRule>
  </conditionalFormatting>
  <conditionalFormatting sqref="FO45:FP45">
    <cfRule type="expression" dxfId="0" priority="424">
      <formula>#REF!&gt;=TODAY()</formula>
    </cfRule>
  </conditionalFormatting>
  <conditionalFormatting sqref="FO5:FP5">
    <cfRule type="expression" dxfId="0" priority="425">
      <formula>#REF!&gt;=TODAY()</formula>
    </cfRule>
  </conditionalFormatting>
  <conditionalFormatting sqref="FO5:FP5">
    <cfRule type="expression" dxfId="0" priority="426">
      <formula>#REF!&gt;=TODAY()</formula>
    </cfRule>
  </conditionalFormatting>
  <conditionalFormatting sqref="FO5:FP5">
    <cfRule type="expression" dxfId="0" priority="427">
      <formula>#REF!&gt;=TODAY()</formula>
    </cfRule>
  </conditionalFormatting>
  <conditionalFormatting sqref="FO5:FP5">
    <cfRule type="expression" dxfId="0" priority="428">
      <formula>#REF!&gt;=TODAY()</formula>
    </cfRule>
  </conditionalFormatting>
  <conditionalFormatting sqref="FO5:FP5">
    <cfRule type="expression" dxfId="0" priority="429">
      <formula>#REF!&gt;=TODAY()</formula>
    </cfRule>
  </conditionalFormatting>
  <conditionalFormatting sqref="FO5:FP5">
    <cfRule type="expression" dxfId="0" priority="430">
      <formula>#REF!&gt;=TODAY()</formula>
    </cfRule>
  </conditionalFormatting>
  <conditionalFormatting sqref="FO5:FP5">
    <cfRule type="expression" dxfId="0" priority="431">
      <formula>#REF!&gt;=TODAY()</formula>
    </cfRule>
  </conditionalFormatting>
  <conditionalFormatting sqref="FO5:FP5">
    <cfRule type="expression" dxfId="0" priority="432">
      <formula>#REF!&gt;=TODAY()</formula>
    </cfRule>
  </conditionalFormatting>
  <conditionalFormatting sqref="FO5:FP5">
    <cfRule type="expression" dxfId="0" priority="433">
      <formula>#REF!&gt;=TODAY()</formula>
    </cfRule>
  </conditionalFormatting>
  <conditionalFormatting sqref="FO5:FP5">
    <cfRule type="expression" dxfId="0" priority="434">
      <formula>#REF!&gt;=TODAY()</formula>
    </cfRule>
  </conditionalFormatting>
  <conditionalFormatting sqref="FO5:FP5">
    <cfRule type="expression" dxfId="0" priority="435">
      <formula>#REF!&gt;=TODAY()</formula>
    </cfRule>
  </conditionalFormatting>
  <conditionalFormatting sqref="FO5:FP5">
    <cfRule type="expression" dxfId="0" priority="436">
      <formula>#REF!&gt;=TODAY()</formula>
    </cfRule>
  </conditionalFormatting>
  <conditionalFormatting sqref="FO5:FP5">
    <cfRule type="expression" dxfId="0" priority="437">
      <formula>#REF!&gt;=TODAY()</formula>
    </cfRule>
  </conditionalFormatting>
  <conditionalFormatting sqref="FO5:FP5">
    <cfRule type="expression" dxfId="0" priority="438">
      <formula>#REF!&gt;=TODAY()</formula>
    </cfRule>
  </conditionalFormatting>
  <conditionalFormatting sqref="FO5:FP5">
    <cfRule type="expression" dxfId="0" priority="439">
      <formula>#REF!&gt;=TODAY()</formula>
    </cfRule>
  </conditionalFormatting>
  <conditionalFormatting sqref="FO5:FP5">
    <cfRule type="expression" dxfId="0" priority="440">
      <formula>#REF!&gt;=TODAY()</formula>
    </cfRule>
  </conditionalFormatting>
  <conditionalFormatting sqref="FO5:FP5">
    <cfRule type="expression" dxfId="0" priority="441">
      <formula>#REF!&gt;=TODAY()</formula>
    </cfRule>
  </conditionalFormatting>
  <conditionalFormatting sqref="FO5:FP5">
    <cfRule type="expression" dxfId="0" priority="442">
      <formula>#REF!&gt;=TODAY()</formula>
    </cfRule>
  </conditionalFormatting>
  <conditionalFormatting sqref="FO5:FP5">
    <cfRule type="expression" dxfId="0" priority="443">
      <formula>#REF!&gt;=TODAY()</formula>
    </cfRule>
  </conditionalFormatting>
  <conditionalFormatting sqref="FO5:FP5">
    <cfRule type="expression" dxfId="0" priority="444">
      <formula>#REF!&gt;=TODAY()</formula>
    </cfRule>
  </conditionalFormatting>
  <conditionalFormatting sqref="FO6:FP6">
    <cfRule type="expression" dxfId="0" priority="445">
      <formula>#REF!&gt;=TODAY()</formula>
    </cfRule>
  </conditionalFormatting>
  <conditionalFormatting sqref="FO6:FP6">
    <cfRule type="expression" dxfId="0" priority="446">
      <formula>#REF!&gt;=TODAY()</formula>
    </cfRule>
  </conditionalFormatting>
  <conditionalFormatting sqref="FO6:FP6">
    <cfRule type="expression" dxfId="0" priority="447">
      <formula>#REF!&gt;=TODAY()</formula>
    </cfRule>
  </conditionalFormatting>
  <conditionalFormatting sqref="FO6:FP6">
    <cfRule type="expression" dxfId="0" priority="448">
      <formula>#REF!&gt;=TODAY()</formula>
    </cfRule>
  </conditionalFormatting>
  <conditionalFormatting sqref="FO6:FP6">
    <cfRule type="expression" dxfId="0" priority="449">
      <formula>#REF!&gt;=TODAY()</formula>
    </cfRule>
  </conditionalFormatting>
  <conditionalFormatting sqref="FO6:FP6">
    <cfRule type="expression" dxfId="0" priority="450">
      <formula>#REF!&gt;=TODAY()</formula>
    </cfRule>
  </conditionalFormatting>
  <conditionalFormatting sqref="FO6:FP6">
    <cfRule type="expression" dxfId="0" priority="451">
      <formula>#REF!&gt;=TODAY()</formula>
    </cfRule>
  </conditionalFormatting>
  <conditionalFormatting sqref="FO6:FP6">
    <cfRule type="expression" dxfId="0" priority="452">
      <formula>#REF!&gt;=TODAY()</formula>
    </cfRule>
  </conditionalFormatting>
  <conditionalFormatting sqref="FO36:FP36">
    <cfRule type="expression" dxfId="0" priority="453">
      <formula>#REF!&gt;=TODAY()</formula>
    </cfRule>
  </conditionalFormatting>
  <conditionalFormatting sqref="FO36:FP36">
    <cfRule type="expression" dxfId="0" priority="454">
      <formula>#REF!&gt;=TODAY()</formula>
    </cfRule>
  </conditionalFormatting>
  <conditionalFormatting sqref="FO36:FP36">
    <cfRule type="expression" dxfId="0" priority="455">
      <formula>#REF!&gt;=TODAY()</formula>
    </cfRule>
  </conditionalFormatting>
  <conditionalFormatting sqref="FO36:FP36">
    <cfRule type="expression" dxfId="0" priority="456">
      <formula>#REF!&gt;=TODAY()</formula>
    </cfRule>
  </conditionalFormatting>
  <conditionalFormatting sqref="FO36:FP36">
    <cfRule type="expression" dxfId="0" priority="457">
      <formula>#REF!&gt;=TODAY()</formula>
    </cfRule>
  </conditionalFormatting>
  <conditionalFormatting sqref="FO36:FP36">
    <cfRule type="expression" dxfId="0" priority="458">
      <formula>#REF!&gt;=TODAY()</formula>
    </cfRule>
  </conditionalFormatting>
  <conditionalFormatting sqref="FO36:FP36">
    <cfRule type="expression" dxfId="0" priority="459">
      <formula>#REF!&gt;=TODAY()</formula>
    </cfRule>
  </conditionalFormatting>
  <conditionalFormatting sqref="FO36:FP36">
    <cfRule type="expression" dxfId="0" priority="460">
      <formula>#REF!&gt;=TODAY()</formula>
    </cfRule>
  </conditionalFormatting>
  <conditionalFormatting sqref="FO36:FP36">
    <cfRule type="expression" dxfId="0" priority="461">
      <formula>#REF!&gt;=TODAY()</formula>
    </cfRule>
  </conditionalFormatting>
  <conditionalFormatting sqref="FO36:FP36">
    <cfRule type="expression" dxfId="0" priority="462">
      <formula>#REF!&gt;=TODAY()</formula>
    </cfRule>
  </conditionalFormatting>
  <conditionalFormatting sqref="FO36:FP36">
    <cfRule type="expression" dxfId="0" priority="463">
      <formula>#REF!&gt;=TODAY()</formula>
    </cfRule>
  </conditionalFormatting>
  <conditionalFormatting sqref="FO36:FP36">
    <cfRule type="expression" dxfId="0" priority="464">
      <formula>#REF!&gt;=TODAY()</formula>
    </cfRule>
  </conditionalFormatting>
  <conditionalFormatting sqref="FO36:FP36">
    <cfRule type="expression" dxfId="0" priority="465">
      <formula>#REF!&gt;=TODAY()</formula>
    </cfRule>
  </conditionalFormatting>
  <conditionalFormatting sqref="FO36:FP36">
    <cfRule type="expression" dxfId="0" priority="466">
      <formula>#REF!&gt;=TODAY()</formula>
    </cfRule>
  </conditionalFormatting>
  <conditionalFormatting sqref="FO36:FP36">
    <cfRule type="expression" dxfId="0" priority="467">
      <formula>#REF!&gt;=TODAY()</formula>
    </cfRule>
  </conditionalFormatting>
  <conditionalFormatting sqref="FO36:FP36">
    <cfRule type="expression" dxfId="0" priority="468">
      <formula>#REF!&gt;=TODAY()</formula>
    </cfRule>
  </conditionalFormatting>
  <conditionalFormatting sqref="FO36:FP36">
    <cfRule type="expression" dxfId="0" priority="469">
      <formula>#REF!&gt;=TODAY()</formula>
    </cfRule>
  </conditionalFormatting>
  <conditionalFormatting sqref="FO36:FP36">
    <cfRule type="expression" dxfId="0" priority="470">
      <formula>#REF!&gt;=TODAY()</formula>
    </cfRule>
  </conditionalFormatting>
  <conditionalFormatting sqref="FO36:FP36">
    <cfRule type="expression" dxfId="0" priority="471">
      <formula>#REF!&gt;=TODAY()</formula>
    </cfRule>
  </conditionalFormatting>
  <conditionalFormatting sqref="FO36:FP36">
    <cfRule type="expression" dxfId="0" priority="472">
      <formula>#REF!&gt;=TODAY()</formula>
    </cfRule>
  </conditionalFormatting>
  <conditionalFormatting sqref="FO36:FP36">
    <cfRule type="expression" dxfId="0" priority="473">
      <formula>#REF!&gt;=TODAY()</formula>
    </cfRule>
  </conditionalFormatting>
  <conditionalFormatting sqref="FO36:FP36">
    <cfRule type="expression" dxfId="0" priority="474">
      <formula>#REF!&gt;=TODAY()</formula>
    </cfRule>
  </conditionalFormatting>
  <conditionalFormatting sqref="FO36:FP36">
    <cfRule type="expression" dxfId="0" priority="475">
      <formula>#REF!&gt;=TODAY()</formula>
    </cfRule>
  </conditionalFormatting>
  <conditionalFormatting sqref="FO36:FP36">
    <cfRule type="expression" dxfId="0" priority="476">
      <formula>#REF!&gt;=TODAY()</formula>
    </cfRule>
  </conditionalFormatting>
  <conditionalFormatting sqref="FO36:FP36">
    <cfRule type="expression" dxfId="0" priority="477">
      <formula>#REF!&gt;=TODAY()</formula>
    </cfRule>
  </conditionalFormatting>
  <conditionalFormatting sqref="FO36:FP36">
    <cfRule type="expression" dxfId="0" priority="478">
      <formula>#REF!&gt;=TODAY()</formula>
    </cfRule>
  </conditionalFormatting>
  <conditionalFormatting sqref="FO36:FP36">
    <cfRule type="expression" dxfId="0" priority="479">
      <formula>#REF!&gt;=TODAY()</formula>
    </cfRule>
  </conditionalFormatting>
  <conditionalFormatting sqref="FO36:FP36">
    <cfRule type="expression" dxfId="0" priority="480">
      <formula>#REF!&gt;=TODAY()</formula>
    </cfRule>
  </conditionalFormatting>
  <conditionalFormatting sqref="FO40:FP40">
    <cfRule type="expression" dxfId="0" priority="481">
      <formula>#REF!&gt;=TODAY()</formula>
    </cfRule>
  </conditionalFormatting>
  <conditionalFormatting sqref="FO40:FP40">
    <cfRule type="expression" dxfId="0" priority="482">
      <formula>#REF!&gt;=TODAY()</formula>
    </cfRule>
  </conditionalFormatting>
  <conditionalFormatting sqref="FO40:FP40">
    <cfRule type="expression" dxfId="0" priority="483">
      <formula>#REF!&gt;=TODAY()</formula>
    </cfRule>
  </conditionalFormatting>
  <conditionalFormatting sqref="FO40:FP40">
    <cfRule type="expression" dxfId="0" priority="484">
      <formula>#REF!&gt;=TODAY()</formula>
    </cfRule>
  </conditionalFormatting>
  <conditionalFormatting sqref="FO40:FP40">
    <cfRule type="expression" dxfId="0" priority="485">
      <formula>#REF!&gt;=TODAY()</formula>
    </cfRule>
  </conditionalFormatting>
  <conditionalFormatting sqref="FO40:FP40">
    <cfRule type="expression" dxfId="0" priority="486">
      <formula>#REF!&gt;=TODAY()</formula>
    </cfRule>
  </conditionalFormatting>
  <conditionalFormatting sqref="FO40:FP40">
    <cfRule type="expression" dxfId="0" priority="487">
      <formula>#REF!&gt;=TODAY()</formula>
    </cfRule>
  </conditionalFormatting>
  <conditionalFormatting sqref="FO40:FP40">
    <cfRule type="expression" dxfId="0" priority="488">
      <formula>#REF!&gt;=TODAY()</formula>
    </cfRule>
  </conditionalFormatting>
  <conditionalFormatting sqref="FO40:FP40">
    <cfRule type="expression" dxfId="0" priority="489">
      <formula>#REF!&gt;=TODAY()</formula>
    </cfRule>
  </conditionalFormatting>
  <conditionalFormatting sqref="FO40:FP40">
    <cfRule type="expression" dxfId="0" priority="490">
      <formula>#REF!&gt;=TODAY()</formula>
    </cfRule>
  </conditionalFormatting>
  <conditionalFormatting sqref="FO40:FP40">
    <cfRule type="expression" dxfId="0" priority="491">
      <formula>#REF!&gt;=TODAY()</formula>
    </cfRule>
  </conditionalFormatting>
  <conditionalFormatting sqref="FO40:FP40">
    <cfRule type="expression" dxfId="0" priority="492">
      <formula>#REF!&gt;=TODAY()</formula>
    </cfRule>
  </conditionalFormatting>
  <conditionalFormatting sqref="FO40:FP40">
    <cfRule type="expression" dxfId="0" priority="493">
      <formula>#REF!&gt;=TODAY()</formula>
    </cfRule>
  </conditionalFormatting>
  <conditionalFormatting sqref="FO40:FP40">
    <cfRule type="expression" dxfId="0" priority="494">
      <formula>#REF!&gt;=TODAY()</formula>
    </cfRule>
  </conditionalFormatting>
  <conditionalFormatting sqref="FO40:FP40">
    <cfRule type="expression" dxfId="0" priority="495">
      <formula>#REF!&gt;=TODAY()</formula>
    </cfRule>
  </conditionalFormatting>
  <conditionalFormatting sqref="FO40:FP40">
    <cfRule type="expression" dxfId="0" priority="496">
      <formula>#REF!&gt;=TODAY()</formula>
    </cfRule>
  </conditionalFormatting>
  <conditionalFormatting sqref="FO40:FP40">
    <cfRule type="expression" dxfId="0" priority="497">
      <formula>#REF!&gt;=TODAY()</formula>
    </cfRule>
  </conditionalFormatting>
  <conditionalFormatting sqref="FO40:FP40">
    <cfRule type="expression" dxfId="0" priority="498">
      <formula>#REF!&gt;=TODAY()</formula>
    </cfRule>
  </conditionalFormatting>
  <conditionalFormatting sqref="FO40:FP40">
    <cfRule type="expression" dxfId="0" priority="499">
      <formula>#REF!&gt;=TODAY()</formula>
    </cfRule>
  </conditionalFormatting>
  <conditionalFormatting sqref="FO40:FP40">
    <cfRule type="expression" dxfId="0" priority="500">
      <formula>#REF!&gt;=TODAY()</formula>
    </cfRule>
  </conditionalFormatting>
  <conditionalFormatting sqref="FO40:FP40">
    <cfRule type="expression" dxfId="0" priority="501">
      <formula>#REF!&gt;=TODAY()</formula>
    </cfRule>
  </conditionalFormatting>
  <conditionalFormatting sqref="FO40:FP40">
    <cfRule type="expression" dxfId="0" priority="502">
      <formula>#REF!&gt;=TODAY()</formula>
    </cfRule>
  </conditionalFormatting>
  <conditionalFormatting sqref="FO40:FP40">
    <cfRule type="expression" dxfId="0" priority="503">
      <formula>#REF!&gt;=TODAY()</formula>
    </cfRule>
  </conditionalFormatting>
  <conditionalFormatting sqref="FO40:FP40">
    <cfRule type="expression" dxfId="0" priority="504">
      <formula>#REF!&gt;=TODAY()</formula>
    </cfRule>
  </conditionalFormatting>
  <conditionalFormatting sqref="FQ5:FS5">
    <cfRule type="expression" dxfId="0" priority="505">
      <formula>#REF!&gt;=TODAY()</formula>
    </cfRule>
  </conditionalFormatting>
  <conditionalFormatting sqref="FQ5:FS5">
    <cfRule type="expression" dxfId="0" priority="506">
      <formula>#REF!&gt;=TODAY()</formula>
    </cfRule>
  </conditionalFormatting>
  <conditionalFormatting sqref="FQ5:FS5">
    <cfRule type="expression" dxfId="0" priority="507">
      <formula>#REF!&gt;=TODAY()</formula>
    </cfRule>
  </conditionalFormatting>
  <conditionalFormatting sqref="FQ5:FS5">
    <cfRule type="expression" dxfId="0" priority="508">
      <formula>#REF!&gt;=TODAY()</formula>
    </cfRule>
  </conditionalFormatting>
  <conditionalFormatting sqref="FQ6:FS6">
    <cfRule type="expression" dxfId="0" priority="509">
      <formula>#REF!&gt;=TODAY()</formula>
    </cfRule>
  </conditionalFormatting>
  <conditionalFormatting sqref="FQ6:FS6">
    <cfRule type="expression" dxfId="0" priority="510">
      <formula>#REF!&gt;=TODAY()</formula>
    </cfRule>
  </conditionalFormatting>
  <conditionalFormatting sqref="FQ6:FS6">
    <cfRule type="expression" dxfId="0" priority="511">
      <formula>#REF!&gt;=TODAY()</formula>
    </cfRule>
  </conditionalFormatting>
  <conditionalFormatting sqref="FQ6:FS6">
    <cfRule type="expression" dxfId="0" priority="512">
      <formula>#REF!&gt;=TODAY()</formula>
    </cfRule>
  </conditionalFormatting>
  <conditionalFormatting sqref="FQ6:FS6">
    <cfRule type="expression" dxfId="0" priority="513">
      <formula>#REF!&gt;=TODAY()</formula>
    </cfRule>
  </conditionalFormatting>
  <conditionalFormatting sqref="FQ6:FS6">
    <cfRule type="expression" dxfId="0" priority="514">
      <formula>#REF!&gt;=TODAY()</formula>
    </cfRule>
  </conditionalFormatting>
  <conditionalFormatting sqref="FQ6:FS6">
    <cfRule type="expression" dxfId="0" priority="515">
      <formula>#REF!&gt;=TODAY()</formula>
    </cfRule>
  </conditionalFormatting>
  <conditionalFormatting sqref="FQ6:FS6">
    <cfRule type="expression" dxfId="0" priority="516">
      <formula>#REF!&gt;=TODAY()</formula>
    </cfRule>
  </conditionalFormatting>
  <conditionalFormatting sqref="FQ6:FS6">
    <cfRule type="expression" dxfId="0" priority="517">
      <formula>#REF!&gt;=TODAY()</formula>
    </cfRule>
  </conditionalFormatting>
  <conditionalFormatting sqref="FQ6:FS6">
    <cfRule type="expression" dxfId="0" priority="518">
      <formula>#REF!&gt;=TODAY()</formula>
    </cfRule>
  </conditionalFormatting>
  <conditionalFormatting sqref="FQ36:FS36">
    <cfRule type="expression" dxfId="0" priority="519">
      <formula>#REF!&gt;=TODAY()</formula>
    </cfRule>
  </conditionalFormatting>
  <conditionalFormatting sqref="FQ36:FS36">
    <cfRule type="expression" dxfId="0" priority="520">
      <formula>#REF!&gt;=TODAY()</formula>
    </cfRule>
  </conditionalFormatting>
  <conditionalFormatting sqref="FQ36:FS36">
    <cfRule type="expression" dxfId="0" priority="521">
      <formula>#REF!&gt;=TODAY()</formula>
    </cfRule>
  </conditionalFormatting>
  <conditionalFormatting sqref="FQ36:FS36">
    <cfRule type="expression" dxfId="0" priority="522">
      <formula>#REF!&gt;=TODAY()</formula>
    </cfRule>
  </conditionalFormatting>
  <conditionalFormatting sqref="FQ36:FS36">
    <cfRule type="expression" dxfId="0" priority="523">
      <formula>#REF!&gt;=TODAY()</formula>
    </cfRule>
  </conditionalFormatting>
  <conditionalFormatting sqref="FQ36:FS36">
    <cfRule type="expression" dxfId="0" priority="524">
      <formula>#REF!&gt;=TODAY()</formula>
    </cfRule>
  </conditionalFormatting>
  <conditionalFormatting sqref="FQ36:FS36">
    <cfRule type="expression" dxfId="0" priority="525">
      <formula>#REF!&gt;=TODAY()</formula>
    </cfRule>
  </conditionalFormatting>
  <conditionalFormatting sqref="FQ36:FS36">
    <cfRule type="expression" dxfId="0" priority="526">
      <formula>#REF!&gt;=TODAY()</formula>
    </cfRule>
  </conditionalFormatting>
  <conditionalFormatting sqref="FQ36:FS36">
    <cfRule type="expression" dxfId="0" priority="527">
      <formula>#REF!&gt;=TODAY()</formula>
    </cfRule>
  </conditionalFormatting>
  <conditionalFormatting sqref="FQ36:FS36">
    <cfRule type="expression" dxfId="0" priority="528">
      <formula>#REF!&gt;=TODAY()</formula>
    </cfRule>
  </conditionalFormatting>
  <conditionalFormatting sqref="FQ36:FS36">
    <cfRule type="expression" dxfId="0" priority="529">
      <formula>#REF!&gt;=TODAY()</formula>
    </cfRule>
  </conditionalFormatting>
  <conditionalFormatting sqref="FQ36:FS36">
    <cfRule type="expression" dxfId="0" priority="530">
      <formula>#REF!&gt;=TODAY()</formula>
    </cfRule>
  </conditionalFormatting>
  <conditionalFormatting sqref="FQ36:FS36">
    <cfRule type="expression" dxfId="0" priority="531">
      <formula>#REF!&gt;=TODAY()</formula>
    </cfRule>
  </conditionalFormatting>
  <conditionalFormatting sqref="FQ36:FS36">
    <cfRule type="expression" dxfId="0" priority="532">
      <formula>#REF!&gt;=TODAY()</formula>
    </cfRule>
  </conditionalFormatting>
  <conditionalFormatting sqref="FQ40:FS40">
    <cfRule type="expression" dxfId="0" priority="533">
      <formula>#REF!&gt;=TODAY()</formula>
    </cfRule>
  </conditionalFormatting>
  <conditionalFormatting sqref="FQ40:FS40">
    <cfRule type="expression" dxfId="0" priority="534">
      <formula>#REF!&gt;=TODAY()</formula>
    </cfRule>
  </conditionalFormatting>
  <conditionalFormatting sqref="FQ40:FS40">
    <cfRule type="expression" dxfId="0" priority="535">
      <formula>#REF!&gt;=TODAY()</formula>
    </cfRule>
  </conditionalFormatting>
  <conditionalFormatting sqref="FQ40:FS40">
    <cfRule type="expression" dxfId="0" priority="536">
      <formula>#REF!&gt;=TODAY()</formula>
    </cfRule>
  </conditionalFormatting>
  <conditionalFormatting sqref="FQ40:FS40">
    <cfRule type="expression" dxfId="0" priority="537">
      <formula>#REF!&gt;=TODAY()</formula>
    </cfRule>
  </conditionalFormatting>
  <conditionalFormatting sqref="FQ40:FS40">
    <cfRule type="expression" dxfId="0" priority="538">
      <formula>#REF!&gt;=TODAY()</formula>
    </cfRule>
  </conditionalFormatting>
  <conditionalFormatting sqref="FQ40:FS40">
    <cfRule type="expression" dxfId="0" priority="539">
      <formula>#REF!&gt;=TODAY()</formula>
    </cfRule>
  </conditionalFormatting>
  <conditionalFormatting sqref="FQ40:FS40">
    <cfRule type="expression" dxfId="0" priority="540">
      <formula>#REF!&gt;=TODAY()</formula>
    </cfRule>
  </conditionalFormatting>
  <conditionalFormatting sqref="FQ40:FS40">
    <cfRule type="expression" dxfId="0" priority="541">
      <formula>#REF!&gt;=TODAY()</formula>
    </cfRule>
  </conditionalFormatting>
  <conditionalFormatting sqref="FQ40:FS40">
    <cfRule type="expression" dxfId="0" priority="542">
      <formula>#REF!&gt;=TODAY()</formula>
    </cfRule>
  </conditionalFormatting>
  <conditionalFormatting sqref="FQ40:FS40">
    <cfRule type="expression" dxfId="0" priority="543">
      <formula>#REF!&gt;=TODAY()</formula>
    </cfRule>
  </conditionalFormatting>
  <conditionalFormatting sqref="FQ40:FS40">
    <cfRule type="expression" dxfId="0" priority="544">
      <formula>#REF!&gt;=TODAY()</formula>
    </cfRule>
  </conditionalFormatting>
  <conditionalFormatting sqref="FQ40:FS40">
    <cfRule type="expression" dxfId="0" priority="545">
      <formula>#REF!&gt;=TODAY()</formula>
    </cfRule>
  </conditionalFormatting>
  <conditionalFormatting sqref="FQ40:FS40">
    <cfRule type="expression" dxfId="0" priority="546">
      <formula>#REF!&gt;=TODAY()</formula>
    </cfRule>
  </conditionalFormatting>
  <conditionalFormatting sqref="FQ40:FS40">
    <cfRule type="expression" dxfId="0" priority="547">
      <formula>#REF!&gt;=TODAY()</formula>
    </cfRule>
  </conditionalFormatting>
  <conditionalFormatting sqref="FQ40:FS40">
    <cfRule type="expression" dxfId="0" priority="548">
      <formula>#REF!&gt;=TODAY()</formula>
    </cfRule>
  </conditionalFormatting>
  <conditionalFormatting sqref="FQ40:FS40">
    <cfRule type="expression" dxfId="0" priority="549">
      <formula>#REF!&gt;=TODAY()</formula>
    </cfRule>
  </conditionalFormatting>
  <conditionalFormatting sqref="FQ40:FS40">
    <cfRule type="expression" dxfId="0" priority="550">
      <formula>#REF!&gt;=TODAY()</formula>
    </cfRule>
  </conditionalFormatting>
  <conditionalFormatting sqref="FQ45:FS45">
    <cfRule type="expression" dxfId="0" priority="551">
      <formula>#REF!&gt;=TODAY()</formula>
    </cfRule>
  </conditionalFormatting>
  <conditionalFormatting sqref="FQ45:FS45">
    <cfRule type="expression" dxfId="0" priority="552">
      <formula>#REF!&gt;=TODAY()</formula>
    </cfRule>
  </conditionalFormatting>
  <conditionalFormatting sqref="FQ45:FS45">
    <cfRule type="expression" dxfId="0" priority="553">
      <formula>#REF!&gt;=TODAY()</formula>
    </cfRule>
  </conditionalFormatting>
  <conditionalFormatting sqref="FQ45:FS45">
    <cfRule type="expression" dxfId="0" priority="554">
      <formula>#REF!&gt;=TODAY()</formula>
    </cfRule>
  </conditionalFormatting>
  <conditionalFormatting sqref="FQ45:FS45">
    <cfRule type="expression" dxfId="0" priority="555">
      <formula>#REF!&gt;=TODAY()</formula>
    </cfRule>
  </conditionalFormatting>
  <conditionalFormatting sqref="FQ45:FS45">
    <cfRule type="expression" dxfId="0" priority="556">
      <formula>#REF!&gt;=TODAY()</formula>
    </cfRule>
  </conditionalFormatting>
  <conditionalFormatting sqref="FQ45:FS45">
    <cfRule type="expression" dxfId="0" priority="557">
      <formula>#REF!&gt;=TODAY()</formula>
    </cfRule>
  </conditionalFormatting>
  <conditionalFormatting sqref="FQ45:FS45">
    <cfRule type="expression" dxfId="0" priority="558">
      <formula>#REF!&gt;=TODAY()</formula>
    </cfRule>
  </conditionalFormatting>
  <conditionalFormatting sqref="FQ45:FS45">
    <cfRule type="expression" dxfId="0" priority="559">
      <formula>#REF!&gt;=TODAY()</formula>
    </cfRule>
  </conditionalFormatting>
  <conditionalFormatting sqref="FQ45:FS45">
    <cfRule type="expression" dxfId="0" priority="560">
      <formula>#REF!&gt;=TODAY()</formula>
    </cfRule>
  </conditionalFormatting>
  <conditionalFormatting sqref="FQ45:FS45">
    <cfRule type="expression" dxfId="0" priority="561">
      <formula>#REF!&gt;=TODAY()</formula>
    </cfRule>
  </conditionalFormatting>
  <conditionalFormatting sqref="FQ45:FS45">
    <cfRule type="expression" dxfId="0" priority="562">
      <formula>#REF!&gt;=TODAY()</formula>
    </cfRule>
  </conditionalFormatting>
  <conditionalFormatting sqref="FQ45:FS45">
    <cfRule type="expression" dxfId="0" priority="563">
      <formula>#REF!&gt;=TODAY()</formula>
    </cfRule>
  </conditionalFormatting>
  <conditionalFormatting sqref="FQ45:FS45">
    <cfRule type="expression" dxfId="0" priority="564">
      <formula>#REF!&gt;=TODAY()</formula>
    </cfRule>
  </conditionalFormatting>
  <conditionalFormatting sqref="FQ45:FS45">
    <cfRule type="expression" dxfId="0" priority="565">
      <formula>#REF!&gt;=TODAY()</formula>
    </cfRule>
  </conditionalFormatting>
  <conditionalFormatting sqref="FQ45:FS45">
    <cfRule type="expression" dxfId="0" priority="566">
      <formula>#REF!&gt;=TODAY()</formula>
    </cfRule>
  </conditionalFormatting>
  <conditionalFormatting sqref="FQ45:FS45">
    <cfRule type="expression" dxfId="0" priority="567">
      <formula>#REF!&gt;=TODAY()</formula>
    </cfRule>
  </conditionalFormatting>
  <conditionalFormatting sqref="FQ45:FS45">
    <cfRule type="expression" dxfId="0" priority="568">
      <formula>#REF!&gt;=TODAY()</formula>
    </cfRule>
  </conditionalFormatting>
  <conditionalFormatting sqref="FQ45:FS45">
    <cfRule type="expression" dxfId="0" priority="569">
      <formula>#REF!&gt;=TODAY()</formula>
    </cfRule>
  </conditionalFormatting>
  <conditionalFormatting sqref="FQ45:FS45">
    <cfRule type="expression" dxfId="0" priority="570">
      <formula>#REF!&gt;=TODAY()</formula>
    </cfRule>
  </conditionalFormatting>
  <conditionalFormatting sqref="FQ45:FS45">
    <cfRule type="expression" dxfId="0" priority="571">
      <formula>#REF!&gt;=TODAY()</formula>
    </cfRule>
  </conditionalFormatting>
  <conditionalFormatting sqref="FQ45:FS45">
    <cfRule type="expression" dxfId="0" priority="572">
      <formula>#REF!&gt;=TODAY()</formula>
    </cfRule>
  </conditionalFormatting>
  <conditionalFormatting sqref="FQ45:FS45">
    <cfRule type="expression" dxfId="0" priority="573">
      <formula>#REF!&gt;=TODAY()</formula>
    </cfRule>
  </conditionalFormatting>
  <conditionalFormatting sqref="FQ45:FS45">
    <cfRule type="expression" dxfId="0" priority="574">
      <formula>#REF!&gt;=TODAY()</formula>
    </cfRule>
  </conditionalFormatting>
  <conditionalFormatting sqref="FQ45:FS45">
    <cfRule type="expression" dxfId="0" priority="575">
      <formula>#REF!&gt;=TODAY()</formula>
    </cfRule>
  </conditionalFormatting>
  <conditionalFormatting sqref="FQ45:FS45">
    <cfRule type="expression" dxfId="0" priority="576">
      <formula>#REF!&gt;=TODAY()</formula>
    </cfRule>
  </conditionalFormatting>
  <conditionalFormatting sqref="FQ45:FS45">
    <cfRule type="expression" dxfId="0" priority="577">
      <formula>#REF!&gt;=TODAY()</formula>
    </cfRule>
  </conditionalFormatting>
  <conditionalFormatting sqref="FQ45:FS45">
    <cfRule type="expression" dxfId="0" priority="578">
      <formula>#REF!&gt;=TODAY()</formula>
    </cfRule>
  </conditionalFormatting>
  <conditionalFormatting sqref="FQ45:FS45">
    <cfRule type="expression" dxfId="0" priority="579">
      <formula>#REF!&gt;=TODAY()</formula>
    </cfRule>
  </conditionalFormatting>
  <conditionalFormatting sqref="FQ45:FS45">
    <cfRule type="expression" dxfId="0" priority="580">
      <formula>#REF!&gt;=TODAY()</formula>
    </cfRule>
  </conditionalFormatting>
  <conditionalFormatting sqref="FQ45:FS45">
    <cfRule type="expression" dxfId="0" priority="581">
      <formula>#REF!&gt;=TODAY()</formula>
    </cfRule>
  </conditionalFormatting>
  <conditionalFormatting sqref="FQ45:FS45">
    <cfRule type="expression" dxfId="0" priority="582">
      <formula>#REF!&gt;=TODAY()</formula>
    </cfRule>
  </conditionalFormatting>
  <conditionalFormatting sqref="FQ45:FS45">
    <cfRule type="expression" dxfId="0" priority="583">
      <formula>#REF!&gt;=TODAY()</formula>
    </cfRule>
  </conditionalFormatting>
  <conditionalFormatting sqref="FQ45:FS45">
    <cfRule type="expression" dxfId="0" priority="584">
      <formula>#REF!&gt;=TODAY()</formula>
    </cfRule>
  </conditionalFormatting>
  <conditionalFormatting sqref="FQ45:FS45">
    <cfRule type="expression" dxfId="0" priority="585">
      <formula>#REF!&gt;=TODAY()</formula>
    </cfRule>
  </conditionalFormatting>
  <conditionalFormatting sqref="FQ45:FS45">
    <cfRule type="expression" dxfId="0" priority="586">
      <formula>#REF!&gt;=TODAY()</formula>
    </cfRule>
  </conditionalFormatting>
  <conditionalFormatting sqref="FQ45:FS45">
    <cfRule type="expression" dxfId="0" priority="587">
      <formula>#REF!&gt;=TODAY()</formula>
    </cfRule>
  </conditionalFormatting>
  <conditionalFormatting sqref="FQ45:FS45">
    <cfRule type="expression" dxfId="0" priority="588">
      <formula>#REF!&gt;=TODAY()</formula>
    </cfRule>
  </conditionalFormatting>
  <conditionalFormatting sqref="FQ45:FS45">
    <cfRule type="expression" dxfId="0" priority="589">
      <formula>#REF!&gt;=TODAY()</formula>
    </cfRule>
  </conditionalFormatting>
  <conditionalFormatting sqref="FQ45:FS45">
    <cfRule type="expression" dxfId="0" priority="590">
      <formula>#REF!&gt;=TODAY()</formula>
    </cfRule>
  </conditionalFormatting>
  <conditionalFormatting sqref="FQ45:FS45">
    <cfRule type="expression" dxfId="0" priority="591">
      <formula>#REF!&gt;=TODAY()</formula>
    </cfRule>
  </conditionalFormatting>
  <conditionalFormatting sqref="FQ45:FS45">
    <cfRule type="expression" dxfId="0" priority="592">
      <formula>#REF!&gt;=TODAY()</formula>
    </cfRule>
  </conditionalFormatting>
  <conditionalFormatting sqref="FQ5:FS5">
    <cfRule type="expression" dxfId="0" priority="593">
      <formula>#REF!&gt;=TODAY()</formula>
    </cfRule>
  </conditionalFormatting>
  <conditionalFormatting sqref="FQ5:FS5">
    <cfRule type="expression" dxfId="0" priority="594">
      <formula>#REF!&gt;=TODAY()</formula>
    </cfRule>
  </conditionalFormatting>
  <conditionalFormatting sqref="FQ5:FS5">
    <cfRule type="expression" dxfId="0" priority="595">
      <formula>#REF!&gt;=TODAY()</formula>
    </cfRule>
  </conditionalFormatting>
  <conditionalFormatting sqref="FQ5:FS5">
    <cfRule type="expression" dxfId="0" priority="596">
      <formula>#REF!&gt;=TODAY()</formula>
    </cfRule>
  </conditionalFormatting>
  <conditionalFormatting sqref="FQ5:FS5">
    <cfRule type="expression" dxfId="0" priority="597">
      <formula>#REF!&gt;=TODAY()</formula>
    </cfRule>
  </conditionalFormatting>
  <conditionalFormatting sqref="FQ5:FS5">
    <cfRule type="expression" dxfId="0" priority="598">
      <formula>#REF!&gt;=TODAY()</formula>
    </cfRule>
  </conditionalFormatting>
  <conditionalFormatting sqref="FQ5:FS5">
    <cfRule type="expression" dxfId="0" priority="599">
      <formula>#REF!&gt;=TODAY()</formula>
    </cfRule>
  </conditionalFormatting>
  <conditionalFormatting sqref="FQ5:FS5">
    <cfRule type="expression" dxfId="0" priority="600">
      <formula>#REF!&gt;=TODAY()</formula>
    </cfRule>
  </conditionalFormatting>
  <conditionalFormatting sqref="FQ5:FS5">
    <cfRule type="expression" dxfId="0" priority="601">
      <formula>#REF!&gt;=TODAY()</formula>
    </cfRule>
  </conditionalFormatting>
  <conditionalFormatting sqref="FQ5:FS5">
    <cfRule type="expression" dxfId="0" priority="602">
      <formula>#REF!&gt;=TODAY()</formula>
    </cfRule>
  </conditionalFormatting>
  <conditionalFormatting sqref="FQ5:FS5">
    <cfRule type="expression" dxfId="0" priority="603">
      <formula>#REF!&gt;=TODAY()</formula>
    </cfRule>
  </conditionalFormatting>
  <conditionalFormatting sqref="FQ5:FS5">
    <cfRule type="expression" dxfId="0" priority="604">
      <formula>#REF!&gt;=TODAY()</formula>
    </cfRule>
  </conditionalFormatting>
  <conditionalFormatting sqref="FQ5:FS5">
    <cfRule type="expression" dxfId="0" priority="605">
      <formula>#REF!&gt;=TODAY()</formula>
    </cfRule>
  </conditionalFormatting>
  <conditionalFormatting sqref="FQ5:FS5">
    <cfRule type="expression" dxfId="0" priority="606">
      <formula>#REF!&gt;=TODAY()</formula>
    </cfRule>
  </conditionalFormatting>
  <conditionalFormatting sqref="FQ5:FS5">
    <cfRule type="expression" dxfId="0" priority="607">
      <formula>#REF!&gt;=TODAY()</formula>
    </cfRule>
  </conditionalFormatting>
  <conditionalFormatting sqref="FQ5:FS5">
    <cfRule type="expression" dxfId="0" priority="608">
      <formula>#REF!&gt;=TODAY()</formula>
    </cfRule>
  </conditionalFormatting>
  <conditionalFormatting sqref="FQ5:FS5">
    <cfRule type="expression" dxfId="0" priority="609">
      <formula>#REF!&gt;=TODAY()</formula>
    </cfRule>
  </conditionalFormatting>
  <conditionalFormatting sqref="FQ5:FS5">
    <cfRule type="expression" dxfId="0" priority="610">
      <formula>#REF!&gt;=TODAY()</formula>
    </cfRule>
  </conditionalFormatting>
  <conditionalFormatting sqref="FQ5:FS5">
    <cfRule type="expression" dxfId="0" priority="611">
      <formula>#REF!&gt;=TODAY()</formula>
    </cfRule>
  </conditionalFormatting>
  <conditionalFormatting sqref="FQ5:FS5">
    <cfRule type="expression" dxfId="0" priority="612">
      <formula>#REF!&gt;=TODAY()</formula>
    </cfRule>
  </conditionalFormatting>
  <conditionalFormatting sqref="FQ6:FS6">
    <cfRule type="expression" dxfId="0" priority="613">
      <formula>#REF!&gt;=TODAY()</formula>
    </cfRule>
  </conditionalFormatting>
  <conditionalFormatting sqref="FQ6:FS6">
    <cfRule type="expression" dxfId="0" priority="614">
      <formula>#REF!&gt;=TODAY()</formula>
    </cfRule>
  </conditionalFormatting>
  <conditionalFormatting sqref="FQ6:FS6">
    <cfRule type="expression" dxfId="0" priority="615">
      <formula>#REF!&gt;=TODAY()</formula>
    </cfRule>
  </conditionalFormatting>
  <conditionalFormatting sqref="FQ6:FS6">
    <cfRule type="expression" dxfId="0" priority="616">
      <formula>#REF!&gt;=TODAY()</formula>
    </cfRule>
  </conditionalFormatting>
  <conditionalFormatting sqref="FQ6:FS6">
    <cfRule type="expression" dxfId="0" priority="617">
      <formula>#REF!&gt;=TODAY()</formula>
    </cfRule>
  </conditionalFormatting>
  <conditionalFormatting sqref="FQ6:FS6">
    <cfRule type="expression" dxfId="0" priority="618">
      <formula>#REF!&gt;=TODAY()</formula>
    </cfRule>
  </conditionalFormatting>
  <conditionalFormatting sqref="FQ6:FS6">
    <cfRule type="expression" dxfId="0" priority="619">
      <formula>#REF!&gt;=TODAY()</formula>
    </cfRule>
  </conditionalFormatting>
  <conditionalFormatting sqref="FQ6:FS6">
    <cfRule type="expression" dxfId="0" priority="620">
      <formula>#REF!&gt;=TODAY()</formula>
    </cfRule>
  </conditionalFormatting>
  <conditionalFormatting sqref="FQ36:FS36">
    <cfRule type="expression" dxfId="0" priority="621">
      <formula>#REF!&gt;=TODAY()</formula>
    </cfRule>
  </conditionalFormatting>
  <conditionalFormatting sqref="FQ36:FS36">
    <cfRule type="expression" dxfId="0" priority="622">
      <formula>#REF!&gt;=TODAY()</formula>
    </cfRule>
  </conditionalFormatting>
  <conditionalFormatting sqref="FQ36:FS36">
    <cfRule type="expression" dxfId="0" priority="623">
      <formula>#REF!&gt;=TODAY()</formula>
    </cfRule>
  </conditionalFormatting>
  <conditionalFormatting sqref="FQ36:FS36">
    <cfRule type="expression" dxfId="0" priority="624">
      <formula>#REF!&gt;=TODAY()</formula>
    </cfRule>
  </conditionalFormatting>
  <conditionalFormatting sqref="FQ36:FS36">
    <cfRule type="expression" dxfId="0" priority="625">
      <formula>#REF!&gt;=TODAY()</formula>
    </cfRule>
  </conditionalFormatting>
  <conditionalFormatting sqref="FQ36:FS36">
    <cfRule type="expression" dxfId="0" priority="626">
      <formula>#REF!&gt;=TODAY()</formula>
    </cfRule>
  </conditionalFormatting>
  <conditionalFormatting sqref="FQ36:FS36">
    <cfRule type="expression" dxfId="0" priority="627">
      <formula>#REF!&gt;=TODAY()</formula>
    </cfRule>
  </conditionalFormatting>
  <conditionalFormatting sqref="FQ36:FS36">
    <cfRule type="expression" dxfId="0" priority="628">
      <formula>#REF!&gt;=TODAY()</formula>
    </cfRule>
  </conditionalFormatting>
  <conditionalFormatting sqref="FQ36:FS36">
    <cfRule type="expression" dxfId="0" priority="629">
      <formula>#REF!&gt;=TODAY()</formula>
    </cfRule>
  </conditionalFormatting>
  <conditionalFormatting sqref="FQ36:FS36">
    <cfRule type="expression" dxfId="0" priority="630">
      <formula>#REF!&gt;=TODAY()</formula>
    </cfRule>
  </conditionalFormatting>
  <conditionalFormatting sqref="FQ36:FS36">
    <cfRule type="expression" dxfId="0" priority="631">
      <formula>#REF!&gt;=TODAY()</formula>
    </cfRule>
  </conditionalFormatting>
  <conditionalFormatting sqref="FQ36:FS36">
    <cfRule type="expression" dxfId="0" priority="632">
      <formula>#REF!&gt;=TODAY()</formula>
    </cfRule>
  </conditionalFormatting>
  <conditionalFormatting sqref="FQ36:FS36">
    <cfRule type="expression" dxfId="0" priority="633">
      <formula>#REF!&gt;=TODAY()</formula>
    </cfRule>
  </conditionalFormatting>
  <conditionalFormatting sqref="FQ36:FS36">
    <cfRule type="expression" dxfId="0" priority="634">
      <formula>#REF!&gt;=TODAY()</formula>
    </cfRule>
  </conditionalFormatting>
  <conditionalFormatting sqref="FQ36:FS36">
    <cfRule type="expression" dxfId="0" priority="635">
      <formula>#REF!&gt;=TODAY()</formula>
    </cfRule>
  </conditionalFormatting>
  <conditionalFormatting sqref="FQ36:FS36">
    <cfRule type="expression" dxfId="0" priority="636">
      <formula>#REF!&gt;=TODAY()</formula>
    </cfRule>
  </conditionalFormatting>
  <conditionalFormatting sqref="FQ36:FS36">
    <cfRule type="expression" dxfId="0" priority="637">
      <formula>#REF!&gt;=TODAY()</formula>
    </cfRule>
  </conditionalFormatting>
  <conditionalFormatting sqref="FQ36:FS36">
    <cfRule type="expression" dxfId="0" priority="638">
      <formula>#REF!&gt;=TODAY()</formula>
    </cfRule>
  </conditionalFormatting>
  <conditionalFormatting sqref="FQ36:FS36">
    <cfRule type="expression" dxfId="0" priority="639">
      <formula>#REF!&gt;=TODAY()</formula>
    </cfRule>
  </conditionalFormatting>
  <conditionalFormatting sqref="FQ36:FS36">
    <cfRule type="expression" dxfId="0" priority="640">
      <formula>#REF!&gt;=TODAY()</formula>
    </cfRule>
  </conditionalFormatting>
  <conditionalFormatting sqref="FQ36:FS36">
    <cfRule type="expression" dxfId="0" priority="641">
      <formula>#REF!&gt;=TODAY()</formula>
    </cfRule>
  </conditionalFormatting>
  <conditionalFormatting sqref="FQ36:FS36">
    <cfRule type="expression" dxfId="0" priority="642">
      <formula>#REF!&gt;=TODAY()</formula>
    </cfRule>
  </conditionalFormatting>
  <conditionalFormatting sqref="FQ36:FS36">
    <cfRule type="expression" dxfId="0" priority="643">
      <formula>#REF!&gt;=TODAY()</formula>
    </cfRule>
  </conditionalFormatting>
  <conditionalFormatting sqref="FQ36:FS36">
    <cfRule type="expression" dxfId="0" priority="644">
      <formula>#REF!&gt;=TODAY()</formula>
    </cfRule>
  </conditionalFormatting>
  <conditionalFormatting sqref="FQ36:FS36">
    <cfRule type="expression" dxfId="0" priority="645">
      <formula>#REF!&gt;=TODAY()</formula>
    </cfRule>
  </conditionalFormatting>
  <conditionalFormatting sqref="FQ36:FS36">
    <cfRule type="expression" dxfId="0" priority="646">
      <formula>#REF!&gt;=TODAY()</formula>
    </cfRule>
  </conditionalFormatting>
  <conditionalFormatting sqref="FQ36:FS36">
    <cfRule type="expression" dxfId="0" priority="647">
      <formula>#REF!&gt;=TODAY()</formula>
    </cfRule>
  </conditionalFormatting>
  <conditionalFormatting sqref="FQ36:FS36">
    <cfRule type="expression" dxfId="0" priority="648">
      <formula>#REF!&gt;=TODAY()</formula>
    </cfRule>
  </conditionalFormatting>
  <conditionalFormatting sqref="FQ40:FS40">
    <cfRule type="expression" dxfId="0" priority="649">
      <formula>#REF!&gt;=TODAY()</formula>
    </cfRule>
  </conditionalFormatting>
  <conditionalFormatting sqref="FQ40:FS40">
    <cfRule type="expression" dxfId="0" priority="650">
      <formula>#REF!&gt;=TODAY()</formula>
    </cfRule>
  </conditionalFormatting>
  <conditionalFormatting sqref="FQ40:FS40">
    <cfRule type="expression" dxfId="0" priority="651">
      <formula>#REF!&gt;=TODAY()</formula>
    </cfRule>
  </conditionalFormatting>
  <conditionalFormatting sqref="FQ40:FS40">
    <cfRule type="expression" dxfId="0" priority="652">
      <formula>#REF!&gt;=TODAY()</formula>
    </cfRule>
  </conditionalFormatting>
  <conditionalFormatting sqref="FQ40:FS40">
    <cfRule type="expression" dxfId="0" priority="653">
      <formula>#REF!&gt;=TODAY()</formula>
    </cfRule>
  </conditionalFormatting>
  <conditionalFormatting sqref="FQ40:FS40">
    <cfRule type="expression" dxfId="0" priority="654">
      <formula>#REF!&gt;=TODAY()</formula>
    </cfRule>
  </conditionalFormatting>
  <conditionalFormatting sqref="FQ40:FS40">
    <cfRule type="expression" dxfId="0" priority="655">
      <formula>#REF!&gt;=TODAY()</formula>
    </cfRule>
  </conditionalFormatting>
  <conditionalFormatting sqref="FQ40:FS40">
    <cfRule type="expression" dxfId="0" priority="656">
      <formula>#REF!&gt;=TODAY()</formula>
    </cfRule>
  </conditionalFormatting>
  <conditionalFormatting sqref="FQ40:FS40">
    <cfRule type="expression" dxfId="0" priority="657">
      <formula>#REF!&gt;=TODAY()</formula>
    </cfRule>
  </conditionalFormatting>
  <conditionalFormatting sqref="FQ40:FS40">
    <cfRule type="expression" dxfId="0" priority="658">
      <formula>#REF!&gt;=TODAY()</formula>
    </cfRule>
  </conditionalFormatting>
  <conditionalFormatting sqref="FQ40:FS40">
    <cfRule type="expression" dxfId="0" priority="659">
      <formula>#REF!&gt;=TODAY()</formula>
    </cfRule>
  </conditionalFormatting>
  <conditionalFormatting sqref="FQ40:FS40">
    <cfRule type="expression" dxfId="0" priority="660">
      <formula>#REF!&gt;=TODAY()</formula>
    </cfRule>
  </conditionalFormatting>
  <conditionalFormatting sqref="FQ40:FS40">
    <cfRule type="expression" dxfId="0" priority="661">
      <formula>#REF!&gt;=TODAY()</formula>
    </cfRule>
  </conditionalFormatting>
  <conditionalFormatting sqref="FQ40:FS40">
    <cfRule type="expression" dxfId="0" priority="662">
      <formula>#REF!&gt;=TODAY()</formula>
    </cfRule>
  </conditionalFormatting>
  <conditionalFormatting sqref="FQ40:FS40">
    <cfRule type="expression" dxfId="0" priority="663">
      <formula>#REF!&gt;=TODAY()</formula>
    </cfRule>
  </conditionalFormatting>
  <conditionalFormatting sqref="FQ40:FS40">
    <cfRule type="expression" dxfId="0" priority="664">
      <formula>#REF!&gt;=TODAY()</formula>
    </cfRule>
  </conditionalFormatting>
  <conditionalFormatting sqref="FQ40:FS40">
    <cfRule type="expression" dxfId="0" priority="665">
      <formula>#REF!&gt;=TODAY()</formula>
    </cfRule>
  </conditionalFormatting>
  <conditionalFormatting sqref="FQ40:FS40">
    <cfRule type="expression" dxfId="0" priority="666">
      <formula>#REF!&gt;=TODAY()</formula>
    </cfRule>
  </conditionalFormatting>
  <conditionalFormatting sqref="FQ40:FS40">
    <cfRule type="expression" dxfId="0" priority="667">
      <formula>#REF!&gt;=TODAY()</formula>
    </cfRule>
  </conditionalFormatting>
  <conditionalFormatting sqref="FQ40:FS40">
    <cfRule type="expression" dxfId="0" priority="668">
      <formula>#REF!&gt;=TODAY()</formula>
    </cfRule>
  </conditionalFormatting>
  <conditionalFormatting sqref="FQ40:FS40">
    <cfRule type="expression" dxfId="0" priority="669">
      <formula>#REF!&gt;=TODAY()</formula>
    </cfRule>
  </conditionalFormatting>
  <conditionalFormatting sqref="FQ40:FS40">
    <cfRule type="expression" dxfId="0" priority="670">
      <formula>#REF!&gt;=TODAY()</formula>
    </cfRule>
  </conditionalFormatting>
  <conditionalFormatting sqref="FQ40:FS40">
    <cfRule type="expression" dxfId="0" priority="671">
      <formula>#REF!&gt;=TODAY()</formula>
    </cfRule>
  </conditionalFormatting>
  <conditionalFormatting sqref="FQ40:FS40">
    <cfRule type="expression" dxfId="0" priority="672">
      <formula>#REF!&gt;=TODAY()</formula>
    </cfRule>
  </conditionalFormatting>
  <conditionalFormatting sqref="FT5:GK5">
    <cfRule type="expression" dxfId="0" priority="673">
      <formula>#REF!&gt;=TODAY()</formula>
    </cfRule>
  </conditionalFormatting>
  <conditionalFormatting sqref="FT5:GK5">
    <cfRule type="expression" dxfId="0" priority="674">
      <formula>#REF!&gt;=TODAY()</formula>
    </cfRule>
  </conditionalFormatting>
  <conditionalFormatting sqref="FT5:GK5">
    <cfRule type="expression" dxfId="0" priority="675">
      <formula>#REF!&gt;=TODAY()</formula>
    </cfRule>
  </conditionalFormatting>
  <conditionalFormatting sqref="FT5:GK5">
    <cfRule type="expression" dxfId="0" priority="676">
      <formula>#REF!&gt;=TODAY()</formula>
    </cfRule>
  </conditionalFormatting>
  <conditionalFormatting sqref="FT6:GK6">
    <cfRule type="expression" dxfId="0" priority="677">
      <formula>#REF!&gt;=TODAY()</formula>
    </cfRule>
  </conditionalFormatting>
  <conditionalFormatting sqref="FT6:GK6">
    <cfRule type="expression" dxfId="0" priority="678">
      <formula>#REF!&gt;=TODAY()</formula>
    </cfRule>
  </conditionalFormatting>
  <conditionalFormatting sqref="FT6:GK6">
    <cfRule type="expression" dxfId="0" priority="679">
      <formula>#REF!&gt;=TODAY()</formula>
    </cfRule>
  </conditionalFormatting>
  <conditionalFormatting sqref="FT6:GK6">
    <cfRule type="expression" dxfId="0" priority="680">
      <formula>#REF!&gt;=TODAY()</formula>
    </cfRule>
  </conditionalFormatting>
  <conditionalFormatting sqref="FT6:GK6">
    <cfRule type="expression" dxfId="0" priority="681">
      <formula>#REF!&gt;=TODAY()</formula>
    </cfRule>
  </conditionalFormatting>
  <conditionalFormatting sqref="FT6:GK6">
    <cfRule type="expression" dxfId="0" priority="682">
      <formula>#REF!&gt;=TODAY()</formula>
    </cfRule>
  </conditionalFormatting>
  <conditionalFormatting sqref="FT6:GK6">
    <cfRule type="expression" dxfId="0" priority="683">
      <formula>#REF!&gt;=TODAY()</formula>
    </cfRule>
  </conditionalFormatting>
  <conditionalFormatting sqref="FT6:GK6">
    <cfRule type="expression" dxfId="0" priority="684">
      <formula>#REF!&gt;=TODAY()</formula>
    </cfRule>
  </conditionalFormatting>
  <conditionalFormatting sqref="FT6:GK6">
    <cfRule type="expression" dxfId="0" priority="685">
      <formula>#REF!&gt;=TODAY()</formula>
    </cfRule>
  </conditionalFormatting>
  <conditionalFormatting sqref="FT6:GK6">
    <cfRule type="expression" dxfId="0" priority="686">
      <formula>#REF!&gt;=TODAY()</formula>
    </cfRule>
  </conditionalFormatting>
  <conditionalFormatting sqref="FT36:GK36">
    <cfRule type="expression" dxfId="0" priority="687">
      <formula>#REF!&gt;=TODAY()</formula>
    </cfRule>
  </conditionalFormatting>
  <conditionalFormatting sqref="FT36:GK36">
    <cfRule type="expression" dxfId="0" priority="688">
      <formula>#REF!&gt;=TODAY()</formula>
    </cfRule>
  </conditionalFormatting>
  <conditionalFormatting sqref="FT36:GK36">
    <cfRule type="expression" dxfId="0" priority="689">
      <formula>#REF!&gt;=TODAY()</formula>
    </cfRule>
  </conditionalFormatting>
  <conditionalFormatting sqref="FT36:GK36">
    <cfRule type="expression" dxfId="0" priority="690">
      <formula>#REF!&gt;=TODAY()</formula>
    </cfRule>
  </conditionalFormatting>
  <conditionalFormatting sqref="FT36:GK36">
    <cfRule type="expression" dxfId="0" priority="691">
      <formula>#REF!&gt;=TODAY()</formula>
    </cfRule>
  </conditionalFormatting>
  <conditionalFormatting sqref="FT36:GK36">
    <cfRule type="expression" dxfId="0" priority="692">
      <formula>#REF!&gt;=TODAY()</formula>
    </cfRule>
  </conditionalFormatting>
  <conditionalFormatting sqref="FT36:GK36">
    <cfRule type="expression" dxfId="0" priority="693">
      <formula>#REF!&gt;=TODAY()</formula>
    </cfRule>
  </conditionalFormatting>
  <conditionalFormatting sqref="FT36:GK36">
    <cfRule type="expression" dxfId="0" priority="694">
      <formula>#REF!&gt;=TODAY()</formula>
    </cfRule>
  </conditionalFormatting>
  <conditionalFormatting sqref="FT36:GK36">
    <cfRule type="expression" dxfId="0" priority="695">
      <formula>#REF!&gt;=TODAY()</formula>
    </cfRule>
  </conditionalFormatting>
  <conditionalFormatting sqref="FT36:GK36">
    <cfRule type="expression" dxfId="0" priority="696">
      <formula>#REF!&gt;=TODAY()</formula>
    </cfRule>
  </conditionalFormatting>
  <conditionalFormatting sqref="FT36:GK36">
    <cfRule type="expression" dxfId="0" priority="697">
      <formula>#REF!&gt;=TODAY()</formula>
    </cfRule>
  </conditionalFormatting>
  <conditionalFormatting sqref="FT36:GK36">
    <cfRule type="expression" dxfId="0" priority="698">
      <formula>#REF!&gt;=TODAY()</formula>
    </cfRule>
  </conditionalFormatting>
  <conditionalFormatting sqref="FT36:GK36">
    <cfRule type="expression" dxfId="0" priority="699">
      <formula>#REF!&gt;=TODAY()</formula>
    </cfRule>
  </conditionalFormatting>
  <conditionalFormatting sqref="FT36:GK36">
    <cfRule type="expression" dxfId="0" priority="700">
      <formula>#REF!&gt;=TODAY()</formula>
    </cfRule>
  </conditionalFormatting>
  <conditionalFormatting sqref="FT40:GK40">
    <cfRule type="expression" dxfId="0" priority="701">
      <formula>#REF!&gt;=TODAY()</formula>
    </cfRule>
  </conditionalFormatting>
  <conditionalFormatting sqref="FT40:GK40">
    <cfRule type="expression" dxfId="0" priority="702">
      <formula>#REF!&gt;=TODAY()</formula>
    </cfRule>
  </conditionalFormatting>
  <conditionalFormatting sqref="FT40:GK40">
    <cfRule type="expression" dxfId="0" priority="703">
      <formula>#REF!&gt;=TODAY()</formula>
    </cfRule>
  </conditionalFormatting>
  <conditionalFormatting sqref="FT40:GK40">
    <cfRule type="expression" dxfId="0" priority="704">
      <formula>#REF!&gt;=TODAY()</formula>
    </cfRule>
  </conditionalFormatting>
  <conditionalFormatting sqref="FT40:GK40">
    <cfRule type="expression" dxfId="0" priority="705">
      <formula>#REF!&gt;=TODAY()</formula>
    </cfRule>
  </conditionalFormatting>
  <conditionalFormatting sqref="FT40:GK40">
    <cfRule type="expression" dxfId="0" priority="706">
      <formula>#REF!&gt;=TODAY()</formula>
    </cfRule>
  </conditionalFormatting>
  <conditionalFormatting sqref="FT40:GK40">
    <cfRule type="expression" dxfId="0" priority="707">
      <formula>#REF!&gt;=TODAY()</formula>
    </cfRule>
  </conditionalFormatting>
  <conditionalFormatting sqref="FT40:GK40">
    <cfRule type="expression" dxfId="0" priority="708">
      <formula>#REF!&gt;=TODAY()</formula>
    </cfRule>
  </conditionalFormatting>
  <conditionalFormatting sqref="FT40:GK40">
    <cfRule type="expression" dxfId="0" priority="709">
      <formula>#REF!&gt;=TODAY()</formula>
    </cfRule>
  </conditionalFormatting>
  <conditionalFormatting sqref="FT40:GK40">
    <cfRule type="expression" dxfId="0" priority="710">
      <formula>#REF!&gt;=TODAY()</formula>
    </cfRule>
  </conditionalFormatting>
  <conditionalFormatting sqref="FT40:GK40">
    <cfRule type="expression" dxfId="0" priority="711">
      <formula>#REF!&gt;=TODAY()</formula>
    </cfRule>
  </conditionalFormatting>
  <conditionalFormatting sqref="FT40:GK40">
    <cfRule type="expression" dxfId="0" priority="712">
      <formula>#REF!&gt;=TODAY()</formula>
    </cfRule>
  </conditionalFormatting>
  <conditionalFormatting sqref="FT40:GK40">
    <cfRule type="expression" dxfId="0" priority="713">
      <formula>#REF!&gt;=TODAY()</formula>
    </cfRule>
  </conditionalFormatting>
  <conditionalFormatting sqref="FT40:GK40">
    <cfRule type="expression" dxfId="0" priority="714">
      <formula>#REF!&gt;=TODAY()</formula>
    </cfRule>
  </conditionalFormatting>
  <conditionalFormatting sqref="FT40:GK40">
    <cfRule type="expression" dxfId="0" priority="715">
      <formula>#REF!&gt;=TODAY()</formula>
    </cfRule>
  </conditionalFormatting>
  <conditionalFormatting sqref="FT40:GK40">
    <cfRule type="expression" dxfId="0" priority="716">
      <formula>#REF!&gt;=TODAY()</formula>
    </cfRule>
  </conditionalFormatting>
  <conditionalFormatting sqref="FT40:GK40">
    <cfRule type="expression" dxfId="0" priority="717">
      <formula>#REF!&gt;=TODAY()</formula>
    </cfRule>
  </conditionalFormatting>
  <conditionalFormatting sqref="FT40:GK40">
    <cfRule type="expression" dxfId="0" priority="718">
      <formula>#REF!&gt;=TODAY()</formula>
    </cfRule>
  </conditionalFormatting>
  <conditionalFormatting sqref="FT45:GK45">
    <cfRule type="expression" dxfId="0" priority="719">
      <formula>#REF!&gt;=TODAY()</formula>
    </cfRule>
  </conditionalFormatting>
  <conditionalFormatting sqref="FT45:GK45">
    <cfRule type="expression" dxfId="0" priority="720">
      <formula>#REF!&gt;=TODAY()</formula>
    </cfRule>
  </conditionalFormatting>
  <conditionalFormatting sqref="FT45:GK45">
    <cfRule type="expression" dxfId="0" priority="721">
      <formula>#REF!&gt;=TODAY()</formula>
    </cfRule>
  </conditionalFormatting>
  <conditionalFormatting sqref="FT45:GK45">
    <cfRule type="expression" dxfId="0" priority="722">
      <formula>#REF!&gt;=TODAY()</formula>
    </cfRule>
  </conditionalFormatting>
  <conditionalFormatting sqref="FT45:GK45">
    <cfRule type="expression" dxfId="0" priority="723">
      <formula>#REF!&gt;=TODAY()</formula>
    </cfRule>
  </conditionalFormatting>
  <conditionalFormatting sqref="FT45:GK45">
    <cfRule type="expression" dxfId="0" priority="724">
      <formula>#REF!&gt;=TODAY()</formula>
    </cfRule>
  </conditionalFormatting>
  <conditionalFormatting sqref="FT45:GK45">
    <cfRule type="expression" dxfId="0" priority="725">
      <formula>#REF!&gt;=TODAY()</formula>
    </cfRule>
  </conditionalFormatting>
  <conditionalFormatting sqref="FT45:GK45">
    <cfRule type="expression" dxfId="0" priority="726">
      <formula>#REF!&gt;=TODAY()</formula>
    </cfRule>
  </conditionalFormatting>
  <conditionalFormatting sqref="FT45:GK45">
    <cfRule type="expression" dxfId="0" priority="727">
      <formula>#REF!&gt;=TODAY()</formula>
    </cfRule>
  </conditionalFormatting>
  <conditionalFormatting sqref="FT45:GK45">
    <cfRule type="expression" dxfId="0" priority="728">
      <formula>#REF!&gt;=TODAY()</formula>
    </cfRule>
  </conditionalFormatting>
  <conditionalFormatting sqref="FT45:GK45">
    <cfRule type="expression" dxfId="0" priority="729">
      <formula>#REF!&gt;=TODAY()</formula>
    </cfRule>
  </conditionalFormatting>
  <conditionalFormatting sqref="FT45:GK45">
    <cfRule type="expression" dxfId="0" priority="730">
      <formula>#REF!&gt;=TODAY()</formula>
    </cfRule>
  </conditionalFormatting>
  <conditionalFormatting sqref="FT45:GK45">
    <cfRule type="expression" dxfId="0" priority="731">
      <formula>#REF!&gt;=TODAY()</formula>
    </cfRule>
  </conditionalFormatting>
  <conditionalFormatting sqref="FT45:GK45">
    <cfRule type="expression" dxfId="0" priority="732">
      <formula>#REF!&gt;=TODAY()</formula>
    </cfRule>
  </conditionalFormatting>
  <conditionalFormatting sqref="FT45:GK45">
    <cfRule type="expression" dxfId="0" priority="733">
      <formula>#REF!&gt;=TODAY()</formula>
    </cfRule>
  </conditionalFormatting>
  <conditionalFormatting sqref="FT45:GK45">
    <cfRule type="expression" dxfId="0" priority="734">
      <formula>#REF!&gt;=TODAY()</formula>
    </cfRule>
  </conditionalFormatting>
  <conditionalFormatting sqref="FT45:GK45">
    <cfRule type="expression" dxfId="0" priority="735">
      <formula>#REF!&gt;=TODAY()</formula>
    </cfRule>
  </conditionalFormatting>
  <conditionalFormatting sqref="FT45:GK45">
    <cfRule type="expression" dxfId="0" priority="736">
      <formula>#REF!&gt;=TODAY()</formula>
    </cfRule>
  </conditionalFormatting>
  <conditionalFormatting sqref="FT45:GK45">
    <cfRule type="expression" dxfId="0" priority="737">
      <formula>#REF!&gt;=TODAY()</formula>
    </cfRule>
  </conditionalFormatting>
  <conditionalFormatting sqref="FT45:GK45">
    <cfRule type="expression" dxfId="0" priority="738">
      <formula>#REF!&gt;=TODAY()</formula>
    </cfRule>
  </conditionalFormatting>
  <conditionalFormatting sqref="FT45:GK45">
    <cfRule type="expression" dxfId="0" priority="739">
      <formula>#REF!&gt;=TODAY()</formula>
    </cfRule>
  </conditionalFormatting>
  <conditionalFormatting sqref="FT45:GK45">
    <cfRule type="expression" dxfId="0" priority="740">
      <formula>#REF!&gt;=TODAY()</formula>
    </cfRule>
  </conditionalFormatting>
  <conditionalFormatting sqref="FT45:GK45">
    <cfRule type="expression" dxfId="0" priority="741">
      <formula>#REF!&gt;=TODAY()</formula>
    </cfRule>
  </conditionalFormatting>
  <conditionalFormatting sqref="FT45:GK45">
    <cfRule type="expression" dxfId="0" priority="742">
      <formula>#REF!&gt;=TODAY()</formula>
    </cfRule>
  </conditionalFormatting>
  <conditionalFormatting sqref="FT45:GK45">
    <cfRule type="expression" dxfId="0" priority="743">
      <formula>#REF!&gt;=TODAY()</formula>
    </cfRule>
  </conditionalFormatting>
  <conditionalFormatting sqref="FT45:GK45">
    <cfRule type="expression" dxfId="0" priority="744">
      <formula>#REF!&gt;=TODAY()</formula>
    </cfRule>
  </conditionalFormatting>
  <conditionalFormatting sqref="FT45:GK45">
    <cfRule type="expression" dxfId="0" priority="745">
      <formula>#REF!&gt;=TODAY()</formula>
    </cfRule>
  </conditionalFormatting>
  <conditionalFormatting sqref="FT45:GK45">
    <cfRule type="expression" dxfId="0" priority="746">
      <formula>#REF!&gt;=TODAY()</formula>
    </cfRule>
  </conditionalFormatting>
  <conditionalFormatting sqref="FT45:GK45">
    <cfRule type="expression" dxfId="0" priority="747">
      <formula>#REF!&gt;=TODAY()</formula>
    </cfRule>
  </conditionalFormatting>
  <conditionalFormatting sqref="FT45:GK45">
    <cfRule type="expression" dxfId="0" priority="748">
      <formula>#REF!&gt;=TODAY()</formula>
    </cfRule>
  </conditionalFormatting>
  <conditionalFormatting sqref="FT45:GK45">
    <cfRule type="expression" dxfId="0" priority="749">
      <formula>#REF!&gt;=TODAY()</formula>
    </cfRule>
  </conditionalFormatting>
  <conditionalFormatting sqref="FT45:GK45">
    <cfRule type="expression" dxfId="0" priority="750">
      <formula>#REF!&gt;=TODAY()</formula>
    </cfRule>
  </conditionalFormatting>
  <conditionalFormatting sqref="FT45:GK45">
    <cfRule type="expression" dxfId="0" priority="751">
      <formula>#REF!&gt;=TODAY()</formula>
    </cfRule>
  </conditionalFormatting>
  <conditionalFormatting sqref="FT45:GK45">
    <cfRule type="expression" dxfId="0" priority="752">
      <formula>#REF!&gt;=TODAY()</formula>
    </cfRule>
  </conditionalFormatting>
  <conditionalFormatting sqref="FT45:GK45">
    <cfRule type="expression" dxfId="0" priority="753">
      <formula>#REF!&gt;=TODAY()</formula>
    </cfRule>
  </conditionalFormatting>
  <conditionalFormatting sqref="FT45:GK45">
    <cfRule type="expression" dxfId="0" priority="754">
      <formula>#REF!&gt;=TODAY()</formula>
    </cfRule>
  </conditionalFormatting>
  <conditionalFormatting sqref="FT45:GK45">
    <cfRule type="expression" dxfId="0" priority="755">
      <formula>#REF!&gt;=TODAY()</formula>
    </cfRule>
  </conditionalFormatting>
  <conditionalFormatting sqref="FT45:GK45">
    <cfRule type="expression" dxfId="0" priority="756">
      <formula>#REF!&gt;=TODAY()</formula>
    </cfRule>
  </conditionalFormatting>
  <conditionalFormatting sqref="FT45:GK45">
    <cfRule type="expression" dxfId="0" priority="757">
      <formula>#REF!&gt;=TODAY()</formula>
    </cfRule>
  </conditionalFormatting>
  <conditionalFormatting sqref="FT45:GK45">
    <cfRule type="expression" dxfId="0" priority="758">
      <formula>#REF!&gt;=TODAY()</formula>
    </cfRule>
  </conditionalFormatting>
  <conditionalFormatting sqref="FT45:GK45">
    <cfRule type="expression" dxfId="0" priority="759">
      <formula>#REF!&gt;=TODAY()</formula>
    </cfRule>
  </conditionalFormatting>
  <conditionalFormatting sqref="FT45:GK45">
    <cfRule type="expression" dxfId="0" priority="760">
      <formula>#REF!&gt;=TODAY()</formula>
    </cfRule>
  </conditionalFormatting>
  <conditionalFormatting sqref="FT5:GK5">
    <cfRule type="expression" dxfId="0" priority="761">
      <formula>#REF!&gt;=TODAY()</formula>
    </cfRule>
  </conditionalFormatting>
  <conditionalFormatting sqref="FT5:GK5">
    <cfRule type="expression" dxfId="0" priority="762">
      <formula>#REF!&gt;=TODAY()</formula>
    </cfRule>
  </conditionalFormatting>
  <conditionalFormatting sqref="FT5:GK5">
    <cfRule type="expression" dxfId="0" priority="763">
      <formula>#REF!&gt;=TODAY()</formula>
    </cfRule>
  </conditionalFormatting>
  <conditionalFormatting sqref="FT5:GK5">
    <cfRule type="expression" dxfId="0" priority="764">
      <formula>#REF!&gt;=TODAY()</formula>
    </cfRule>
  </conditionalFormatting>
  <conditionalFormatting sqref="FT5:GK5">
    <cfRule type="expression" dxfId="0" priority="765">
      <formula>#REF!&gt;=TODAY()</formula>
    </cfRule>
  </conditionalFormatting>
  <conditionalFormatting sqref="FT5:GK5">
    <cfRule type="expression" dxfId="0" priority="766">
      <formula>#REF!&gt;=TODAY()</formula>
    </cfRule>
  </conditionalFormatting>
  <conditionalFormatting sqref="FT5:GK5">
    <cfRule type="expression" dxfId="0" priority="767">
      <formula>#REF!&gt;=TODAY()</formula>
    </cfRule>
  </conditionalFormatting>
  <conditionalFormatting sqref="FT5:GK5">
    <cfRule type="expression" dxfId="0" priority="768">
      <formula>#REF!&gt;=TODAY()</formula>
    </cfRule>
  </conditionalFormatting>
  <conditionalFormatting sqref="FT5:GK5">
    <cfRule type="expression" dxfId="0" priority="769">
      <formula>#REF!&gt;=TODAY()</formula>
    </cfRule>
  </conditionalFormatting>
  <conditionalFormatting sqref="FT5:GK5">
    <cfRule type="expression" dxfId="0" priority="770">
      <formula>#REF!&gt;=TODAY()</formula>
    </cfRule>
  </conditionalFormatting>
  <conditionalFormatting sqref="FT5:GK5">
    <cfRule type="expression" dxfId="0" priority="771">
      <formula>#REF!&gt;=TODAY()</formula>
    </cfRule>
  </conditionalFormatting>
  <conditionalFormatting sqref="FT5:GK5">
    <cfRule type="expression" dxfId="0" priority="772">
      <formula>#REF!&gt;=TODAY()</formula>
    </cfRule>
  </conditionalFormatting>
  <conditionalFormatting sqref="FT5:GK5">
    <cfRule type="expression" dxfId="0" priority="773">
      <formula>#REF!&gt;=TODAY()</formula>
    </cfRule>
  </conditionalFormatting>
  <conditionalFormatting sqref="FT5:GK5">
    <cfRule type="expression" dxfId="0" priority="774">
      <formula>#REF!&gt;=TODAY()</formula>
    </cfRule>
  </conditionalFormatting>
  <conditionalFormatting sqref="FT5:GK5">
    <cfRule type="expression" dxfId="0" priority="775">
      <formula>#REF!&gt;=TODAY()</formula>
    </cfRule>
  </conditionalFormatting>
  <conditionalFormatting sqref="FT5:GK5">
    <cfRule type="expression" dxfId="0" priority="776">
      <formula>#REF!&gt;=TODAY()</formula>
    </cfRule>
  </conditionalFormatting>
  <conditionalFormatting sqref="FT5:GK5">
    <cfRule type="expression" dxfId="0" priority="777">
      <formula>#REF!&gt;=TODAY()</formula>
    </cfRule>
  </conditionalFormatting>
  <conditionalFormatting sqref="FT5:GK5">
    <cfRule type="expression" dxfId="0" priority="778">
      <formula>#REF!&gt;=TODAY()</formula>
    </cfRule>
  </conditionalFormatting>
  <conditionalFormatting sqref="FT5:GK5">
    <cfRule type="expression" dxfId="0" priority="779">
      <formula>#REF!&gt;=TODAY()</formula>
    </cfRule>
  </conditionalFormatting>
  <conditionalFormatting sqref="FT5:GK5">
    <cfRule type="expression" dxfId="0" priority="780">
      <formula>#REF!&gt;=TODAY()</formula>
    </cfRule>
  </conditionalFormatting>
  <conditionalFormatting sqref="FT6:GK6">
    <cfRule type="expression" dxfId="0" priority="781">
      <formula>#REF!&gt;=TODAY()</formula>
    </cfRule>
  </conditionalFormatting>
  <conditionalFormatting sqref="FT6:GK6">
    <cfRule type="expression" dxfId="0" priority="782">
      <formula>#REF!&gt;=TODAY()</formula>
    </cfRule>
  </conditionalFormatting>
  <conditionalFormatting sqref="FT6:GK6">
    <cfRule type="expression" dxfId="0" priority="783">
      <formula>#REF!&gt;=TODAY()</formula>
    </cfRule>
  </conditionalFormatting>
  <conditionalFormatting sqref="FT6:GK6">
    <cfRule type="expression" dxfId="0" priority="784">
      <formula>#REF!&gt;=TODAY()</formula>
    </cfRule>
  </conditionalFormatting>
  <conditionalFormatting sqref="FT6:GK6">
    <cfRule type="expression" dxfId="0" priority="785">
      <formula>#REF!&gt;=TODAY()</formula>
    </cfRule>
  </conditionalFormatting>
  <conditionalFormatting sqref="FT6:GK6">
    <cfRule type="expression" dxfId="0" priority="786">
      <formula>#REF!&gt;=TODAY()</formula>
    </cfRule>
  </conditionalFormatting>
  <conditionalFormatting sqref="FT6:GK6">
    <cfRule type="expression" dxfId="0" priority="787">
      <formula>#REF!&gt;=TODAY()</formula>
    </cfRule>
  </conditionalFormatting>
  <conditionalFormatting sqref="FT6:GK6">
    <cfRule type="expression" dxfId="0" priority="788">
      <formula>#REF!&gt;=TODAY()</formula>
    </cfRule>
  </conditionalFormatting>
  <conditionalFormatting sqref="FT36:GK36">
    <cfRule type="expression" dxfId="0" priority="789">
      <formula>#REF!&gt;=TODAY()</formula>
    </cfRule>
  </conditionalFormatting>
  <conditionalFormatting sqref="FT36:GK36">
    <cfRule type="expression" dxfId="0" priority="790">
      <formula>#REF!&gt;=TODAY()</formula>
    </cfRule>
  </conditionalFormatting>
  <conditionalFormatting sqref="FT36:GK36">
    <cfRule type="expression" dxfId="0" priority="791">
      <formula>#REF!&gt;=TODAY()</formula>
    </cfRule>
  </conditionalFormatting>
  <conditionalFormatting sqref="FT36:GK36">
    <cfRule type="expression" dxfId="0" priority="792">
      <formula>#REF!&gt;=TODAY()</formula>
    </cfRule>
  </conditionalFormatting>
  <conditionalFormatting sqref="FT36:GK36">
    <cfRule type="expression" dxfId="0" priority="793">
      <formula>#REF!&gt;=TODAY()</formula>
    </cfRule>
  </conditionalFormatting>
  <conditionalFormatting sqref="FT36:GK36">
    <cfRule type="expression" dxfId="0" priority="794">
      <formula>#REF!&gt;=TODAY()</formula>
    </cfRule>
  </conditionalFormatting>
  <conditionalFormatting sqref="FT36:GK36">
    <cfRule type="expression" dxfId="0" priority="795">
      <formula>#REF!&gt;=TODAY()</formula>
    </cfRule>
  </conditionalFormatting>
  <conditionalFormatting sqref="FT36:GK36">
    <cfRule type="expression" dxfId="0" priority="796">
      <formula>#REF!&gt;=TODAY()</formula>
    </cfRule>
  </conditionalFormatting>
  <conditionalFormatting sqref="FT36:GK36">
    <cfRule type="expression" dxfId="0" priority="797">
      <formula>#REF!&gt;=TODAY()</formula>
    </cfRule>
  </conditionalFormatting>
  <conditionalFormatting sqref="FT36:GK36">
    <cfRule type="expression" dxfId="0" priority="798">
      <formula>#REF!&gt;=TODAY()</formula>
    </cfRule>
  </conditionalFormatting>
  <conditionalFormatting sqref="FT36:GK36">
    <cfRule type="expression" dxfId="0" priority="799">
      <formula>#REF!&gt;=TODAY()</formula>
    </cfRule>
  </conditionalFormatting>
  <conditionalFormatting sqref="FT36:GK36">
    <cfRule type="expression" dxfId="0" priority="800">
      <formula>#REF!&gt;=TODAY()</formula>
    </cfRule>
  </conditionalFormatting>
  <conditionalFormatting sqref="FT36:GK36">
    <cfRule type="expression" dxfId="0" priority="801">
      <formula>#REF!&gt;=TODAY()</formula>
    </cfRule>
  </conditionalFormatting>
  <conditionalFormatting sqref="FT36:GK36">
    <cfRule type="expression" dxfId="0" priority="802">
      <formula>#REF!&gt;=TODAY()</formula>
    </cfRule>
  </conditionalFormatting>
  <conditionalFormatting sqref="FT36:GK36">
    <cfRule type="expression" dxfId="0" priority="803">
      <formula>#REF!&gt;=TODAY()</formula>
    </cfRule>
  </conditionalFormatting>
  <conditionalFormatting sqref="FT36:GK36">
    <cfRule type="expression" dxfId="0" priority="804">
      <formula>#REF!&gt;=TODAY()</formula>
    </cfRule>
  </conditionalFormatting>
  <conditionalFormatting sqref="FT36:GK36">
    <cfRule type="expression" dxfId="0" priority="805">
      <formula>#REF!&gt;=TODAY()</formula>
    </cfRule>
  </conditionalFormatting>
  <conditionalFormatting sqref="FT36:GK36">
    <cfRule type="expression" dxfId="0" priority="806">
      <formula>#REF!&gt;=TODAY()</formula>
    </cfRule>
  </conditionalFormatting>
  <conditionalFormatting sqref="FT36:GK36">
    <cfRule type="expression" dxfId="0" priority="807">
      <formula>#REF!&gt;=TODAY()</formula>
    </cfRule>
  </conditionalFormatting>
  <conditionalFormatting sqref="FT36:GK36">
    <cfRule type="expression" dxfId="0" priority="808">
      <formula>#REF!&gt;=TODAY()</formula>
    </cfRule>
  </conditionalFormatting>
  <conditionalFormatting sqref="FT36:GK36">
    <cfRule type="expression" dxfId="0" priority="809">
      <formula>#REF!&gt;=TODAY()</formula>
    </cfRule>
  </conditionalFormatting>
  <conditionalFormatting sqref="FT36:GK36">
    <cfRule type="expression" dxfId="0" priority="810">
      <formula>#REF!&gt;=TODAY()</formula>
    </cfRule>
  </conditionalFormatting>
  <conditionalFormatting sqref="FT36:GK36">
    <cfRule type="expression" dxfId="0" priority="811">
      <formula>#REF!&gt;=TODAY()</formula>
    </cfRule>
  </conditionalFormatting>
  <conditionalFormatting sqref="FT36:GK36">
    <cfRule type="expression" dxfId="0" priority="812">
      <formula>#REF!&gt;=TODAY()</formula>
    </cfRule>
  </conditionalFormatting>
  <conditionalFormatting sqref="FT36:GK36">
    <cfRule type="expression" dxfId="0" priority="813">
      <formula>#REF!&gt;=TODAY()</formula>
    </cfRule>
  </conditionalFormatting>
  <conditionalFormatting sqref="FT36:GK36">
    <cfRule type="expression" dxfId="0" priority="814">
      <formula>#REF!&gt;=TODAY()</formula>
    </cfRule>
  </conditionalFormatting>
  <conditionalFormatting sqref="FT36:GK36">
    <cfRule type="expression" dxfId="0" priority="815">
      <formula>#REF!&gt;=TODAY()</formula>
    </cfRule>
  </conditionalFormatting>
  <conditionalFormatting sqref="FT36:GK36">
    <cfRule type="expression" dxfId="0" priority="816">
      <formula>#REF!&gt;=TODAY()</formula>
    </cfRule>
  </conditionalFormatting>
  <conditionalFormatting sqref="FT40:GK40">
    <cfRule type="expression" dxfId="0" priority="817">
      <formula>#REF!&gt;=TODAY()</formula>
    </cfRule>
  </conditionalFormatting>
  <conditionalFormatting sqref="FT40:GK40">
    <cfRule type="expression" dxfId="0" priority="818">
      <formula>#REF!&gt;=TODAY()</formula>
    </cfRule>
  </conditionalFormatting>
  <conditionalFormatting sqref="FT40:GK40">
    <cfRule type="expression" dxfId="0" priority="819">
      <formula>#REF!&gt;=TODAY()</formula>
    </cfRule>
  </conditionalFormatting>
  <conditionalFormatting sqref="FT40:GK40">
    <cfRule type="expression" dxfId="0" priority="820">
      <formula>#REF!&gt;=TODAY()</formula>
    </cfRule>
  </conditionalFormatting>
  <conditionalFormatting sqref="FT40:GK40">
    <cfRule type="expression" dxfId="0" priority="821">
      <formula>#REF!&gt;=TODAY()</formula>
    </cfRule>
  </conditionalFormatting>
  <conditionalFormatting sqref="FT40:GK40">
    <cfRule type="expression" dxfId="0" priority="822">
      <formula>#REF!&gt;=TODAY()</formula>
    </cfRule>
  </conditionalFormatting>
  <conditionalFormatting sqref="FT40:GK40">
    <cfRule type="expression" dxfId="0" priority="823">
      <formula>#REF!&gt;=TODAY()</formula>
    </cfRule>
  </conditionalFormatting>
  <conditionalFormatting sqref="FT40:GK40">
    <cfRule type="expression" dxfId="0" priority="824">
      <formula>#REF!&gt;=TODAY()</formula>
    </cfRule>
  </conditionalFormatting>
  <conditionalFormatting sqref="FT40:GK40">
    <cfRule type="expression" dxfId="0" priority="825">
      <formula>#REF!&gt;=TODAY()</formula>
    </cfRule>
  </conditionalFormatting>
  <conditionalFormatting sqref="FT40:GK40">
    <cfRule type="expression" dxfId="0" priority="826">
      <formula>#REF!&gt;=TODAY()</formula>
    </cfRule>
  </conditionalFormatting>
  <conditionalFormatting sqref="FT40:GK40">
    <cfRule type="expression" dxfId="0" priority="827">
      <formula>#REF!&gt;=TODAY()</formula>
    </cfRule>
  </conditionalFormatting>
  <conditionalFormatting sqref="FT40:GK40">
    <cfRule type="expression" dxfId="0" priority="828">
      <formula>#REF!&gt;=TODAY()</formula>
    </cfRule>
  </conditionalFormatting>
  <conditionalFormatting sqref="FT40:GK40">
    <cfRule type="expression" dxfId="0" priority="829">
      <formula>#REF!&gt;=TODAY()</formula>
    </cfRule>
  </conditionalFormatting>
  <conditionalFormatting sqref="FT40:GK40">
    <cfRule type="expression" dxfId="0" priority="830">
      <formula>#REF!&gt;=TODAY()</formula>
    </cfRule>
  </conditionalFormatting>
  <conditionalFormatting sqref="FT40:GK40">
    <cfRule type="expression" dxfId="0" priority="831">
      <formula>#REF!&gt;=TODAY()</formula>
    </cfRule>
  </conditionalFormatting>
  <conditionalFormatting sqref="FT40:GK40">
    <cfRule type="expression" dxfId="0" priority="832">
      <formula>#REF!&gt;=TODAY()</formula>
    </cfRule>
  </conditionalFormatting>
  <conditionalFormatting sqref="FT40:GK40">
    <cfRule type="expression" dxfId="0" priority="833">
      <formula>#REF!&gt;=TODAY()</formula>
    </cfRule>
  </conditionalFormatting>
  <conditionalFormatting sqref="FT40:GK40">
    <cfRule type="expression" dxfId="0" priority="834">
      <formula>#REF!&gt;=TODAY()</formula>
    </cfRule>
  </conditionalFormatting>
  <conditionalFormatting sqref="FT40:GK40">
    <cfRule type="expression" dxfId="0" priority="835">
      <formula>#REF!&gt;=TODAY()</formula>
    </cfRule>
  </conditionalFormatting>
  <conditionalFormatting sqref="FT40:GK40">
    <cfRule type="expression" dxfId="0" priority="836">
      <formula>#REF!&gt;=TODAY()</formula>
    </cfRule>
  </conditionalFormatting>
  <conditionalFormatting sqref="FT40:GK40">
    <cfRule type="expression" dxfId="0" priority="837">
      <formula>#REF!&gt;=TODAY()</formula>
    </cfRule>
  </conditionalFormatting>
  <conditionalFormatting sqref="FT40:GK40">
    <cfRule type="expression" dxfId="0" priority="838">
      <formula>#REF!&gt;=TODAY()</formula>
    </cfRule>
  </conditionalFormatting>
  <conditionalFormatting sqref="FT40:GK40">
    <cfRule type="expression" dxfId="0" priority="839">
      <formula>#REF!&gt;=TODAY()</formula>
    </cfRule>
  </conditionalFormatting>
  <conditionalFormatting sqref="FT40:GK40">
    <cfRule type="expression" dxfId="0" priority="840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2.71"/>
    <col customWidth="1" min="3" max="17" width="8.57"/>
    <col customWidth="1" min="18" max="21" width="8.14"/>
    <col customWidth="1" min="22" max="26" width="17.29"/>
  </cols>
  <sheetData>
    <row r="1" ht="11.25" customHeight="1">
      <c r="A1" s="4"/>
      <c r="B1" s="89"/>
      <c r="C1" s="89"/>
      <c r="D1" s="89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92"/>
      <c r="S1" s="92"/>
      <c r="T1" s="92"/>
      <c r="U1" s="92"/>
    </row>
    <row r="2" ht="11.25" customHeight="1">
      <c r="A2" s="4"/>
      <c r="B2" s="93" t="s">
        <v>0</v>
      </c>
      <c r="C2" s="89"/>
      <c r="D2" s="89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92"/>
      <c r="S2" s="92"/>
      <c r="T2" s="92"/>
      <c r="U2" s="92"/>
    </row>
    <row r="3" ht="11.25" customHeight="1">
      <c r="A3" s="4"/>
      <c r="C3" s="89"/>
      <c r="D3" s="89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92"/>
      <c r="S3" s="92"/>
      <c r="T3" s="92"/>
      <c r="U3" s="92"/>
    </row>
    <row r="4" ht="11.25" customHeight="1">
      <c r="A4" s="4"/>
      <c r="B4" s="89"/>
      <c r="C4" s="89"/>
      <c r="D4" s="89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92"/>
      <c r="S4" s="92"/>
      <c r="T4" s="92"/>
      <c r="U4" s="92"/>
    </row>
    <row r="5" ht="12.75" customHeight="1">
      <c r="A5" s="88">
        <v>1.0</v>
      </c>
      <c r="B5" s="94" t="s">
        <v>8</v>
      </c>
      <c r="C5" s="95" t="s">
        <v>106</v>
      </c>
      <c r="D5" s="95" t="s">
        <v>107</v>
      </c>
      <c r="E5" s="95" t="s">
        <v>108</v>
      </c>
      <c r="F5" s="95" t="s">
        <v>109</v>
      </c>
      <c r="G5" s="95" t="s">
        <v>110</v>
      </c>
      <c r="H5" s="95" t="s">
        <v>111</v>
      </c>
      <c r="I5" s="95" t="s">
        <v>112</v>
      </c>
      <c r="J5" s="95" t="s">
        <v>113</v>
      </c>
      <c r="K5" s="95" t="s">
        <v>114</v>
      </c>
      <c r="L5" s="95" t="s">
        <v>115</v>
      </c>
      <c r="M5" s="95" t="s">
        <v>116</v>
      </c>
      <c r="N5" s="95" t="s">
        <v>117</v>
      </c>
      <c r="O5" s="95" t="s">
        <v>118</v>
      </c>
      <c r="P5" s="95" t="s">
        <v>119</v>
      </c>
      <c r="Q5" s="148">
        <v>2020.0</v>
      </c>
      <c r="R5" s="149"/>
      <c r="S5" s="149"/>
      <c r="T5" s="149"/>
      <c r="U5" s="149"/>
    </row>
    <row r="6" ht="13.5" customHeight="1">
      <c r="A6" s="88">
        <f t="shared" ref="A6:A50" si="1">A5+1</f>
        <v>2</v>
      </c>
      <c r="B6" s="98" t="s">
        <v>9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2"/>
      <c r="S6" s="92"/>
      <c r="T6" s="92"/>
      <c r="U6" s="92"/>
    </row>
    <row r="7" ht="12.75" customHeight="1">
      <c r="A7" s="88">
        <f t="shared" si="1"/>
        <v>3</v>
      </c>
      <c r="B7" s="101" t="s">
        <v>10</v>
      </c>
      <c r="C7" s="102">
        <f>YTD!N7</f>
        <v>266.19</v>
      </c>
      <c r="D7" s="102">
        <f>YTD!Z7</f>
        <v>296.966</v>
      </c>
      <c r="E7" s="102">
        <f>YTD!AL7</f>
        <v>311.355</v>
      </c>
      <c r="F7" s="102">
        <f>YTD!AX7</f>
        <v>303.086</v>
      </c>
      <c r="G7" s="102">
        <f>YTD!BJ7</f>
        <v>302.137</v>
      </c>
      <c r="H7" s="102">
        <f>YTD!BV7</f>
        <v>326.55</v>
      </c>
      <c r="I7" s="102">
        <f>YTD!CH7</f>
        <v>329.602</v>
      </c>
      <c r="J7" s="102">
        <f>YTD!CT7</f>
        <v>343.858</v>
      </c>
      <c r="K7" s="102">
        <f>YTD!DF7</f>
        <v>329.041</v>
      </c>
      <c r="L7" s="102">
        <f>YTD!DR7</f>
        <v>338.051</v>
      </c>
      <c r="M7" s="102">
        <f>YTD!ED7</f>
        <v>346.741</v>
      </c>
      <c r="N7" s="102">
        <f>YTD!EP7</f>
        <v>357.247</v>
      </c>
      <c r="O7" s="102">
        <f>YTD!FB7</f>
        <v>358.683</v>
      </c>
      <c r="P7" s="102">
        <f>YTD!FN7</f>
        <v>364.853</v>
      </c>
      <c r="Q7" s="102">
        <f>YTD!FZ7</f>
        <v>345.879</v>
      </c>
      <c r="R7" s="92"/>
      <c r="S7" s="92"/>
      <c r="T7" s="92"/>
      <c r="U7" s="92"/>
    </row>
    <row r="8" ht="12.75" customHeight="1">
      <c r="A8" s="88">
        <f t="shared" si="1"/>
        <v>4</v>
      </c>
      <c r="B8" s="104" t="s">
        <v>11</v>
      </c>
      <c r="C8" s="105">
        <f>YTD!N8</f>
        <v>206.844</v>
      </c>
      <c r="D8" s="105">
        <f>YTD!Z8</f>
        <v>222.418</v>
      </c>
      <c r="E8" s="105">
        <f>YTD!AL8</f>
        <v>215.594</v>
      </c>
      <c r="F8" s="105">
        <f>YTD!AX8</f>
        <v>229.031</v>
      </c>
      <c r="G8" s="105">
        <f>YTD!BJ8</f>
        <v>202.178</v>
      </c>
      <c r="H8" s="105">
        <f>YTD!BV8</f>
        <v>214.52</v>
      </c>
      <c r="I8" s="105">
        <f>YTD!CH8</f>
        <v>215.197</v>
      </c>
      <c r="J8" s="105">
        <f>YTD!CT8</f>
        <v>215.03</v>
      </c>
      <c r="K8" s="105">
        <f>YTD!DF8</f>
        <v>199.216</v>
      </c>
      <c r="L8" s="105">
        <f>YTD!DR8</f>
        <v>219.842</v>
      </c>
      <c r="M8" s="105">
        <f>YTD!ED8</f>
        <v>234.538</v>
      </c>
      <c r="N8" s="105">
        <f>YTD!EP8</f>
        <v>231.9</v>
      </c>
      <c r="O8" s="105">
        <f>YTD!FB8</f>
        <v>229.964</v>
      </c>
      <c r="P8" s="105">
        <f>YTD!FN8</f>
        <v>235.622</v>
      </c>
      <c r="Q8" s="105">
        <f>YTD!FZ8</f>
        <v>230.695</v>
      </c>
      <c r="R8" s="92"/>
      <c r="S8" s="92"/>
      <c r="T8" s="92"/>
      <c r="U8" s="92"/>
    </row>
    <row r="9" ht="12.75" customHeight="1">
      <c r="A9" s="88">
        <f t="shared" si="1"/>
        <v>5</v>
      </c>
      <c r="B9" s="104" t="s">
        <v>12</v>
      </c>
      <c r="C9" s="105">
        <f>YTD!N9</f>
        <v>38.133</v>
      </c>
      <c r="D9" s="105">
        <f>YTD!Z9</f>
        <v>48.283</v>
      </c>
      <c r="E9" s="105">
        <f>YTD!AL9</f>
        <v>63.215</v>
      </c>
      <c r="F9" s="105">
        <f>YTD!AX9</f>
        <v>46.058</v>
      </c>
      <c r="G9" s="105">
        <f>YTD!BJ9</f>
        <v>71.259</v>
      </c>
      <c r="H9" s="105">
        <f>YTD!BV9</f>
        <v>76.466</v>
      </c>
      <c r="I9" s="105">
        <f>YTD!CH9</f>
        <v>81.185</v>
      </c>
      <c r="J9" s="105">
        <f>YTD!CT9</f>
        <v>92.557</v>
      </c>
      <c r="K9" s="105">
        <f>YTD!DF9</f>
        <v>92.225</v>
      </c>
      <c r="L9" s="105">
        <f>YTD!DR9</f>
        <v>75.872</v>
      </c>
      <c r="M9" s="105">
        <f>YTD!ED9</f>
        <v>65.763</v>
      </c>
      <c r="N9" s="105">
        <f>YTD!EP9</f>
        <v>72.742</v>
      </c>
      <c r="O9" s="105">
        <f>YTD!FB9</f>
        <v>79.88</v>
      </c>
      <c r="P9" s="105">
        <f>YTD!FN9</f>
        <v>78.164</v>
      </c>
      <c r="Q9" s="105">
        <f>YTD!FZ9</f>
        <v>67.619</v>
      </c>
      <c r="R9" s="92"/>
      <c r="S9" s="92"/>
      <c r="T9" s="92"/>
      <c r="U9" s="92"/>
    </row>
    <row r="10" ht="12.75" customHeight="1">
      <c r="A10" s="88">
        <f t="shared" si="1"/>
        <v>6</v>
      </c>
      <c r="B10" s="104" t="s">
        <v>13</v>
      </c>
      <c r="C10" s="105">
        <f>YTD!N10</f>
        <v>21.213</v>
      </c>
      <c r="D10" s="105">
        <f>YTD!Z10</f>
        <v>26.265</v>
      </c>
      <c r="E10" s="105">
        <f>YTD!AL10</f>
        <v>32.546</v>
      </c>
      <c r="F10" s="105">
        <f>YTD!AX10</f>
        <v>27.997</v>
      </c>
      <c r="G10" s="105">
        <f>YTD!BJ10</f>
        <v>28.7</v>
      </c>
      <c r="H10" s="105">
        <f>YTD!BV10</f>
        <v>35.564</v>
      </c>
      <c r="I10" s="105">
        <f>YTD!CH10</f>
        <v>33.22</v>
      </c>
      <c r="J10" s="105">
        <f>YTD!CT10</f>
        <v>36.271</v>
      </c>
      <c r="K10" s="105">
        <f>YTD!DF10</f>
        <v>37.6</v>
      </c>
      <c r="L10" s="105">
        <f>YTD!DR10</f>
        <v>42.337</v>
      </c>
      <c r="M10" s="105">
        <f>YTD!ED10</f>
        <v>46.44</v>
      </c>
      <c r="N10" s="105">
        <f>YTD!EP10</f>
        <v>52.605</v>
      </c>
      <c r="O10" s="105">
        <f>YTD!FB10</f>
        <v>48.839</v>
      </c>
      <c r="P10" s="105">
        <f>YTD!FN10</f>
        <v>51.067</v>
      </c>
      <c r="Q10" s="105">
        <f>YTD!FZ10</f>
        <v>47.565</v>
      </c>
      <c r="R10" s="92"/>
      <c r="S10" s="92"/>
      <c r="T10" s="92"/>
      <c r="U10" s="92"/>
    </row>
    <row r="11" ht="13.5" customHeight="1">
      <c r="A11" s="88">
        <f t="shared" si="1"/>
        <v>7</v>
      </c>
      <c r="B11" s="101" t="s">
        <v>14</v>
      </c>
      <c r="C11" s="102">
        <f>YTD!N11</f>
        <v>10.657</v>
      </c>
      <c r="D11" s="102">
        <f>YTD!Z11</f>
        <v>8.283</v>
      </c>
      <c r="E11" s="102">
        <f>YTD!AL11</f>
        <v>5.552</v>
      </c>
      <c r="F11" s="102">
        <f>YTD!AX11</f>
        <v>0.644</v>
      </c>
      <c r="G11" s="102">
        <f>YTD!BJ11</f>
        <v>0</v>
      </c>
      <c r="H11" s="102">
        <f>YTD!BV11</f>
        <v>0</v>
      </c>
      <c r="I11" s="102">
        <f>YTD!CH11</f>
        <v>0</v>
      </c>
      <c r="J11" s="102">
        <f>YTD!CT11</f>
        <v>0</v>
      </c>
      <c r="K11" s="102">
        <f>YTD!DF11</f>
        <v>0</v>
      </c>
      <c r="L11" s="102">
        <f>YTD!DR11</f>
        <v>0</v>
      </c>
      <c r="M11" s="102">
        <f>YTD!ED11</f>
        <v>0.774</v>
      </c>
      <c r="N11" s="102">
        <f>YTD!EP11</f>
        <v>11.072</v>
      </c>
      <c r="O11" s="102">
        <f>YTD!FB11</f>
        <v>23.7</v>
      </c>
      <c r="P11" s="102">
        <f>YTD!FN11</f>
        <v>25.12</v>
      </c>
      <c r="Q11" s="102">
        <f>YTD!FZ11</f>
        <v>26.066</v>
      </c>
      <c r="R11" s="92"/>
      <c r="S11" s="92"/>
      <c r="T11" s="92"/>
      <c r="U11" s="92"/>
      <c r="V11" s="4"/>
      <c r="W11" s="4"/>
      <c r="X11" s="4"/>
      <c r="Y11" s="4"/>
      <c r="Z11" s="4"/>
    </row>
    <row r="12" ht="13.5" customHeight="1">
      <c r="A12" s="88">
        <f t="shared" si="1"/>
        <v>8</v>
      </c>
      <c r="B12" s="101" t="s">
        <v>15</v>
      </c>
      <c r="C12" s="102">
        <f>YTD!N12</f>
        <v>110.708</v>
      </c>
      <c r="D12" s="102">
        <f>YTD!Z12</f>
        <v>92.963</v>
      </c>
      <c r="E12" s="102">
        <f>YTD!AL12</f>
        <v>82.942</v>
      </c>
      <c r="F12" s="102">
        <f>YTD!AX12</f>
        <v>120.348</v>
      </c>
      <c r="G12" s="102">
        <f>YTD!BJ12</f>
        <v>159.621</v>
      </c>
      <c r="H12" s="102">
        <f>YTD!BV12</f>
        <v>97.647</v>
      </c>
      <c r="I12" s="102">
        <f>YTD!CH12</f>
        <v>92.659</v>
      </c>
      <c r="J12" s="102">
        <f>YTD!CT12</f>
        <v>90.096</v>
      </c>
      <c r="K12" s="102">
        <f>YTD!DF12</f>
        <v>165.43</v>
      </c>
      <c r="L12" s="102">
        <f>YTD!DR12</f>
        <v>172.614</v>
      </c>
      <c r="M12" s="102">
        <f>YTD!ED12</f>
        <v>133.187</v>
      </c>
      <c r="N12" s="102">
        <f>YTD!EP12</f>
        <v>146.66</v>
      </c>
      <c r="O12" s="102">
        <f>YTD!FB12</f>
        <v>129.912</v>
      </c>
      <c r="P12" s="102">
        <f>YTD!FN12</f>
        <v>61.024</v>
      </c>
      <c r="Q12" s="102">
        <f>YTD!FZ12</f>
        <v>64.477</v>
      </c>
      <c r="R12" s="92"/>
      <c r="S12" s="92"/>
      <c r="T12" s="92"/>
      <c r="U12" s="92"/>
      <c r="V12" s="4"/>
      <c r="W12" s="4"/>
      <c r="X12" s="4"/>
      <c r="Y12" s="4"/>
      <c r="Z12" s="4"/>
    </row>
    <row r="13" ht="13.5" customHeight="1">
      <c r="A13" s="88">
        <f t="shared" si="1"/>
        <v>9</v>
      </c>
      <c r="B13" s="101" t="s">
        <v>16</v>
      </c>
      <c r="C13" s="102">
        <f>YTD!N13</f>
        <v>227.177</v>
      </c>
      <c r="D13" s="102">
        <f>YTD!Z13</f>
        <v>224.194</v>
      </c>
      <c r="E13" s="102">
        <f>YTD!AL13</f>
        <v>226.559</v>
      </c>
      <c r="F13" s="102">
        <f>YTD!AX13</f>
        <v>232.28</v>
      </c>
      <c r="G13" s="102">
        <f>YTD!BJ13</f>
        <v>204.484</v>
      </c>
      <c r="H13" s="102">
        <f>YTD!BV13</f>
        <v>214.929</v>
      </c>
      <c r="I13" s="102">
        <f>YTD!CH13</f>
        <v>213.706</v>
      </c>
      <c r="J13" s="102">
        <f>YTD!CT13</f>
        <v>213.957</v>
      </c>
      <c r="K13" s="102">
        <f>YTD!DF13</f>
        <v>192.676</v>
      </c>
      <c r="L13" s="102">
        <f>YTD!DR13</f>
        <v>232.296</v>
      </c>
      <c r="M13" s="102">
        <f>YTD!ED13</f>
        <v>238.925</v>
      </c>
      <c r="N13" s="102">
        <f>YTD!EP13</f>
        <v>245.996</v>
      </c>
      <c r="O13" s="102">
        <f>YTD!FB13</f>
        <v>237.753</v>
      </c>
      <c r="P13" s="102">
        <f>YTD!FN13</f>
        <v>242.141</v>
      </c>
      <c r="Q13" s="102">
        <f>YTD!FZ13</f>
        <v>238.805</v>
      </c>
      <c r="R13" s="150">
        <f>L14</f>
        <v>742.961</v>
      </c>
      <c r="S13" s="151">
        <v>100.0</v>
      </c>
      <c r="T13" s="92"/>
      <c r="U13" s="92"/>
    </row>
    <row r="14" ht="13.5" customHeight="1">
      <c r="A14" s="88">
        <f t="shared" si="1"/>
        <v>10</v>
      </c>
      <c r="B14" s="106" t="s">
        <v>17</v>
      </c>
      <c r="C14" s="107">
        <f>YTD!N14</f>
        <v>614.732</v>
      </c>
      <c r="D14" s="107">
        <f>YTD!Z14</f>
        <v>622.406</v>
      </c>
      <c r="E14" s="107">
        <f>YTD!AL14</f>
        <v>626.408</v>
      </c>
      <c r="F14" s="107">
        <f>YTD!AX14</f>
        <v>656.358</v>
      </c>
      <c r="G14" s="107">
        <f>YTD!BJ14</f>
        <v>666.242</v>
      </c>
      <c r="H14" s="107">
        <f>YTD!BV14</f>
        <v>639.126</v>
      </c>
      <c r="I14" s="107">
        <f>YTD!CH14</f>
        <v>635.967</v>
      </c>
      <c r="J14" s="107">
        <f>YTD!CT14</f>
        <v>647.911</v>
      </c>
      <c r="K14" s="107">
        <f>YTD!DF14</f>
        <v>687.147</v>
      </c>
      <c r="L14" s="107">
        <f>YTD!DR14</f>
        <v>742.961</v>
      </c>
      <c r="M14" s="107">
        <f>YTD!ED14</f>
        <v>719.627</v>
      </c>
      <c r="N14" s="107">
        <f>YTD!EP14</f>
        <v>760.975</v>
      </c>
      <c r="O14" s="107">
        <f>YTD!FB14</f>
        <v>750.048</v>
      </c>
      <c r="P14" s="107">
        <f>YTD!FN14</f>
        <v>693.138</v>
      </c>
      <c r="Q14" s="107">
        <f>YTD!FZ14</f>
        <v>675.227</v>
      </c>
      <c r="R14" s="152">
        <f>(Q14*S13/R13)</f>
        <v>90.88323613</v>
      </c>
      <c r="S14" s="92"/>
      <c r="T14" s="92"/>
      <c r="U14" s="92"/>
    </row>
    <row r="15" ht="6.75" customHeight="1">
      <c r="A15" s="88">
        <f t="shared" si="1"/>
        <v>11</v>
      </c>
      <c r="B15" s="109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92"/>
      <c r="S15" s="92"/>
      <c r="T15" s="92"/>
      <c r="U15" s="92"/>
    </row>
    <row r="16" ht="13.5" customHeight="1">
      <c r="A16" s="88">
        <f t="shared" si="1"/>
        <v>12</v>
      </c>
      <c r="B16" s="111" t="s">
        <v>18</v>
      </c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92"/>
      <c r="S16" s="92"/>
      <c r="T16" s="92"/>
      <c r="U16" s="92"/>
    </row>
    <row r="17" ht="12.75" customHeight="1">
      <c r="A17" s="88">
        <f t="shared" si="1"/>
        <v>13</v>
      </c>
      <c r="B17" s="101" t="s">
        <v>10</v>
      </c>
      <c r="C17" s="102">
        <f>YTD!N17</f>
        <v>142.96</v>
      </c>
      <c r="D17" s="102">
        <f>YTD!Z17</f>
        <v>150.764</v>
      </c>
      <c r="E17" s="102">
        <f>YTD!AL17</f>
        <v>145.57</v>
      </c>
      <c r="F17" s="102">
        <f>YTD!AX17</f>
        <v>148.908</v>
      </c>
      <c r="G17" s="102">
        <f>YTD!BJ17</f>
        <v>169.679</v>
      </c>
      <c r="H17" s="102">
        <f>YTD!BV17</f>
        <v>175.149</v>
      </c>
      <c r="I17" s="102">
        <f>YTD!CH17</f>
        <v>180.567</v>
      </c>
      <c r="J17" s="102">
        <f>YTD!CT17</f>
        <v>191.047</v>
      </c>
      <c r="K17" s="102">
        <f>YTD!DF17</f>
        <v>195.413</v>
      </c>
      <c r="L17" s="102">
        <f>YTD!DR17</f>
        <v>206.45</v>
      </c>
      <c r="M17" s="102">
        <f>YTD!ED17</f>
        <v>219.303</v>
      </c>
      <c r="N17" s="102">
        <f>YTD!EP17</f>
        <v>222.555</v>
      </c>
      <c r="O17" s="102">
        <f>YTD!FB17</f>
        <v>236.598</v>
      </c>
      <c r="P17" s="102">
        <f>YTD!FN17</f>
        <v>246.227</v>
      </c>
      <c r="Q17" s="102">
        <f>YTD!FO17</f>
        <v>18.093</v>
      </c>
      <c r="R17" s="92"/>
      <c r="S17" s="92"/>
      <c r="T17" s="92"/>
      <c r="U17" s="92"/>
    </row>
    <row r="18" ht="12.75" customHeight="1">
      <c r="A18" s="88">
        <f t="shared" si="1"/>
        <v>14</v>
      </c>
      <c r="B18" s="104" t="s">
        <v>11</v>
      </c>
      <c r="C18" s="105">
        <f>YTD!N18</f>
        <v>92.374</v>
      </c>
      <c r="D18" s="105">
        <f>YTD!Z18</f>
        <v>95.249</v>
      </c>
      <c r="E18" s="105">
        <f>YTD!AL18</f>
        <v>85.977</v>
      </c>
      <c r="F18" s="105">
        <f>YTD!AX18</f>
        <v>92.324</v>
      </c>
      <c r="G18" s="105">
        <f>YTD!BJ18</f>
        <v>88.468</v>
      </c>
      <c r="H18" s="105">
        <f>YTD!BV18</f>
        <v>89.426</v>
      </c>
      <c r="I18" s="105">
        <f>YTD!CH18</f>
        <v>89.716</v>
      </c>
      <c r="J18" s="105">
        <f>YTD!CT18</f>
        <v>85.799</v>
      </c>
      <c r="K18" s="105">
        <f>YTD!DF18</f>
        <v>89.589</v>
      </c>
      <c r="L18" s="105">
        <f>YTD!DR18</f>
        <v>96.693</v>
      </c>
      <c r="M18" s="105">
        <f>YTD!ED18</f>
        <v>107.091</v>
      </c>
      <c r="N18" s="105">
        <f>YTD!EP18</f>
        <v>98.221</v>
      </c>
      <c r="O18" s="105">
        <f>YTD!FB18</f>
        <v>100.546</v>
      </c>
      <c r="P18" s="105">
        <f>YTD!FN18</f>
        <v>96.549</v>
      </c>
      <c r="Q18" s="105">
        <f>YTD!FZ18</f>
        <v>95.226</v>
      </c>
      <c r="R18" s="92"/>
      <c r="S18" s="92"/>
      <c r="T18" s="92"/>
      <c r="U18" s="92"/>
    </row>
    <row r="19" ht="12.75" customHeight="1">
      <c r="A19" s="88">
        <f t="shared" si="1"/>
        <v>15</v>
      </c>
      <c r="B19" s="104" t="s">
        <v>12</v>
      </c>
      <c r="C19" s="105">
        <f>YTD!N19</f>
        <v>25.878</v>
      </c>
      <c r="D19" s="105">
        <f>YTD!Z19</f>
        <v>32.292</v>
      </c>
      <c r="E19" s="105">
        <f>YTD!AL19</f>
        <v>36.594</v>
      </c>
      <c r="F19" s="105">
        <f>YTD!AX19</f>
        <v>30.841</v>
      </c>
      <c r="G19" s="105">
        <f>YTD!BJ19</f>
        <v>43.334</v>
      </c>
      <c r="H19" s="105">
        <f>YTD!BV19</f>
        <v>49.247</v>
      </c>
      <c r="I19" s="105">
        <f>YTD!CH19</f>
        <v>52.469</v>
      </c>
      <c r="J19" s="105">
        <f>YTD!CT19</f>
        <v>60.691</v>
      </c>
      <c r="K19" s="105">
        <f>YTD!DF19</f>
        <v>56.653</v>
      </c>
      <c r="L19" s="105">
        <f>YTD!DR19</f>
        <v>56.921</v>
      </c>
      <c r="M19" s="105">
        <f>YTD!ED19</f>
        <v>57.434</v>
      </c>
      <c r="N19" s="105">
        <f>YTD!EP19</f>
        <v>59.721</v>
      </c>
      <c r="O19" s="105">
        <f>YTD!FB19</f>
        <v>61.82</v>
      </c>
      <c r="P19" s="105">
        <f>YTD!FN19</f>
        <v>71.138</v>
      </c>
      <c r="Q19" s="105">
        <f>YTD!FZ19</f>
        <v>67.739</v>
      </c>
      <c r="R19" s="92"/>
      <c r="S19" s="92"/>
      <c r="T19" s="92"/>
      <c r="U19" s="92"/>
    </row>
    <row r="20" ht="12.75" customHeight="1">
      <c r="A20" s="88">
        <f t="shared" si="1"/>
        <v>16</v>
      </c>
      <c r="B20" s="104" t="s">
        <v>13</v>
      </c>
      <c r="C20" s="105">
        <f>YTD!N20</f>
        <v>24.708</v>
      </c>
      <c r="D20" s="105">
        <f>YTD!Z20</f>
        <v>23.223</v>
      </c>
      <c r="E20" s="105">
        <f>YTD!AL20</f>
        <v>22.999</v>
      </c>
      <c r="F20" s="105">
        <f>YTD!AX20</f>
        <v>25.743</v>
      </c>
      <c r="G20" s="105">
        <f>YTD!BJ20</f>
        <v>37.877</v>
      </c>
      <c r="H20" s="105">
        <f>YTD!BV20</f>
        <v>36.476</v>
      </c>
      <c r="I20" s="105">
        <f>YTD!CH20</f>
        <v>38.382</v>
      </c>
      <c r="J20" s="105">
        <f>YTD!CT20</f>
        <v>44.557</v>
      </c>
      <c r="K20" s="105">
        <f>YTD!DF20</f>
        <v>49.171</v>
      </c>
      <c r="L20" s="105">
        <f>YTD!DR20</f>
        <v>52.836</v>
      </c>
      <c r="M20" s="105">
        <f>YTD!ED20</f>
        <v>54.778</v>
      </c>
      <c r="N20" s="105">
        <f>YTD!EP20</f>
        <v>64.613</v>
      </c>
      <c r="O20" s="105">
        <f>YTD!FB20</f>
        <v>74.232</v>
      </c>
      <c r="P20" s="105">
        <f>YTD!FN20</f>
        <v>78.54</v>
      </c>
      <c r="Q20" s="105">
        <f>YTD!FZ20</f>
        <v>72.934</v>
      </c>
      <c r="R20" s="92"/>
      <c r="S20" s="92"/>
      <c r="T20" s="92"/>
      <c r="U20" s="92"/>
    </row>
    <row r="21" ht="13.5" customHeight="1">
      <c r="A21" s="88">
        <f t="shared" si="1"/>
        <v>17</v>
      </c>
      <c r="B21" s="101" t="s">
        <v>15</v>
      </c>
      <c r="C21" s="102">
        <f>YTD!N21</f>
        <v>26.507</v>
      </c>
      <c r="D21" s="102">
        <f>YTD!Z21</f>
        <v>25.214</v>
      </c>
      <c r="E21" s="102">
        <f>YTD!AL21</f>
        <v>23.354</v>
      </c>
      <c r="F21" s="102">
        <f>YTD!AX21</f>
        <v>16.933</v>
      </c>
      <c r="G21" s="102">
        <f>YTD!BJ21</f>
        <v>28.649</v>
      </c>
      <c r="H21" s="102">
        <f>YTD!BV21</f>
        <v>19.82</v>
      </c>
      <c r="I21" s="102">
        <f>YTD!CH21</f>
        <v>17.448</v>
      </c>
      <c r="J21" s="102">
        <f>YTD!CT21</f>
        <v>23.311</v>
      </c>
      <c r="K21" s="102">
        <f>YTD!DF21</f>
        <v>13.901</v>
      </c>
      <c r="L21" s="102">
        <f>YTD!DR21</f>
        <v>15.379</v>
      </c>
      <c r="M21" s="102">
        <f>YTD!ED21</f>
        <v>16.612</v>
      </c>
      <c r="N21" s="102">
        <f>YTD!EP21</f>
        <v>19.267</v>
      </c>
      <c r="O21" s="102">
        <f>YTD!FB21</f>
        <v>26.575</v>
      </c>
      <c r="P21" s="102">
        <f>YTD!FN21</f>
        <v>29.727</v>
      </c>
      <c r="Q21" s="102">
        <f>YTD!FZ21</f>
        <v>45.399</v>
      </c>
      <c r="R21" s="92"/>
      <c r="S21" s="92"/>
      <c r="T21" s="92"/>
      <c r="U21" s="92"/>
      <c r="V21" s="4"/>
      <c r="W21" s="4"/>
      <c r="X21" s="4"/>
      <c r="Y21" s="4"/>
      <c r="Z21" s="4"/>
    </row>
    <row r="22" ht="13.5" customHeight="1">
      <c r="A22" s="88">
        <f t="shared" si="1"/>
        <v>18</v>
      </c>
      <c r="B22" s="101" t="s">
        <v>16</v>
      </c>
      <c r="C22" s="102">
        <f>YTD!N22</f>
        <v>83.323</v>
      </c>
      <c r="D22" s="102">
        <f>YTD!Z22</f>
        <v>77.617</v>
      </c>
      <c r="E22" s="102">
        <f>YTD!AL22</f>
        <v>66.888</v>
      </c>
      <c r="F22" s="102">
        <f>YTD!AX22</f>
        <v>67.848</v>
      </c>
      <c r="G22" s="102">
        <f>YTD!BJ22</f>
        <v>64.147</v>
      </c>
      <c r="H22" s="102">
        <f>YTD!BV22</f>
        <v>67.225</v>
      </c>
      <c r="I22" s="102">
        <f>YTD!CH22</f>
        <v>74.299</v>
      </c>
      <c r="J22" s="102">
        <f>YTD!CT22</f>
        <v>75.247</v>
      </c>
      <c r="K22" s="102">
        <f>YTD!DF22</f>
        <v>78.655</v>
      </c>
      <c r="L22" s="102">
        <f>YTD!DR22</f>
        <v>70.368</v>
      </c>
      <c r="M22" s="102">
        <f>YTD!ED22</f>
        <v>74.363</v>
      </c>
      <c r="N22" s="102">
        <f>YTD!EP22</f>
        <v>65.293</v>
      </c>
      <c r="O22" s="102">
        <f>YTD!FB22</f>
        <v>59.482</v>
      </c>
      <c r="P22" s="102">
        <f>YTD!FN22</f>
        <v>58.494</v>
      </c>
      <c r="Q22" s="102">
        <f>YTD!FZ22</f>
        <v>61.095</v>
      </c>
      <c r="R22" s="153">
        <f>L23</f>
        <v>292.197</v>
      </c>
      <c r="S22" s="151">
        <v>100.0</v>
      </c>
      <c r="T22" s="92"/>
      <c r="U22" s="92"/>
    </row>
    <row r="23" ht="13.5" customHeight="1">
      <c r="A23" s="88">
        <f t="shared" si="1"/>
        <v>19</v>
      </c>
      <c r="B23" s="106" t="s">
        <v>19</v>
      </c>
      <c r="C23" s="107">
        <f>YTD!N23</f>
        <v>252.79</v>
      </c>
      <c r="D23" s="107">
        <f>YTD!Z23</f>
        <v>253.595</v>
      </c>
      <c r="E23" s="107">
        <f>YTD!AL23</f>
        <v>235.812</v>
      </c>
      <c r="F23" s="107">
        <f>YTD!AX23</f>
        <v>233.689</v>
      </c>
      <c r="G23" s="107">
        <f>YTD!BJ23</f>
        <v>262.475</v>
      </c>
      <c r="H23" s="107">
        <f>YTD!BV23</f>
        <v>262.194</v>
      </c>
      <c r="I23" s="107">
        <f>YTD!CH23</f>
        <v>272.314</v>
      </c>
      <c r="J23" s="107">
        <f>YTD!CT23</f>
        <v>289.605</v>
      </c>
      <c r="K23" s="107">
        <f>YTD!DF23</f>
        <v>287.969</v>
      </c>
      <c r="L23" s="107">
        <f>YTD!DR23</f>
        <v>292.197</v>
      </c>
      <c r="M23" s="107">
        <f>YTD!ED23</f>
        <v>310.278</v>
      </c>
      <c r="N23" s="107">
        <f>YTD!EP23</f>
        <v>307.115</v>
      </c>
      <c r="O23" s="107">
        <f>YTD!FB23</f>
        <v>322.655</v>
      </c>
      <c r="P23" s="107">
        <f>YTD!FN23</f>
        <v>334.448</v>
      </c>
      <c r="Q23" s="107">
        <f>YTD!FZ23</f>
        <v>342.393</v>
      </c>
      <c r="R23" s="152">
        <f>Q23*S22/R22</f>
        <v>117.1788211</v>
      </c>
      <c r="S23" s="92"/>
      <c r="T23" s="92"/>
      <c r="U23" s="92"/>
    </row>
    <row r="24" ht="6.75" customHeight="1">
      <c r="A24" s="88">
        <f t="shared" si="1"/>
        <v>20</v>
      </c>
      <c r="B24" s="109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92"/>
      <c r="S24" s="92"/>
      <c r="T24" s="92"/>
      <c r="U24" s="92"/>
      <c r="V24" s="4"/>
      <c r="W24" s="4"/>
      <c r="X24" s="4"/>
      <c r="Y24" s="4"/>
      <c r="Z24" s="4"/>
    </row>
    <row r="25" ht="13.5" customHeight="1">
      <c r="A25" s="88">
        <f t="shared" si="1"/>
        <v>21</v>
      </c>
      <c r="B25" s="113" t="s">
        <v>20</v>
      </c>
      <c r="C25" s="114">
        <f>YTD!N25</f>
        <v>409.15</v>
      </c>
      <c r="D25" s="114">
        <f>YTD!Z25</f>
        <v>447.73</v>
      </c>
      <c r="E25" s="114">
        <f>YTD!AL25</f>
        <v>456.925</v>
      </c>
      <c r="F25" s="114">
        <f>YTD!AX25</f>
        <v>451.994</v>
      </c>
      <c r="G25" s="114">
        <f>YTD!BJ25</f>
        <v>471.816</v>
      </c>
      <c r="H25" s="114">
        <f>YTD!BV25</f>
        <v>501.699</v>
      </c>
      <c r="I25" s="114">
        <f>YTD!CH25</f>
        <v>510.169</v>
      </c>
      <c r="J25" s="114">
        <f>YTD!CT25</f>
        <v>534.905</v>
      </c>
      <c r="K25" s="114">
        <f>YTD!DF25</f>
        <v>524.454</v>
      </c>
      <c r="L25" s="114">
        <f>YTD!DR25</f>
        <v>544.501</v>
      </c>
      <c r="M25" s="114">
        <f>YTD!ED25</f>
        <v>566.044</v>
      </c>
      <c r="N25" s="114">
        <f>YTD!EP25</f>
        <v>579.802</v>
      </c>
      <c r="O25" s="114">
        <f>YTD!FB25</f>
        <v>595.281</v>
      </c>
      <c r="P25" s="114">
        <f>YTD!FN25</f>
        <v>611.08</v>
      </c>
      <c r="Q25" s="114">
        <f>YTD!FZ25</f>
        <v>581.778</v>
      </c>
      <c r="R25" s="92"/>
      <c r="S25" s="92"/>
      <c r="T25" s="92"/>
      <c r="U25" s="92"/>
      <c r="V25" s="4"/>
      <c r="W25" s="4"/>
      <c r="X25" s="4"/>
      <c r="Y25" s="4"/>
      <c r="Z25" s="4"/>
    </row>
    <row r="26" ht="13.5" customHeight="1">
      <c r="A26" s="88">
        <f t="shared" si="1"/>
        <v>22</v>
      </c>
      <c r="B26" s="104" t="s">
        <v>21</v>
      </c>
      <c r="C26" s="105">
        <f>YTD!N26</f>
        <v>299.218</v>
      </c>
      <c r="D26" s="105">
        <f>YTD!Z26</f>
        <v>317.667</v>
      </c>
      <c r="E26" s="105">
        <f>YTD!AL26</f>
        <v>301.571</v>
      </c>
      <c r="F26" s="105">
        <f>YTD!AX26</f>
        <v>321.355</v>
      </c>
      <c r="G26" s="105">
        <f>YTD!BJ26</f>
        <v>290.646</v>
      </c>
      <c r="H26" s="105">
        <f>YTD!BV26</f>
        <v>303.946</v>
      </c>
      <c r="I26" s="105">
        <f>YTD!CH26</f>
        <v>304.913</v>
      </c>
      <c r="J26" s="105">
        <f>YTD!CT26</f>
        <v>300.829</v>
      </c>
      <c r="K26" s="105">
        <f>YTD!DF26</f>
        <v>288.805</v>
      </c>
      <c r="L26" s="105">
        <f>YTD!DR26</f>
        <v>316.535</v>
      </c>
      <c r="M26" s="105">
        <f>YTD!ED26</f>
        <v>341.629</v>
      </c>
      <c r="N26" s="105">
        <f>YTD!EP26</f>
        <v>330.121</v>
      </c>
      <c r="O26" s="105">
        <f>YTD!FB26</f>
        <v>330.51</v>
      </c>
      <c r="P26" s="105">
        <f>YTD!FN26</f>
        <v>332.171</v>
      </c>
      <c r="Q26" s="105">
        <f>YTD!FZ26</f>
        <v>325.921</v>
      </c>
      <c r="R26" s="92"/>
      <c r="S26" s="92"/>
      <c r="T26" s="92"/>
      <c r="U26" s="92"/>
      <c r="V26" s="4"/>
      <c r="W26" s="4"/>
      <c r="X26" s="4"/>
      <c r="Y26" s="4"/>
      <c r="Z26" s="4"/>
    </row>
    <row r="27" ht="13.5" customHeight="1">
      <c r="A27" s="88">
        <f t="shared" si="1"/>
        <v>23</v>
      </c>
      <c r="B27" s="104" t="s">
        <v>22</v>
      </c>
      <c r="C27" s="105">
        <f>YTD!N27</f>
        <v>64.011</v>
      </c>
      <c r="D27" s="105">
        <f>YTD!Z27</f>
        <v>80.575</v>
      </c>
      <c r="E27" s="105">
        <f>YTD!AL27</f>
        <v>99.809</v>
      </c>
      <c r="F27" s="105">
        <f>YTD!AX27</f>
        <v>76.899</v>
      </c>
      <c r="G27" s="105">
        <f>YTD!BJ27</f>
        <v>114.593</v>
      </c>
      <c r="H27" s="105">
        <f>YTD!BV27</f>
        <v>125.713</v>
      </c>
      <c r="I27" s="105">
        <f>YTD!CH27</f>
        <v>133.654</v>
      </c>
      <c r="J27" s="105">
        <f>YTD!CT27</f>
        <v>153.248</v>
      </c>
      <c r="K27" s="105">
        <f>YTD!DF27</f>
        <v>148.878</v>
      </c>
      <c r="L27" s="105">
        <f>YTD!DR27</f>
        <v>132.793</v>
      </c>
      <c r="M27" s="105">
        <f>YTD!ED27</f>
        <v>123.197</v>
      </c>
      <c r="N27" s="105">
        <f>YTD!EP27</f>
        <v>132.463</v>
      </c>
      <c r="O27" s="105">
        <f>YTD!FB27</f>
        <v>141.7</v>
      </c>
      <c r="P27" s="105">
        <f>YTD!FN27</f>
        <v>149.302</v>
      </c>
      <c r="Q27" s="105">
        <f>YTD!FZ27</f>
        <v>135.358</v>
      </c>
      <c r="R27" s="92"/>
      <c r="S27" s="92"/>
      <c r="T27" s="92"/>
      <c r="U27" s="92"/>
      <c r="V27" s="4"/>
      <c r="W27" s="4"/>
      <c r="X27" s="4"/>
      <c r="Y27" s="4"/>
      <c r="Z27" s="4"/>
    </row>
    <row r="28" ht="13.5" customHeight="1">
      <c r="A28" s="88">
        <f t="shared" si="1"/>
        <v>24</v>
      </c>
      <c r="B28" s="104" t="s">
        <v>23</v>
      </c>
      <c r="C28" s="105">
        <f>YTD!N28</f>
        <v>45.921</v>
      </c>
      <c r="D28" s="105">
        <f>YTD!Z28</f>
        <v>49.488</v>
      </c>
      <c r="E28" s="105">
        <f>YTD!AL28</f>
        <v>55.545</v>
      </c>
      <c r="F28" s="105">
        <f>YTD!AX28</f>
        <v>53.74</v>
      </c>
      <c r="G28" s="105">
        <f>YTD!BJ28</f>
        <v>66.577</v>
      </c>
      <c r="H28" s="105">
        <f>YTD!BV28</f>
        <v>72.04</v>
      </c>
      <c r="I28" s="105">
        <f>YTD!CH28</f>
        <v>71.602</v>
      </c>
      <c r="J28" s="105">
        <f>YTD!CT28</f>
        <v>80.828</v>
      </c>
      <c r="K28" s="105">
        <f>YTD!DF28</f>
        <v>86.771</v>
      </c>
      <c r="L28" s="105">
        <f>YTD!DR28</f>
        <v>95.173</v>
      </c>
      <c r="M28" s="105">
        <f>YTD!ED28</f>
        <v>101.218</v>
      </c>
      <c r="N28" s="105">
        <f>YTD!EP28</f>
        <v>117.218</v>
      </c>
      <c r="O28" s="105">
        <f>YTD!FB28</f>
        <v>123.071</v>
      </c>
      <c r="P28" s="105">
        <f>YTD!FN28</f>
        <v>129.607</v>
      </c>
      <c r="Q28" s="105">
        <f>YTD!FZ28</f>
        <v>120.499</v>
      </c>
      <c r="R28" s="92"/>
      <c r="S28" s="92"/>
      <c r="T28" s="92"/>
      <c r="U28" s="92"/>
      <c r="V28" s="4"/>
      <c r="W28" s="4"/>
      <c r="X28" s="4"/>
      <c r="Y28" s="4"/>
      <c r="Z28" s="4"/>
    </row>
    <row r="29" ht="13.5" customHeight="1">
      <c r="A29" s="88">
        <f t="shared" si="1"/>
        <v>25</v>
      </c>
      <c r="B29" s="113" t="s">
        <v>24</v>
      </c>
      <c r="C29" s="114">
        <f>YTD!N29</f>
        <v>137.215</v>
      </c>
      <c r="D29" s="114">
        <f>YTD!Z29</f>
        <v>118.177</v>
      </c>
      <c r="E29" s="114">
        <f>YTD!AL29</f>
        <v>106.296</v>
      </c>
      <c r="F29" s="114">
        <f>YTD!AX29</f>
        <v>137.281</v>
      </c>
      <c r="G29" s="114">
        <f>YTD!BJ29</f>
        <v>188.27</v>
      </c>
      <c r="H29" s="114">
        <f>YTD!BV29</f>
        <v>117.467</v>
      </c>
      <c r="I29" s="114">
        <f>YTD!CH29</f>
        <v>110.107</v>
      </c>
      <c r="J29" s="114">
        <f>YTD!CT29</f>
        <v>113.407</v>
      </c>
      <c r="K29" s="114">
        <f>YTD!DF29</f>
        <v>179.331</v>
      </c>
      <c r="L29" s="114">
        <f>YTD!DR29</f>
        <v>187.993</v>
      </c>
      <c r="M29" s="114">
        <f>YTD!ED29</f>
        <v>149.799</v>
      </c>
      <c r="N29" s="114">
        <f>YTD!EP29</f>
        <v>165.927</v>
      </c>
      <c r="O29" s="114">
        <f>YTD!FB29</f>
        <v>156.487</v>
      </c>
      <c r="P29" s="114">
        <f>YTD!FN29</f>
        <v>90.751</v>
      </c>
      <c r="Q29" s="114">
        <f>YTD!FZ29</f>
        <v>109.876</v>
      </c>
      <c r="R29" s="92"/>
      <c r="S29" s="92"/>
      <c r="T29" s="92"/>
      <c r="U29" s="92"/>
      <c r="V29" s="4"/>
      <c r="W29" s="4"/>
      <c r="X29" s="4"/>
      <c r="Y29" s="4"/>
      <c r="Z29" s="4"/>
    </row>
    <row r="30" ht="13.5" customHeight="1">
      <c r="A30" s="88">
        <f t="shared" si="1"/>
        <v>26</v>
      </c>
      <c r="B30" s="113" t="s">
        <v>25</v>
      </c>
      <c r="C30" s="114">
        <f>YTD!N30</f>
        <v>557.022</v>
      </c>
      <c r="D30" s="114">
        <f>YTD!Z30</f>
        <v>574.19</v>
      </c>
      <c r="E30" s="114">
        <f>YTD!AL30</f>
        <v>568.773</v>
      </c>
      <c r="F30" s="114">
        <f>YTD!AX30</f>
        <v>589.919</v>
      </c>
      <c r="G30" s="114">
        <f>YTD!BJ30</f>
        <v>660.086</v>
      </c>
      <c r="H30" s="114">
        <f>YTD!BV30</f>
        <v>619.166</v>
      </c>
      <c r="I30" s="114">
        <f>YTD!CH30</f>
        <v>620.276</v>
      </c>
      <c r="J30" s="114">
        <f>YTD!CT30</f>
        <v>648.312</v>
      </c>
      <c r="K30" s="114">
        <f>YTD!DF30</f>
        <v>703.785</v>
      </c>
      <c r="L30" s="114">
        <f>YTD!DR30</f>
        <v>732.494</v>
      </c>
      <c r="M30" s="114">
        <f>YTD!ED30</f>
        <v>716.617</v>
      </c>
      <c r="N30" s="114">
        <f>YTD!EP30</f>
        <v>756.801</v>
      </c>
      <c r="O30" s="114">
        <f>YTD!FB30</f>
        <v>775.468</v>
      </c>
      <c r="P30" s="114">
        <f>YTD!FN30</f>
        <v>726.951</v>
      </c>
      <c r="Q30" s="114">
        <f>YTD!FZ30</f>
        <v>717.72</v>
      </c>
      <c r="R30" s="4"/>
      <c r="S30" s="4"/>
      <c r="T30" s="4"/>
      <c r="U30" s="4"/>
      <c r="V30" s="4"/>
      <c r="W30" s="4"/>
      <c r="X30" s="4"/>
      <c r="Y30" s="4"/>
      <c r="Z30" s="4"/>
    </row>
    <row r="31" ht="13.5" customHeight="1">
      <c r="A31" s="88">
        <f t="shared" si="1"/>
        <v>27</v>
      </c>
      <c r="B31" s="113" t="s">
        <v>26</v>
      </c>
      <c r="C31" s="114">
        <f>YTD!N31</f>
        <v>310.5</v>
      </c>
      <c r="D31" s="114">
        <f>YTD!Z31</f>
        <v>301.811</v>
      </c>
      <c r="E31" s="114">
        <f>YTD!AL31</f>
        <v>293.447</v>
      </c>
      <c r="F31" s="114">
        <f>YTD!AX31</f>
        <v>300.128</v>
      </c>
      <c r="G31" s="114">
        <f>YTD!BJ31</f>
        <v>268.631</v>
      </c>
      <c r="H31" s="114">
        <f>YTD!BV31</f>
        <v>282.154</v>
      </c>
      <c r="I31" s="114">
        <f>YTD!CH31</f>
        <v>288.005</v>
      </c>
      <c r="J31" s="114">
        <f>YTD!CT31</f>
        <v>289.204</v>
      </c>
      <c r="K31" s="114">
        <f>YTD!DF31</f>
        <v>271.331</v>
      </c>
      <c r="L31" s="114">
        <f>YTD!DR31</f>
        <v>302.664</v>
      </c>
      <c r="M31" s="114">
        <f>YTD!ED31</f>
        <v>313.288</v>
      </c>
      <c r="N31" s="114">
        <f>YTD!EP31</f>
        <v>311.289</v>
      </c>
      <c r="O31" s="114">
        <f>YTD!FB31</f>
        <v>297.235</v>
      </c>
      <c r="P31" s="114">
        <f>YTD!FN31</f>
        <v>300.635</v>
      </c>
      <c r="Q31" s="114">
        <f>YTD!FZ31</f>
        <v>299.9</v>
      </c>
      <c r="R31" s="4"/>
      <c r="S31" s="4"/>
      <c r="T31" s="4"/>
      <c r="U31" s="4"/>
      <c r="V31" s="4"/>
      <c r="W31" s="4"/>
      <c r="X31" s="4"/>
      <c r="Y31" s="4"/>
      <c r="Z31" s="4"/>
    </row>
    <row r="32" ht="6.75" customHeight="1">
      <c r="A32" s="88">
        <f t="shared" si="1"/>
        <v>28</v>
      </c>
      <c r="B32" s="109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92"/>
      <c r="S32" s="92"/>
      <c r="T32" s="92"/>
      <c r="U32" s="92"/>
      <c r="V32" s="4"/>
      <c r="W32" s="4"/>
      <c r="X32" s="4"/>
      <c r="Y32" s="4"/>
      <c r="Z32" s="4"/>
    </row>
    <row r="33" ht="13.5" customHeight="1">
      <c r="A33" s="88">
        <f t="shared" si="1"/>
        <v>29</v>
      </c>
      <c r="B33" s="111" t="s">
        <v>27</v>
      </c>
      <c r="C33" s="112">
        <f>YTD!N33</f>
        <v>867.522</v>
      </c>
      <c r="D33" s="112">
        <f>YTD!Z33</f>
        <v>876.001</v>
      </c>
      <c r="E33" s="112">
        <f>YTD!AL33</f>
        <v>862.22</v>
      </c>
      <c r="F33" s="112">
        <f>YTD!AX33</f>
        <v>890.047</v>
      </c>
      <c r="G33" s="112">
        <f>YTD!BJ33</f>
        <v>928.717</v>
      </c>
      <c r="H33" s="112">
        <f>YTD!BV33</f>
        <v>901.32</v>
      </c>
      <c r="I33" s="112">
        <f>YTD!CH33</f>
        <v>908.281</v>
      </c>
      <c r="J33" s="112">
        <f>YTD!CT33</f>
        <v>937.516</v>
      </c>
      <c r="K33" s="112">
        <f>YTD!DF33</f>
        <v>975.116</v>
      </c>
      <c r="L33" s="112">
        <f>YTD!DR33</f>
        <v>1035.158</v>
      </c>
      <c r="M33" s="112">
        <f>YTD!ED33</f>
        <v>1029.905</v>
      </c>
      <c r="N33" s="112">
        <f>YTD!EP33</f>
        <v>1068.09</v>
      </c>
      <c r="O33" s="112">
        <f>YTD!FB33</f>
        <v>1072.703</v>
      </c>
      <c r="P33" s="112">
        <f>YTD!FN33</f>
        <v>1027.586</v>
      </c>
      <c r="Q33" s="112">
        <f>YTD!FZ33</f>
        <v>1017.62</v>
      </c>
      <c r="R33" s="4"/>
      <c r="S33" s="4"/>
      <c r="T33" s="4"/>
      <c r="U33" s="4"/>
      <c r="V33" s="4"/>
      <c r="W33" s="4"/>
      <c r="X33" s="4"/>
      <c r="Y33" s="4"/>
      <c r="Z33" s="4"/>
    </row>
    <row r="34" ht="13.5" customHeight="1">
      <c r="A34" s="88">
        <f t="shared" si="1"/>
        <v>30</v>
      </c>
      <c r="B34" s="115" t="s">
        <v>28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92"/>
      <c r="S34" s="92"/>
      <c r="T34" s="92"/>
      <c r="U34" s="92"/>
    </row>
    <row r="35" ht="13.5" customHeight="1">
      <c r="A35" s="88">
        <f t="shared" si="1"/>
        <v>31</v>
      </c>
      <c r="B35" s="115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92"/>
      <c r="S35" s="92"/>
      <c r="T35" s="92"/>
      <c r="U35" s="92"/>
    </row>
    <row r="36" ht="13.5" customHeight="1">
      <c r="A36" s="88">
        <f t="shared" si="1"/>
        <v>32</v>
      </c>
      <c r="B36" s="94" t="s">
        <v>29</v>
      </c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149"/>
      <c r="S36" s="149"/>
      <c r="T36" s="149"/>
      <c r="U36" s="149"/>
    </row>
    <row r="37" ht="12.75" customHeight="1">
      <c r="A37" s="88">
        <f t="shared" si="1"/>
        <v>33</v>
      </c>
      <c r="B37" s="118" t="s">
        <v>30</v>
      </c>
      <c r="C37" s="119">
        <f>YTD!N37</f>
        <v>57359</v>
      </c>
      <c r="D37" s="119">
        <f>YTD!Z37</f>
        <v>58245</v>
      </c>
      <c r="E37" s="119">
        <f>YTD!AL37</f>
        <v>55655</v>
      </c>
      <c r="F37" s="119">
        <f>YTD!AX37</f>
        <v>50064.5</v>
      </c>
      <c r="G37" s="119">
        <f>YTD!BJ37</f>
        <v>51507.5</v>
      </c>
      <c r="H37" s="119">
        <f>YTD!BV37</f>
        <v>54660.57337</v>
      </c>
      <c r="I37" s="119">
        <f>YTD!CH37</f>
        <v>52204</v>
      </c>
      <c r="J37" s="119">
        <f>YTD!CT37</f>
        <v>53869</v>
      </c>
      <c r="K37" s="119">
        <f>YTD!DF37</f>
        <v>58542.5</v>
      </c>
      <c r="L37" s="119">
        <f>YTD!DR37</f>
        <v>58620</v>
      </c>
      <c r="M37" s="119">
        <f>YTD!ED37</f>
        <v>58375.5</v>
      </c>
      <c r="N37" s="119">
        <f>YTD!EP37</f>
        <v>59795.5</v>
      </c>
      <c r="O37" s="119">
        <f>YTD!FB37</f>
        <v>56113.5</v>
      </c>
      <c r="P37" s="119">
        <f>YTD!FN37</f>
        <v>53087.5</v>
      </c>
      <c r="Q37" s="119">
        <f>YTD!FZ37</f>
        <v>52873</v>
      </c>
      <c r="R37" s="92"/>
      <c r="S37" s="92"/>
      <c r="T37" s="92"/>
      <c r="U37" s="92"/>
    </row>
    <row r="38" ht="13.5" customHeight="1">
      <c r="A38" s="88">
        <f t="shared" si="1"/>
        <v>34</v>
      </c>
      <c r="B38" s="121" t="s">
        <v>31</v>
      </c>
      <c r="C38" s="125">
        <f>YTD!N38</f>
        <v>47.7695</v>
      </c>
      <c r="D38" s="125">
        <f>YTD!Z38</f>
        <v>47.11316667</v>
      </c>
      <c r="E38" s="125">
        <f>YTD!AL38</f>
        <v>48.32854514</v>
      </c>
      <c r="F38" s="125">
        <f>YTD!AX38</f>
        <v>49.34167433</v>
      </c>
      <c r="G38" s="125">
        <f>YTD!BJ38</f>
        <v>49.59368968</v>
      </c>
      <c r="H38" s="125">
        <f>YTD!BV38</f>
        <v>50.95619805</v>
      </c>
      <c r="I38" s="125">
        <f>YTD!CH38</f>
        <v>52.85252097</v>
      </c>
      <c r="J38" s="125">
        <f>YTD!CT38</f>
        <v>57.8535509</v>
      </c>
      <c r="K38" s="125">
        <f>YTD!DF38</f>
        <v>62.63922779</v>
      </c>
      <c r="L38" s="125">
        <f>YTD!DR38</f>
        <v>63.41978965</v>
      </c>
      <c r="M38" s="125">
        <f>YTD!ED38</f>
        <v>64.19809653</v>
      </c>
      <c r="N38" s="125">
        <f>YTD!EP38</f>
        <v>71.14623538</v>
      </c>
      <c r="O38" s="125">
        <f>YTD!FB38</f>
        <v>74.9609601</v>
      </c>
      <c r="P38" s="125">
        <f>YTD!FN38</f>
        <v>76.6045707</v>
      </c>
      <c r="Q38" s="125">
        <f>YTD!FZ38</f>
        <v>84.67831614</v>
      </c>
      <c r="R38" s="92"/>
      <c r="S38" s="92"/>
      <c r="T38" s="92"/>
      <c r="U38" s="92"/>
    </row>
    <row r="39" ht="13.5" customHeight="1">
      <c r="A39" s="88">
        <f t="shared" si="1"/>
        <v>35</v>
      </c>
      <c r="B39" s="11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92"/>
      <c r="S39" s="92"/>
      <c r="T39" s="92"/>
      <c r="U39" s="92"/>
      <c r="V39" s="4"/>
      <c r="W39" s="4"/>
      <c r="X39" s="4"/>
      <c r="Y39" s="4"/>
      <c r="Z39" s="4"/>
    </row>
    <row r="40" ht="13.5" customHeight="1">
      <c r="A40" s="88">
        <f t="shared" si="1"/>
        <v>36</v>
      </c>
      <c r="B40" s="94" t="s">
        <v>32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149"/>
      <c r="S40" s="149"/>
      <c r="T40" s="149"/>
      <c r="U40" s="149"/>
    </row>
    <row r="41" ht="12.75" customHeight="1">
      <c r="A41" s="88">
        <f t="shared" si="1"/>
        <v>37</v>
      </c>
      <c r="B41" s="118" t="s">
        <v>33</v>
      </c>
      <c r="C41" s="119">
        <f>YTD!N41</f>
        <v>2</v>
      </c>
      <c r="D41" s="119">
        <f>YTD!Z41</f>
        <v>3</v>
      </c>
      <c r="E41" s="119">
        <f>YTD!AL41</f>
        <v>5</v>
      </c>
      <c r="F41" s="119">
        <f>YTD!AX41</f>
        <v>7</v>
      </c>
      <c r="G41" s="119">
        <f>YTD!BJ41</f>
        <v>10</v>
      </c>
      <c r="H41" s="119">
        <f>YTD!BV41</f>
        <v>12</v>
      </c>
      <c r="I41" s="119">
        <f>YTD!CH41</f>
        <v>14</v>
      </c>
      <c r="J41" s="119">
        <f>YTD!CT41</f>
        <v>18</v>
      </c>
      <c r="K41" s="119">
        <f>YTD!DF41</f>
        <v>19</v>
      </c>
      <c r="L41" s="119">
        <f>YTD!DR41</f>
        <v>19</v>
      </c>
      <c r="M41" s="119">
        <f>YTD!ED41</f>
        <v>22</v>
      </c>
      <c r="N41" s="119">
        <f>YTD!EP41</f>
        <v>23</v>
      </c>
      <c r="O41" s="119">
        <f>YTD!FB41</f>
        <v>23</v>
      </c>
      <c r="P41" s="119">
        <f>YTD!FN41</f>
        <v>23</v>
      </c>
      <c r="Q41" s="119">
        <f>YTD!FZ41</f>
        <v>23</v>
      </c>
      <c r="R41" s="92"/>
      <c r="S41" s="92"/>
      <c r="T41" s="92"/>
      <c r="U41" s="92"/>
    </row>
    <row r="42" ht="12.75" customHeight="1">
      <c r="A42" s="88">
        <f t="shared" si="1"/>
        <v>38</v>
      </c>
      <c r="B42" s="124" t="s">
        <v>34</v>
      </c>
      <c r="C42" s="125">
        <f>YTD!N42</f>
        <v>729.208</v>
      </c>
      <c r="D42" s="125">
        <f>YTD!Z42</f>
        <v>943</v>
      </c>
      <c r="E42" s="125">
        <f>YTD!AL42</f>
        <v>1359.2115</v>
      </c>
      <c r="F42" s="125">
        <f>YTD!AX42</f>
        <v>2045.3053</v>
      </c>
      <c r="G42" s="125">
        <f>YTD!BJ42</f>
        <v>3067.259594</v>
      </c>
      <c r="H42" s="125">
        <f>YTD!BV42</f>
        <v>3968.979865</v>
      </c>
      <c r="I42" s="125">
        <f>YTD!CH42</f>
        <v>4702.403873</v>
      </c>
      <c r="J42" s="125">
        <f>YTD!CT42</f>
        <v>5368.59</v>
      </c>
      <c r="K42" s="125">
        <f>YTD!DF42</f>
        <v>6683.21769</v>
      </c>
      <c r="L42" s="125">
        <f>YTD!DR42</f>
        <v>6585.7047</v>
      </c>
      <c r="M42" s="125">
        <f>YTD!ED42</f>
        <v>6429.017118</v>
      </c>
      <c r="N42" s="125">
        <f>YTD!EP42</f>
        <v>6035.098876</v>
      </c>
      <c r="O42" s="125">
        <f>YTD!FB42</f>
        <v>5126.205127</v>
      </c>
      <c r="P42" s="125">
        <f>YTD!FN42</f>
        <v>5128.426438</v>
      </c>
      <c r="Q42" s="125">
        <f>YTD!FZ42</f>
        <v>5356.079302</v>
      </c>
      <c r="R42" s="156"/>
      <c r="S42" s="156"/>
      <c r="T42" s="156"/>
      <c r="U42" s="156"/>
      <c r="V42" s="157"/>
      <c r="W42" s="157"/>
      <c r="X42" s="157"/>
      <c r="Y42" s="157"/>
      <c r="Z42" s="157"/>
    </row>
    <row r="43" ht="13.5" customHeight="1">
      <c r="A43" s="88">
        <f t="shared" si="1"/>
        <v>39</v>
      </c>
      <c r="B43" s="115" t="s">
        <v>35</v>
      </c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92"/>
      <c r="S43" s="92"/>
      <c r="T43" s="92"/>
      <c r="U43" s="92"/>
      <c r="V43" s="4"/>
      <c r="W43" s="4"/>
      <c r="X43" s="4"/>
      <c r="Y43" s="4"/>
      <c r="Z43" s="4"/>
    </row>
    <row r="44" ht="13.5" customHeight="1">
      <c r="A44" s="88">
        <f t="shared" si="1"/>
        <v>40</v>
      </c>
      <c r="B44" s="126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92"/>
      <c r="S44" s="92"/>
      <c r="T44" s="92"/>
      <c r="U44" s="92"/>
      <c r="V44" s="4"/>
      <c r="W44" s="4"/>
      <c r="X44" s="4"/>
      <c r="Y44" s="4"/>
      <c r="Z44" s="4"/>
    </row>
    <row r="45" ht="13.5" customHeight="1">
      <c r="A45" s="88">
        <f t="shared" si="1"/>
        <v>41</v>
      </c>
      <c r="B45" s="94" t="s">
        <v>36</v>
      </c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149"/>
      <c r="S45" s="149"/>
      <c r="T45" s="149"/>
      <c r="U45" s="149"/>
      <c r="V45" s="4"/>
      <c r="W45" s="4"/>
      <c r="X45" s="4"/>
      <c r="Y45" s="4"/>
      <c r="Z45" s="4"/>
    </row>
    <row r="46" ht="12.75" customHeight="1">
      <c r="A46" s="88">
        <f t="shared" si="1"/>
        <v>42</v>
      </c>
      <c r="B46" s="118" t="s">
        <v>37</v>
      </c>
      <c r="C46" s="119">
        <f>YTD!N46</f>
        <v>0</v>
      </c>
      <c r="D46" s="119">
        <f>YTD!Z46</f>
        <v>0</v>
      </c>
      <c r="E46" s="119">
        <f>YTD!AL46</f>
        <v>0</v>
      </c>
      <c r="F46" s="119">
        <f>YTD!AX46</f>
        <v>0</v>
      </c>
      <c r="G46" s="119">
        <f>YTD!BJ46</f>
        <v>0</v>
      </c>
      <c r="H46" s="119">
        <f>YTD!BV46</f>
        <v>2229</v>
      </c>
      <c r="I46" s="119">
        <f>YTD!CH46</f>
        <v>961</v>
      </c>
      <c r="J46" s="119">
        <f>YTD!CT46</f>
        <v>1427</v>
      </c>
      <c r="K46" s="119">
        <f>YTD!DF46</f>
        <v>1257</v>
      </c>
      <c r="L46" s="119">
        <f>YTD!DR46</f>
        <v>838</v>
      </c>
      <c r="M46" s="119">
        <f>YTD!ED46</f>
        <v>651</v>
      </c>
      <c r="N46" s="119">
        <f>YTD!EP46</f>
        <v>394</v>
      </c>
      <c r="O46" s="119">
        <f>YTD!FB46</f>
        <v>670</v>
      </c>
      <c r="P46" s="119">
        <f>YTD!FN46</f>
        <v>762</v>
      </c>
      <c r="Q46" s="119">
        <f>YTD!FZ46</f>
        <v>583</v>
      </c>
      <c r="R46" s="92"/>
      <c r="S46" s="92"/>
      <c r="T46" s="92"/>
      <c r="U46" s="92"/>
      <c r="V46" s="4"/>
      <c r="W46" s="4"/>
      <c r="X46" s="4"/>
      <c r="Y46" s="4"/>
      <c r="Z46" s="4"/>
    </row>
    <row r="47" ht="13.5" customHeight="1">
      <c r="A47" s="88">
        <f t="shared" si="1"/>
        <v>43</v>
      </c>
      <c r="B47" s="12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92"/>
      <c r="S47" s="92"/>
      <c r="T47" s="92"/>
      <c r="U47" s="92"/>
      <c r="V47" s="4"/>
      <c r="W47" s="4"/>
      <c r="X47" s="4"/>
      <c r="Y47" s="4"/>
      <c r="Z47" s="4"/>
    </row>
    <row r="48" ht="13.5" customHeight="1">
      <c r="A48" s="88">
        <f t="shared" si="1"/>
        <v>44</v>
      </c>
      <c r="B48" s="94" t="s">
        <v>39</v>
      </c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149"/>
      <c r="S48" s="149"/>
      <c r="T48" s="149"/>
      <c r="U48" s="149"/>
    </row>
    <row r="49" ht="12.75" customHeight="1">
      <c r="A49" s="88">
        <f t="shared" si="1"/>
        <v>45</v>
      </c>
      <c r="B49" s="130" t="s">
        <v>40</v>
      </c>
      <c r="C49" s="131">
        <f>YTD!N49</f>
        <v>0</v>
      </c>
      <c r="D49" s="131">
        <f>YTD!Z49</f>
        <v>1</v>
      </c>
      <c r="E49" s="131">
        <f>YTD!AL49</f>
        <v>2</v>
      </c>
      <c r="F49" s="131">
        <f>YTD!AX49</f>
        <v>2</v>
      </c>
      <c r="G49" s="131">
        <f>YTD!BJ49</f>
        <v>3</v>
      </c>
      <c r="H49" s="131">
        <f>YTD!BV49</f>
        <v>2</v>
      </c>
      <c r="I49" s="131">
        <f>YTD!CH49</f>
        <v>2</v>
      </c>
      <c r="J49" s="131">
        <f>YTD!CT49</f>
        <v>3</v>
      </c>
      <c r="K49" s="131">
        <f>YTD!DF49</f>
        <v>1</v>
      </c>
      <c r="L49" s="131">
        <f>YTD!DR49</f>
        <v>2</v>
      </c>
      <c r="M49" s="131">
        <f>YTD!ED49</f>
        <v>3</v>
      </c>
      <c r="N49" s="131">
        <f>YTD!EP49</f>
        <v>0</v>
      </c>
      <c r="O49" s="131">
        <f>YTD!FB49</f>
        <v>0</v>
      </c>
      <c r="P49" s="131">
        <f>YTD!FN49</f>
        <v>0</v>
      </c>
      <c r="Q49" s="131">
        <f>YTD!FZ49</f>
        <v>0</v>
      </c>
      <c r="R49" s="92"/>
      <c r="S49" s="92"/>
      <c r="T49" s="92"/>
      <c r="U49" s="92"/>
      <c r="V49" s="4"/>
      <c r="W49" s="4"/>
      <c r="X49" s="4"/>
      <c r="Y49" s="4"/>
      <c r="Z49" s="4"/>
    </row>
    <row r="50" ht="13.5" customHeight="1">
      <c r="A50" s="88">
        <f t="shared" si="1"/>
        <v>46</v>
      </c>
      <c r="B50" s="133" t="s">
        <v>41</v>
      </c>
      <c r="C50" s="134">
        <f>YTD!N50</f>
        <v>2</v>
      </c>
      <c r="D50" s="134">
        <f>YTD!Z50</f>
        <v>2</v>
      </c>
      <c r="E50" s="134">
        <f>YTD!AL50</f>
        <v>2</v>
      </c>
      <c r="F50" s="134">
        <f>YTD!AX50</f>
        <v>7</v>
      </c>
      <c r="G50" s="134">
        <f>YTD!BJ50</f>
        <v>5</v>
      </c>
      <c r="H50" s="134">
        <f>YTD!BV50</f>
        <v>4</v>
      </c>
      <c r="I50" s="134">
        <f>YTD!CH50</f>
        <v>2</v>
      </c>
      <c r="J50" s="134">
        <f>YTD!CT50</f>
        <v>1</v>
      </c>
      <c r="K50" s="134">
        <f>YTD!DF50</f>
        <v>5</v>
      </c>
      <c r="L50" s="134">
        <f>YTD!DR50</f>
        <v>1</v>
      </c>
      <c r="M50" s="134">
        <f>YTD!ED50</f>
        <v>6</v>
      </c>
      <c r="N50" s="134">
        <f>YTD!EP50</f>
        <v>2</v>
      </c>
      <c r="O50" s="134">
        <f>YTD!FB50</f>
        <v>3</v>
      </c>
      <c r="P50" s="134">
        <f>YTD!FN50</f>
        <v>1</v>
      </c>
      <c r="Q50" s="134">
        <f>YTD!FZ50</f>
        <v>0</v>
      </c>
      <c r="R50" s="92"/>
      <c r="S50" s="92"/>
      <c r="T50" s="92"/>
      <c r="U50" s="92"/>
      <c r="V50" s="4"/>
      <c r="W50" s="4"/>
      <c r="X50" s="4"/>
      <c r="Y50" s="4"/>
      <c r="Z50" s="4"/>
    </row>
    <row r="51" ht="15.75" customHeight="1">
      <c r="A51" s="4"/>
      <c r="C51" s="4"/>
      <c r="D51" s="125"/>
      <c r="L51" s="4"/>
      <c r="M51" s="4"/>
      <c r="N51" s="4"/>
      <c r="O51" s="4"/>
      <c r="P51" s="4"/>
      <c r="Q51" s="4"/>
    </row>
    <row r="52" ht="15.75" customHeight="1">
      <c r="A52" s="4"/>
      <c r="C52" s="4"/>
      <c r="D52" s="4"/>
      <c r="L52" s="4"/>
      <c r="M52" s="4"/>
      <c r="N52" s="4"/>
      <c r="O52" s="4"/>
      <c r="P52" s="4"/>
      <c r="Q52" s="4"/>
    </row>
    <row r="53" ht="15.75" customHeight="1">
      <c r="A53" s="4"/>
      <c r="C53" s="4"/>
      <c r="D53" s="4"/>
      <c r="L53" s="4"/>
      <c r="M53" s="4"/>
      <c r="N53" s="4"/>
      <c r="O53" s="4"/>
      <c r="P53" s="4"/>
      <c r="Q53" s="4"/>
    </row>
    <row r="54" ht="15.75" customHeight="1">
      <c r="A54" s="4"/>
      <c r="C54" s="4"/>
      <c r="D54" s="4"/>
      <c r="L54" s="4"/>
      <c r="M54" s="4"/>
      <c r="N54" s="4"/>
      <c r="O54" s="4"/>
      <c r="P54" s="4"/>
      <c r="Q54" s="4"/>
    </row>
    <row r="55" ht="15.75" customHeight="1">
      <c r="A55" s="4"/>
      <c r="C55" s="4"/>
      <c r="D55" s="4"/>
      <c r="L55" s="4"/>
      <c r="M55" s="4"/>
      <c r="N55" s="4"/>
      <c r="O55" s="4"/>
      <c r="P55" s="4"/>
      <c r="Q55" s="4"/>
    </row>
    <row r="56" ht="15.75" customHeight="1">
      <c r="A56" s="4"/>
      <c r="C56" s="4"/>
      <c r="D56" s="4"/>
      <c r="L56" s="4"/>
      <c r="M56" s="4"/>
      <c r="N56" s="4"/>
      <c r="O56" s="4"/>
      <c r="P56" s="4"/>
      <c r="Q56" s="4"/>
    </row>
    <row r="57" ht="15.75" customHeight="1">
      <c r="A57" s="4"/>
      <c r="C57" s="4"/>
      <c r="D57" s="4"/>
      <c r="L57" s="4"/>
      <c r="M57" s="4"/>
      <c r="N57" s="4"/>
      <c r="O57" s="4"/>
      <c r="P57" s="4"/>
      <c r="Q57" s="4"/>
    </row>
    <row r="58" ht="15.75" customHeight="1">
      <c r="A58" s="4"/>
      <c r="C58" s="4"/>
      <c r="D58" s="4"/>
      <c r="L58" s="4"/>
      <c r="M58" s="4"/>
      <c r="N58" s="4"/>
      <c r="O58" s="4"/>
      <c r="P58" s="4"/>
      <c r="Q58" s="4"/>
    </row>
    <row r="59" ht="15.75" customHeight="1">
      <c r="A59" s="4"/>
      <c r="C59" s="4"/>
      <c r="D59" s="4"/>
      <c r="L59" s="4"/>
      <c r="M59" s="4"/>
      <c r="N59" s="4"/>
      <c r="O59" s="4"/>
      <c r="P59" s="4"/>
      <c r="Q59" s="4"/>
    </row>
    <row r="60" ht="15.75" customHeight="1">
      <c r="A60" s="4"/>
      <c r="C60" s="4"/>
      <c r="D60" s="4"/>
      <c r="L60" s="4"/>
      <c r="M60" s="4"/>
      <c r="N60" s="4"/>
      <c r="O60" s="4"/>
      <c r="P60" s="4"/>
      <c r="Q60" s="4"/>
    </row>
    <row r="61" ht="15.75" customHeight="1">
      <c r="A61" s="4"/>
      <c r="C61" s="4"/>
      <c r="D61" s="4"/>
      <c r="L61" s="4"/>
      <c r="M61" s="4"/>
      <c r="N61" s="4"/>
      <c r="O61" s="4"/>
      <c r="P61" s="4"/>
      <c r="Q61" s="4"/>
    </row>
    <row r="62" ht="15.75" customHeight="1">
      <c r="A62" s="4"/>
      <c r="C62" s="4"/>
      <c r="D62" s="4"/>
      <c r="L62" s="4"/>
      <c r="M62" s="4"/>
      <c r="N62" s="4"/>
      <c r="O62" s="4"/>
      <c r="P62" s="4"/>
      <c r="Q62" s="4"/>
    </row>
    <row r="63" ht="15.75" customHeight="1">
      <c r="A63" s="4"/>
      <c r="C63" s="4"/>
      <c r="D63" s="4"/>
      <c r="L63" s="4"/>
      <c r="M63" s="4"/>
      <c r="N63" s="4"/>
      <c r="O63" s="4"/>
      <c r="P63" s="4"/>
      <c r="Q63" s="4"/>
    </row>
    <row r="64" ht="15.75" customHeight="1">
      <c r="A64" s="4"/>
      <c r="C64" s="4"/>
      <c r="D64" s="4"/>
      <c r="L64" s="4"/>
      <c r="M64" s="4"/>
      <c r="N64" s="4"/>
      <c r="O64" s="4"/>
      <c r="P64" s="4"/>
      <c r="Q64" s="4"/>
    </row>
    <row r="65" ht="15.75" customHeight="1">
      <c r="A65" s="4"/>
      <c r="C65" s="4"/>
      <c r="D65" s="4"/>
      <c r="L65" s="4"/>
      <c r="M65" s="4"/>
      <c r="N65" s="4"/>
      <c r="O65" s="4"/>
      <c r="P65" s="4"/>
      <c r="Q65" s="4"/>
    </row>
    <row r="66" ht="15.75" customHeight="1">
      <c r="A66" s="4"/>
      <c r="C66" s="4"/>
      <c r="D66" s="4"/>
      <c r="L66" s="4"/>
      <c r="M66" s="4"/>
      <c r="N66" s="4"/>
      <c r="O66" s="4"/>
      <c r="P66" s="4"/>
      <c r="Q66" s="4"/>
    </row>
    <row r="67" ht="15.75" customHeight="1">
      <c r="A67" s="4"/>
      <c r="C67" s="4"/>
      <c r="D67" s="4"/>
      <c r="L67" s="4"/>
      <c r="M67" s="4"/>
      <c r="N67" s="4"/>
      <c r="O67" s="4"/>
      <c r="P67" s="4"/>
      <c r="Q67" s="4"/>
    </row>
    <row r="68" ht="15.75" customHeight="1">
      <c r="A68" s="4"/>
      <c r="C68" s="4"/>
      <c r="D68" s="4"/>
      <c r="L68" s="4"/>
      <c r="M68" s="4"/>
      <c r="N68" s="4"/>
      <c r="O68" s="4"/>
      <c r="P68" s="4"/>
      <c r="Q68" s="4"/>
    </row>
    <row r="69" ht="15.75" customHeight="1">
      <c r="A69" s="4"/>
      <c r="C69" s="4"/>
      <c r="D69" s="4"/>
      <c r="L69" s="4"/>
      <c r="M69" s="4"/>
      <c r="N69" s="4"/>
      <c r="O69" s="4"/>
      <c r="P69" s="4"/>
      <c r="Q69" s="4"/>
    </row>
    <row r="70" ht="15.75" customHeight="1">
      <c r="A70" s="4"/>
      <c r="C70" s="4"/>
      <c r="D70" s="4"/>
      <c r="L70" s="4"/>
      <c r="M70" s="4"/>
      <c r="N70" s="4"/>
      <c r="O70" s="4"/>
      <c r="P70" s="4"/>
      <c r="Q70" s="4"/>
    </row>
    <row r="71" ht="15.75" customHeight="1">
      <c r="A71" s="4"/>
      <c r="C71" s="4"/>
      <c r="D71" s="4"/>
      <c r="L71" s="4"/>
      <c r="M71" s="4"/>
      <c r="N71" s="4"/>
      <c r="O71" s="4"/>
      <c r="P71" s="4"/>
      <c r="Q71" s="4"/>
    </row>
    <row r="72" ht="15.75" customHeight="1">
      <c r="A72" s="4"/>
      <c r="C72" s="4"/>
      <c r="D72" s="4"/>
      <c r="L72" s="4"/>
      <c r="M72" s="4"/>
      <c r="N72" s="4"/>
      <c r="O72" s="4"/>
      <c r="P72" s="4"/>
      <c r="Q72" s="4"/>
    </row>
    <row r="73" ht="15.75" customHeight="1">
      <c r="A73" s="4"/>
      <c r="C73" s="4"/>
      <c r="D73" s="4"/>
      <c r="L73" s="4"/>
      <c r="M73" s="4"/>
      <c r="N73" s="4"/>
      <c r="O73" s="4"/>
      <c r="P73" s="4"/>
      <c r="Q73" s="4"/>
    </row>
    <row r="74" ht="15.75" customHeight="1">
      <c r="A74" s="4"/>
      <c r="C74" s="4"/>
      <c r="D74" s="4"/>
      <c r="L74" s="4"/>
      <c r="M74" s="4"/>
      <c r="N74" s="4"/>
      <c r="O74" s="4"/>
      <c r="P74" s="4"/>
      <c r="Q74" s="4"/>
    </row>
    <row r="75" ht="15.75" customHeight="1">
      <c r="A75" s="4"/>
      <c r="C75" s="4"/>
      <c r="D75" s="4"/>
      <c r="L75" s="4"/>
      <c r="M75" s="4"/>
      <c r="N75" s="4"/>
      <c r="O75" s="4"/>
      <c r="P75" s="4"/>
      <c r="Q75" s="4"/>
    </row>
    <row r="76" ht="15.75" customHeight="1">
      <c r="A76" s="4"/>
      <c r="C76" s="4"/>
      <c r="D76" s="4"/>
      <c r="L76" s="4"/>
      <c r="M76" s="4"/>
      <c r="N76" s="4"/>
      <c r="O76" s="4"/>
      <c r="P76" s="4"/>
      <c r="Q76" s="4"/>
    </row>
    <row r="77" ht="15.75" customHeight="1">
      <c r="A77" s="4"/>
      <c r="C77" s="4"/>
      <c r="D77" s="4"/>
      <c r="L77" s="4"/>
      <c r="M77" s="4"/>
      <c r="N77" s="4"/>
      <c r="O77" s="4"/>
      <c r="P77" s="4"/>
      <c r="Q77" s="4"/>
    </row>
    <row r="78" ht="15.75" customHeight="1">
      <c r="A78" s="4"/>
      <c r="C78" s="4"/>
      <c r="D78" s="4"/>
      <c r="L78" s="4"/>
      <c r="M78" s="4"/>
      <c r="N78" s="4"/>
      <c r="O78" s="4"/>
      <c r="P78" s="4"/>
      <c r="Q78" s="4"/>
    </row>
    <row r="79" ht="15.75" customHeight="1">
      <c r="A79" s="4"/>
      <c r="C79" s="4"/>
      <c r="D79" s="4"/>
      <c r="L79" s="4"/>
      <c r="M79" s="4"/>
      <c r="N79" s="4"/>
      <c r="O79" s="4"/>
      <c r="P79" s="4"/>
      <c r="Q79" s="4"/>
    </row>
    <row r="80" ht="15.75" customHeight="1">
      <c r="A80" s="4"/>
      <c r="C80" s="4"/>
      <c r="D80" s="4"/>
      <c r="L80" s="4"/>
      <c r="M80" s="4"/>
      <c r="N80" s="4"/>
      <c r="O80" s="4"/>
      <c r="P80" s="4"/>
      <c r="Q80" s="4"/>
    </row>
    <row r="81" ht="15.75" customHeight="1">
      <c r="A81" s="4"/>
      <c r="C81" s="4"/>
      <c r="D81" s="4"/>
      <c r="L81" s="4"/>
      <c r="M81" s="4"/>
      <c r="N81" s="4"/>
      <c r="O81" s="4"/>
      <c r="P81" s="4"/>
      <c r="Q81" s="4"/>
    </row>
    <row r="82" ht="15.75" customHeight="1">
      <c r="A82" s="4"/>
      <c r="C82" s="4"/>
      <c r="D82" s="4"/>
      <c r="L82" s="4"/>
      <c r="M82" s="4"/>
      <c r="N82" s="4"/>
      <c r="O82" s="4"/>
      <c r="P82" s="4"/>
      <c r="Q82" s="4"/>
    </row>
    <row r="83" ht="15.75" customHeight="1">
      <c r="A83" s="4"/>
      <c r="C83" s="4"/>
      <c r="D83" s="4"/>
      <c r="L83" s="4"/>
      <c r="M83" s="4"/>
      <c r="N83" s="4"/>
      <c r="O83" s="4"/>
      <c r="P83" s="4"/>
      <c r="Q83" s="4"/>
    </row>
    <row r="84" ht="15.75" customHeight="1">
      <c r="A84" s="4"/>
      <c r="C84" s="4"/>
      <c r="D84" s="4"/>
      <c r="L84" s="4"/>
      <c r="M84" s="4"/>
      <c r="N84" s="4"/>
      <c r="O84" s="4"/>
      <c r="P84" s="4"/>
      <c r="Q84" s="4"/>
    </row>
    <row r="85" ht="15.75" customHeight="1">
      <c r="A85" s="4"/>
      <c r="C85" s="4"/>
      <c r="D85" s="4"/>
      <c r="L85" s="4"/>
      <c r="M85" s="4"/>
      <c r="N85" s="4"/>
      <c r="O85" s="4"/>
      <c r="P85" s="4"/>
      <c r="Q85" s="4"/>
    </row>
    <row r="86" ht="15.75" customHeight="1">
      <c r="A86" s="4"/>
      <c r="C86" s="4"/>
      <c r="D86" s="4"/>
      <c r="L86" s="4"/>
      <c r="M86" s="4"/>
      <c r="N86" s="4"/>
      <c r="O86" s="4"/>
      <c r="P86" s="4"/>
      <c r="Q86" s="4"/>
    </row>
    <row r="87" ht="15.75" customHeight="1">
      <c r="A87" s="4"/>
      <c r="C87" s="4"/>
      <c r="D87" s="4"/>
      <c r="L87" s="4"/>
      <c r="M87" s="4"/>
      <c r="N87" s="4"/>
      <c r="O87" s="4"/>
      <c r="P87" s="4"/>
      <c r="Q87" s="4"/>
    </row>
    <row r="88" ht="15.75" customHeight="1">
      <c r="A88" s="4"/>
      <c r="C88" s="4"/>
      <c r="D88" s="4"/>
      <c r="L88" s="4"/>
      <c r="M88" s="4"/>
      <c r="N88" s="4"/>
      <c r="O88" s="4"/>
      <c r="P88" s="4"/>
      <c r="Q88" s="4"/>
    </row>
    <row r="89" ht="15.75" customHeight="1">
      <c r="A89" s="4"/>
      <c r="C89" s="4"/>
      <c r="D89" s="4"/>
      <c r="L89" s="4"/>
      <c r="M89" s="4"/>
      <c r="N89" s="4"/>
      <c r="O89" s="4"/>
      <c r="P89" s="4"/>
      <c r="Q89" s="4"/>
    </row>
    <row r="90" ht="15.75" customHeight="1">
      <c r="A90" s="4"/>
      <c r="C90" s="4"/>
      <c r="D90" s="4"/>
      <c r="L90" s="4"/>
      <c r="M90" s="4"/>
      <c r="N90" s="4"/>
      <c r="O90" s="4"/>
      <c r="P90" s="4"/>
      <c r="Q90" s="4"/>
    </row>
    <row r="91" ht="15.75" customHeight="1">
      <c r="A91" s="4"/>
      <c r="C91" s="4"/>
      <c r="D91" s="4"/>
      <c r="L91" s="4"/>
      <c r="M91" s="4"/>
      <c r="N91" s="4"/>
      <c r="O91" s="4"/>
      <c r="P91" s="4"/>
      <c r="Q91" s="4"/>
    </row>
    <row r="92" ht="15.75" customHeight="1">
      <c r="A92" s="4"/>
      <c r="C92" s="4"/>
      <c r="D92" s="4"/>
      <c r="L92" s="4"/>
      <c r="M92" s="4"/>
      <c r="N92" s="4"/>
      <c r="O92" s="4"/>
      <c r="P92" s="4"/>
      <c r="Q92" s="4"/>
    </row>
    <row r="93" ht="15.75" customHeight="1">
      <c r="A93" s="4"/>
      <c r="C93" s="4"/>
      <c r="D93" s="4"/>
      <c r="L93" s="4"/>
      <c r="M93" s="4"/>
      <c r="N93" s="4"/>
      <c r="O93" s="4"/>
      <c r="P93" s="4"/>
      <c r="Q93" s="4"/>
    </row>
    <row r="94" ht="15.75" customHeight="1">
      <c r="A94" s="4"/>
      <c r="C94" s="4"/>
      <c r="D94" s="4"/>
      <c r="L94" s="4"/>
      <c r="M94" s="4"/>
      <c r="N94" s="4"/>
      <c r="O94" s="4"/>
      <c r="P94" s="4"/>
      <c r="Q94" s="4"/>
    </row>
    <row r="95" ht="15.75" customHeight="1">
      <c r="A95" s="4"/>
      <c r="C95" s="4"/>
      <c r="D95" s="4"/>
      <c r="L95" s="4"/>
      <c r="M95" s="4"/>
      <c r="N95" s="4"/>
      <c r="O95" s="4"/>
      <c r="P95" s="4"/>
      <c r="Q95" s="4"/>
    </row>
    <row r="96" ht="15.75" customHeight="1">
      <c r="A96" s="4"/>
      <c r="C96" s="4"/>
      <c r="D96" s="4"/>
      <c r="L96" s="4"/>
      <c r="M96" s="4"/>
      <c r="N96" s="4"/>
      <c r="O96" s="4"/>
      <c r="P96" s="4"/>
      <c r="Q96" s="4"/>
    </row>
    <row r="97" ht="15.75" customHeight="1">
      <c r="A97" s="4"/>
      <c r="C97" s="4"/>
      <c r="D97" s="4"/>
      <c r="L97" s="4"/>
      <c r="M97" s="4"/>
      <c r="N97" s="4"/>
      <c r="O97" s="4"/>
      <c r="P97" s="4"/>
      <c r="Q97" s="4"/>
    </row>
    <row r="98" ht="15.75" customHeight="1">
      <c r="A98" s="4"/>
      <c r="C98" s="4"/>
      <c r="D98" s="4"/>
      <c r="L98" s="4"/>
      <c r="M98" s="4"/>
      <c r="N98" s="4"/>
      <c r="O98" s="4"/>
      <c r="P98" s="4"/>
      <c r="Q98" s="4"/>
    </row>
    <row r="99" ht="15.75" customHeight="1">
      <c r="A99" s="4"/>
      <c r="C99" s="4"/>
      <c r="D99" s="4"/>
      <c r="L99" s="4"/>
      <c r="M99" s="4"/>
      <c r="N99" s="4"/>
      <c r="O99" s="4"/>
      <c r="P99" s="4"/>
      <c r="Q99" s="4"/>
    </row>
    <row r="100" ht="15.75" customHeight="1">
      <c r="A100" s="4"/>
      <c r="C100" s="4"/>
      <c r="D100" s="4"/>
      <c r="L100" s="4"/>
      <c r="M100" s="4"/>
      <c r="N100" s="4"/>
      <c r="O100" s="4"/>
      <c r="P100" s="4"/>
      <c r="Q100" s="4"/>
    </row>
    <row r="101" ht="15.75" customHeight="1">
      <c r="A101" s="4"/>
      <c r="C101" s="4"/>
      <c r="D101" s="4"/>
      <c r="L101" s="4"/>
      <c r="M101" s="4"/>
      <c r="N101" s="4"/>
      <c r="O101" s="4"/>
      <c r="P101" s="4"/>
      <c r="Q101" s="4"/>
    </row>
    <row r="102" ht="15.75" customHeight="1">
      <c r="A102" s="4"/>
      <c r="C102" s="4"/>
      <c r="D102" s="4"/>
      <c r="L102" s="4"/>
      <c r="M102" s="4"/>
      <c r="N102" s="4"/>
      <c r="O102" s="4"/>
      <c r="P102" s="4"/>
      <c r="Q102" s="4"/>
    </row>
    <row r="103" ht="15.75" customHeight="1">
      <c r="A103" s="4"/>
      <c r="C103" s="4"/>
      <c r="D103" s="4"/>
      <c r="L103" s="4"/>
      <c r="M103" s="4"/>
      <c r="N103" s="4"/>
      <c r="O103" s="4"/>
      <c r="P103" s="4"/>
      <c r="Q103" s="4"/>
    </row>
    <row r="104" ht="15.75" customHeight="1">
      <c r="A104" s="4"/>
      <c r="C104" s="4"/>
      <c r="D104" s="4"/>
      <c r="L104" s="4"/>
      <c r="M104" s="4"/>
      <c r="N104" s="4"/>
      <c r="O104" s="4"/>
      <c r="P104" s="4"/>
      <c r="Q104" s="4"/>
    </row>
    <row r="105" ht="15.75" customHeight="1">
      <c r="A105" s="4"/>
      <c r="C105" s="4"/>
      <c r="D105" s="4"/>
      <c r="L105" s="4"/>
      <c r="M105" s="4"/>
      <c r="N105" s="4"/>
      <c r="O105" s="4"/>
      <c r="P105" s="4"/>
      <c r="Q105" s="4"/>
    </row>
    <row r="106" ht="15.75" customHeight="1">
      <c r="A106" s="4"/>
      <c r="C106" s="4"/>
      <c r="D106" s="4"/>
      <c r="L106" s="4"/>
      <c r="M106" s="4"/>
      <c r="N106" s="4"/>
      <c r="O106" s="4"/>
      <c r="P106" s="4"/>
      <c r="Q106" s="4"/>
    </row>
    <row r="107" ht="15.75" customHeight="1">
      <c r="A107" s="4"/>
      <c r="C107" s="4"/>
      <c r="D107" s="4"/>
      <c r="L107" s="4"/>
      <c r="M107" s="4"/>
      <c r="N107" s="4"/>
      <c r="O107" s="4"/>
      <c r="P107" s="4"/>
      <c r="Q107" s="4"/>
    </row>
    <row r="108" ht="15.75" customHeight="1">
      <c r="A108" s="4"/>
      <c r="C108" s="4"/>
      <c r="D108" s="4"/>
      <c r="L108" s="4"/>
      <c r="M108" s="4"/>
      <c r="N108" s="4"/>
      <c r="O108" s="4"/>
      <c r="P108" s="4"/>
      <c r="Q108" s="4"/>
    </row>
    <row r="109" ht="15.75" customHeight="1">
      <c r="A109" s="4"/>
      <c r="C109" s="4"/>
      <c r="D109" s="4"/>
      <c r="L109" s="4"/>
      <c r="M109" s="4"/>
      <c r="N109" s="4"/>
      <c r="O109" s="4"/>
      <c r="P109" s="4"/>
      <c r="Q109" s="4"/>
    </row>
    <row r="110" ht="15.75" customHeight="1">
      <c r="A110" s="4"/>
      <c r="C110" s="4"/>
      <c r="D110" s="4"/>
      <c r="L110" s="4"/>
      <c r="M110" s="4"/>
      <c r="N110" s="4"/>
      <c r="O110" s="4"/>
      <c r="P110" s="4"/>
      <c r="Q110" s="4"/>
    </row>
    <row r="111" ht="15.75" customHeight="1">
      <c r="A111" s="4"/>
      <c r="C111" s="4"/>
      <c r="D111" s="4"/>
      <c r="L111" s="4"/>
      <c r="M111" s="4"/>
      <c r="N111" s="4"/>
      <c r="O111" s="4"/>
      <c r="P111" s="4"/>
      <c r="Q111" s="4"/>
    </row>
    <row r="112" ht="15.75" customHeight="1">
      <c r="A112" s="4"/>
      <c r="C112" s="4"/>
      <c r="D112" s="4"/>
      <c r="L112" s="4"/>
      <c r="M112" s="4"/>
      <c r="N112" s="4"/>
      <c r="O112" s="4"/>
      <c r="P112" s="4"/>
      <c r="Q112" s="4"/>
    </row>
    <row r="113" ht="15.75" customHeight="1">
      <c r="A113" s="4"/>
      <c r="C113" s="4"/>
      <c r="D113" s="4"/>
      <c r="L113" s="4"/>
      <c r="M113" s="4"/>
      <c r="N113" s="4"/>
      <c r="O113" s="4"/>
      <c r="P113" s="4"/>
      <c r="Q113" s="4"/>
    </row>
    <row r="114" ht="15.75" customHeight="1">
      <c r="A114" s="4"/>
      <c r="C114" s="4"/>
      <c r="D114" s="4"/>
      <c r="L114" s="4"/>
      <c r="M114" s="4"/>
      <c r="N114" s="4"/>
      <c r="O114" s="4"/>
      <c r="P114" s="4"/>
      <c r="Q114" s="4"/>
    </row>
    <row r="115" ht="15.75" customHeight="1">
      <c r="A115" s="4"/>
      <c r="C115" s="4"/>
      <c r="D115" s="4"/>
      <c r="L115" s="4"/>
      <c r="M115" s="4"/>
      <c r="N115" s="4"/>
      <c r="O115" s="4"/>
      <c r="P115" s="4"/>
      <c r="Q115" s="4"/>
    </row>
    <row r="116" ht="15.75" customHeight="1">
      <c r="A116" s="4"/>
      <c r="C116" s="4"/>
      <c r="D116" s="4"/>
      <c r="L116" s="4"/>
      <c r="M116" s="4"/>
      <c r="N116" s="4"/>
      <c r="O116" s="4"/>
      <c r="P116" s="4"/>
      <c r="Q116" s="4"/>
    </row>
    <row r="117" ht="15.75" customHeight="1">
      <c r="A117" s="4"/>
      <c r="C117" s="4"/>
      <c r="D117" s="4"/>
      <c r="L117" s="4"/>
      <c r="M117" s="4"/>
      <c r="N117" s="4"/>
      <c r="O117" s="4"/>
      <c r="P117" s="4"/>
      <c r="Q117" s="4"/>
    </row>
    <row r="118" ht="15.75" customHeight="1">
      <c r="A118" s="4"/>
      <c r="C118" s="4"/>
      <c r="D118" s="4"/>
      <c r="L118" s="4"/>
      <c r="M118" s="4"/>
      <c r="N118" s="4"/>
      <c r="O118" s="4"/>
      <c r="P118" s="4"/>
      <c r="Q118" s="4"/>
    </row>
    <row r="119" ht="15.75" customHeight="1">
      <c r="A119" s="4"/>
      <c r="C119" s="4"/>
      <c r="D119" s="4"/>
      <c r="L119" s="4"/>
      <c r="M119" s="4"/>
      <c r="N119" s="4"/>
      <c r="O119" s="4"/>
      <c r="P119" s="4"/>
      <c r="Q119" s="4"/>
    </row>
    <row r="120" ht="15.75" customHeight="1">
      <c r="A120" s="4"/>
      <c r="C120" s="4"/>
      <c r="D120" s="4"/>
      <c r="L120" s="4"/>
      <c r="M120" s="4"/>
      <c r="N120" s="4"/>
      <c r="O120" s="4"/>
      <c r="P120" s="4"/>
      <c r="Q120" s="4"/>
    </row>
    <row r="121" ht="15.75" customHeight="1">
      <c r="A121" s="4"/>
      <c r="C121" s="4"/>
      <c r="D121" s="4"/>
      <c r="L121" s="4"/>
      <c r="M121" s="4"/>
      <c r="N121" s="4"/>
      <c r="O121" s="4"/>
      <c r="P121" s="4"/>
      <c r="Q121" s="4"/>
    </row>
    <row r="122" ht="15.75" customHeight="1">
      <c r="A122" s="4"/>
      <c r="C122" s="4"/>
      <c r="D122" s="4"/>
      <c r="L122" s="4"/>
      <c r="M122" s="4"/>
      <c r="N122" s="4"/>
      <c r="O122" s="4"/>
      <c r="P122" s="4"/>
      <c r="Q122" s="4"/>
    </row>
    <row r="123" ht="15.75" customHeight="1">
      <c r="A123" s="4"/>
      <c r="C123" s="4"/>
      <c r="D123" s="4"/>
      <c r="L123" s="4"/>
      <c r="M123" s="4"/>
      <c r="N123" s="4"/>
      <c r="O123" s="4"/>
      <c r="P123" s="4"/>
      <c r="Q123" s="4"/>
    </row>
    <row r="124" ht="15.75" customHeight="1">
      <c r="A124" s="4"/>
      <c r="C124" s="4"/>
      <c r="D124" s="4"/>
      <c r="L124" s="4"/>
      <c r="M124" s="4"/>
      <c r="N124" s="4"/>
      <c r="O124" s="4"/>
      <c r="P124" s="4"/>
      <c r="Q124" s="4"/>
    </row>
    <row r="125" ht="15.75" customHeight="1">
      <c r="A125" s="4"/>
      <c r="C125" s="4"/>
      <c r="D125" s="4"/>
      <c r="L125" s="4"/>
      <c r="M125" s="4"/>
      <c r="N125" s="4"/>
      <c r="O125" s="4"/>
      <c r="P125" s="4"/>
      <c r="Q125" s="4"/>
    </row>
    <row r="126" ht="15.75" customHeight="1">
      <c r="A126" s="4"/>
      <c r="C126" s="4"/>
      <c r="D126" s="4"/>
      <c r="L126" s="4"/>
      <c r="M126" s="4"/>
      <c r="N126" s="4"/>
      <c r="O126" s="4"/>
      <c r="P126" s="4"/>
      <c r="Q126" s="4"/>
    </row>
    <row r="127" ht="15.75" customHeight="1">
      <c r="A127" s="4"/>
      <c r="C127" s="4"/>
      <c r="D127" s="4"/>
      <c r="L127" s="4"/>
      <c r="M127" s="4"/>
      <c r="N127" s="4"/>
      <c r="O127" s="4"/>
      <c r="P127" s="4"/>
      <c r="Q127" s="4"/>
    </row>
    <row r="128" ht="15.75" customHeight="1">
      <c r="A128" s="4"/>
      <c r="C128" s="4"/>
      <c r="D128" s="4"/>
      <c r="L128" s="4"/>
      <c r="M128" s="4"/>
      <c r="N128" s="4"/>
      <c r="O128" s="4"/>
      <c r="P128" s="4"/>
      <c r="Q128" s="4"/>
    </row>
    <row r="129" ht="15.75" customHeight="1">
      <c r="A129" s="4"/>
      <c r="C129" s="4"/>
      <c r="D129" s="4"/>
      <c r="L129" s="4"/>
      <c r="M129" s="4"/>
      <c r="N129" s="4"/>
      <c r="O129" s="4"/>
      <c r="P129" s="4"/>
      <c r="Q129" s="4"/>
    </row>
    <row r="130" ht="15.75" customHeight="1">
      <c r="A130" s="4"/>
      <c r="C130" s="4"/>
      <c r="D130" s="4"/>
      <c r="L130" s="4"/>
      <c r="M130" s="4"/>
      <c r="N130" s="4"/>
      <c r="O130" s="4"/>
      <c r="P130" s="4"/>
      <c r="Q130" s="4"/>
    </row>
    <row r="131" ht="15.75" customHeight="1">
      <c r="A131" s="4"/>
      <c r="C131" s="4"/>
      <c r="D131" s="4"/>
      <c r="L131" s="4"/>
      <c r="M131" s="4"/>
      <c r="N131" s="4"/>
      <c r="O131" s="4"/>
      <c r="P131" s="4"/>
      <c r="Q131" s="4"/>
    </row>
    <row r="132" ht="15.75" customHeight="1">
      <c r="A132" s="4"/>
      <c r="C132" s="4"/>
      <c r="D132" s="4"/>
      <c r="L132" s="4"/>
      <c r="M132" s="4"/>
      <c r="N132" s="4"/>
      <c r="O132" s="4"/>
      <c r="P132" s="4"/>
      <c r="Q132" s="4"/>
    </row>
    <row r="133" ht="15.75" customHeight="1">
      <c r="A133" s="4"/>
      <c r="C133" s="4"/>
      <c r="D133" s="4"/>
      <c r="L133" s="4"/>
      <c r="M133" s="4"/>
      <c r="N133" s="4"/>
      <c r="O133" s="4"/>
      <c r="P133" s="4"/>
      <c r="Q133" s="4"/>
    </row>
    <row r="134" ht="15.75" customHeight="1">
      <c r="A134" s="4"/>
      <c r="C134" s="4"/>
      <c r="D134" s="4"/>
      <c r="L134" s="4"/>
      <c r="M134" s="4"/>
      <c r="N134" s="4"/>
      <c r="O134" s="4"/>
      <c r="P134" s="4"/>
      <c r="Q134" s="4"/>
    </row>
    <row r="135" ht="15.75" customHeight="1">
      <c r="A135" s="4"/>
      <c r="C135" s="4"/>
      <c r="D135" s="4"/>
      <c r="L135" s="4"/>
      <c r="M135" s="4"/>
      <c r="N135" s="4"/>
      <c r="O135" s="4"/>
      <c r="P135" s="4"/>
      <c r="Q135" s="4"/>
    </row>
    <row r="136" ht="15.75" customHeight="1">
      <c r="A136" s="4"/>
      <c r="C136" s="4"/>
      <c r="D136" s="4"/>
      <c r="L136" s="4"/>
      <c r="M136" s="4"/>
      <c r="N136" s="4"/>
      <c r="O136" s="4"/>
      <c r="P136" s="4"/>
      <c r="Q136" s="4"/>
    </row>
    <row r="137" ht="15.75" customHeight="1">
      <c r="A137" s="4"/>
      <c r="C137" s="4"/>
      <c r="D137" s="4"/>
      <c r="L137" s="4"/>
      <c r="M137" s="4"/>
      <c r="N137" s="4"/>
      <c r="O137" s="4"/>
      <c r="P137" s="4"/>
      <c r="Q137" s="4"/>
    </row>
    <row r="138" ht="15.75" customHeight="1">
      <c r="A138" s="4"/>
      <c r="C138" s="4"/>
      <c r="D138" s="4"/>
      <c r="L138" s="4"/>
      <c r="M138" s="4"/>
      <c r="N138" s="4"/>
      <c r="O138" s="4"/>
      <c r="P138" s="4"/>
      <c r="Q138" s="4"/>
    </row>
    <row r="139" ht="15.75" customHeight="1">
      <c r="A139" s="4"/>
      <c r="C139" s="4"/>
      <c r="D139" s="4"/>
      <c r="L139" s="4"/>
      <c r="M139" s="4"/>
      <c r="N139" s="4"/>
      <c r="O139" s="4"/>
      <c r="P139" s="4"/>
      <c r="Q139" s="4"/>
    </row>
    <row r="140" ht="15.75" customHeight="1">
      <c r="A140" s="4"/>
      <c r="C140" s="4"/>
      <c r="D140" s="4"/>
      <c r="L140" s="4"/>
      <c r="M140" s="4"/>
      <c r="N140" s="4"/>
      <c r="O140" s="4"/>
      <c r="P140" s="4"/>
      <c r="Q140" s="4"/>
    </row>
    <row r="141" ht="15.75" customHeight="1">
      <c r="A141" s="4"/>
      <c r="C141" s="4"/>
      <c r="D141" s="4"/>
      <c r="L141" s="4"/>
      <c r="M141" s="4"/>
      <c r="N141" s="4"/>
      <c r="O141" s="4"/>
      <c r="P141" s="4"/>
      <c r="Q141" s="4"/>
    </row>
    <row r="142" ht="15.75" customHeight="1">
      <c r="A142" s="4"/>
      <c r="C142" s="4"/>
      <c r="D142" s="4"/>
      <c r="L142" s="4"/>
      <c r="M142" s="4"/>
      <c r="N142" s="4"/>
      <c r="O142" s="4"/>
      <c r="P142" s="4"/>
      <c r="Q142" s="4"/>
    </row>
    <row r="143" ht="15.75" customHeight="1">
      <c r="A143" s="4"/>
      <c r="C143" s="4"/>
      <c r="D143" s="4"/>
      <c r="L143" s="4"/>
      <c r="M143" s="4"/>
      <c r="N143" s="4"/>
      <c r="O143" s="4"/>
      <c r="P143" s="4"/>
      <c r="Q143" s="4"/>
    </row>
    <row r="144" ht="15.75" customHeight="1">
      <c r="A144" s="4"/>
      <c r="C144" s="4"/>
      <c r="D144" s="4"/>
      <c r="L144" s="4"/>
      <c r="M144" s="4"/>
      <c r="N144" s="4"/>
      <c r="O144" s="4"/>
      <c r="P144" s="4"/>
      <c r="Q144" s="4"/>
    </row>
    <row r="145" ht="15.75" customHeight="1">
      <c r="A145" s="4"/>
      <c r="C145" s="4"/>
      <c r="D145" s="4"/>
      <c r="L145" s="4"/>
      <c r="M145" s="4"/>
      <c r="N145" s="4"/>
      <c r="O145" s="4"/>
      <c r="P145" s="4"/>
      <c r="Q145" s="4"/>
    </row>
    <row r="146" ht="15.75" customHeight="1">
      <c r="A146" s="4"/>
      <c r="C146" s="4"/>
      <c r="D146" s="4"/>
      <c r="L146" s="4"/>
      <c r="M146" s="4"/>
      <c r="N146" s="4"/>
      <c r="O146" s="4"/>
      <c r="P146" s="4"/>
      <c r="Q146" s="4"/>
    </row>
    <row r="147" ht="15.75" customHeight="1">
      <c r="A147" s="4"/>
      <c r="C147" s="4"/>
      <c r="D147" s="4"/>
      <c r="L147" s="4"/>
      <c r="M147" s="4"/>
      <c r="N147" s="4"/>
      <c r="O147" s="4"/>
      <c r="P147" s="4"/>
      <c r="Q147" s="4"/>
    </row>
    <row r="148" ht="15.75" customHeight="1">
      <c r="A148" s="4"/>
      <c r="C148" s="4"/>
      <c r="D148" s="4"/>
      <c r="L148" s="4"/>
      <c r="M148" s="4"/>
      <c r="N148" s="4"/>
      <c r="O148" s="4"/>
      <c r="P148" s="4"/>
      <c r="Q148" s="4"/>
    </row>
    <row r="149" ht="15.75" customHeight="1">
      <c r="A149" s="4"/>
      <c r="C149" s="4"/>
      <c r="D149" s="4"/>
      <c r="L149" s="4"/>
      <c r="M149" s="4"/>
      <c r="N149" s="4"/>
      <c r="O149" s="4"/>
      <c r="P149" s="4"/>
      <c r="Q149" s="4"/>
    </row>
    <row r="150" ht="15.75" customHeight="1">
      <c r="A150" s="4"/>
      <c r="C150" s="4"/>
      <c r="D150" s="4"/>
      <c r="L150" s="4"/>
      <c r="M150" s="4"/>
      <c r="N150" s="4"/>
      <c r="O150" s="4"/>
      <c r="P150" s="4"/>
      <c r="Q150" s="4"/>
    </row>
    <row r="151" ht="15.75" customHeight="1">
      <c r="A151" s="4"/>
      <c r="C151" s="4"/>
      <c r="D151" s="4"/>
      <c r="L151" s="4"/>
      <c r="M151" s="4"/>
      <c r="N151" s="4"/>
      <c r="O151" s="4"/>
      <c r="P151" s="4"/>
      <c r="Q151" s="4"/>
    </row>
    <row r="152" ht="15.75" customHeight="1">
      <c r="A152" s="4"/>
      <c r="C152" s="4"/>
      <c r="D152" s="4"/>
      <c r="L152" s="4"/>
      <c r="M152" s="4"/>
      <c r="N152" s="4"/>
      <c r="O152" s="4"/>
      <c r="P152" s="4"/>
      <c r="Q152" s="4"/>
    </row>
    <row r="153" ht="15.75" customHeight="1">
      <c r="A153" s="4"/>
      <c r="C153" s="4"/>
      <c r="D153" s="4"/>
      <c r="L153" s="4"/>
      <c r="M153" s="4"/>
      <c r="N153" s="4"/>
      <c r="O153" s="4"/>
      <c r="P153" s="4"/>
      <c r="Q153" s="4"/>
    </row>
    <row r="154" ht="15.75" customHeight="1">
      <c r="A154" s="4"/>
      <c r="C154" s="4"/>
      <c r="D154" s="4"/>
      <c r="L154" s="4"/>
      <c r="M154" s="4"/>
      <c r="N154" s="4"/>
      <c r="O154" s="4"/>
      <c r="P154" s="4"/>
      <c r="Q154" s="4"/>
    </row>
    <row r="155" ht="15.75" customHeight="1">
      <c r="A155" s="4"/>
      <c r="C155" s="4"/>
      <c r="D155" s="4"/>
      <c r="L155" s="4"/>
      <c r="M155" s="4"/>
      <c r="N155" s="4"/>
      <c r="O155" s="4"/>
      <c r="P155" s="4"/>
      <c r="Q155" s="4"/>
    </row>
    <row r="156" ht="15.75" customHeight="1">
      <c r="A156" s="4"/>
      <c r="C156" s="4"/>
      <c r="D156" s="4"/>
      <c r="L156" s="4"/>
      <c r="M156" s="4"/>
      <c r="N156" s="4"/>
      <c r="O156" s="4"/>
      <c r="P156" s="4"/>
      <c r="Q156" s="4"/>
    </row>
    <row r="157" ht="15.75" customHeight="1">
      <c r="A157" s="4"/>
      <c r="C157" s="4"/>
      <c r="D157" s="4"/>
      <c r="L157" s="4"/>
      <c r="M157" s="4"/>
      <c r="N157" s="4"/>
      <c r="O157" s="4"/>
      <c r="P157" s="4"/>
      <c r="Q157" s="4"/>
    </row>
    <row r="158" ht="15.75" customHeight="1">
      <c r="A158" s="4"/>
      <c r="C158" s="4"/>
      <c r="D158" s="4"/>
      <c r="L158" s="4"/>
      <c r="M158" s="4"/>
      <c r="N158" s="4"/>
      <c r="O158" s="4"/>
      <c r="P158" s="4"/>
      <c r="Q158" s="4"/>
    </row>
    <row r="159" ht="15.75" customHeight="1">
      <c r="A159" s="4"/>
      <c r="C159" s="4"/>
      <c r="D159" s="4"/>
      <c r="L159" s="4"/>
      <c r="M159" s="4"/>
      <c r="N159" s="4"/>
      <c r="O159" s="4"/>
      <c r="P159" s="4"/>
      <c r="Q159" s="4"/>
    </row>
    <row r="160" ht="15.75" customHeight="1">
      <c r="A160" s="4"/>
      <c r="C160" s="4"/>
      <c r="D160" s="4"/>
      <c r="L160" s="4"/>
      <c r="M160" s="4"/>
      <c r="N160" s="4"/>
      <c r="O160" s="4"/>
      <c r="P160" s="4"/>
      <c r="Q160" s="4"/>
    </row>
    <row r="161" ht="15.75" customHeight="1">
      <c r="A161" s="4"/>
      <c r="C161" s="4"/>
      <c r="D161" s="4"/>
      <c r="L161" s="4"/>
      <c r="M161" s="4"/>
      <c r="N161" s="4"/>
      <c r="O161" s="4"/>
      <c r="P161" s="4"/>
      <c r="Q161" s="4"/>
    </row>
    <row r="162" ht="15.75" customHeight="1">
      <c r="A162" s="4"/>
      <c r="C162" s="4"/>
      <c r="D162" s="4"/>
      <c r="L162" s="4"/>
      <c r="M162" s="4"/>
      <c r="N162" s="4"/>
      <c r="O162" s="4"/>
      <c r="P162" s="4"/>
      <c r="Q162" s="4"/>
    </row>
    <row r="163" ht="15.75" customHeight="1">
      <c r="A163" s="4"/>
      <c r="C163" s="4"/>
      <c r="D163" s="4"/>
      <c r="L163" s="4"/>
      <c r="M163" s="4"/>
      <c r="N163" s="4"/>
      <c r="O163" s="4"/>
      <c r="P163" s="4"/>
      <c r="Q163" s="4"/>
    </row>
    <row r="164" ht="15.75" customHeight="1">
      <c r="A164" s="4"/>
      <c r="C164" s="4"/>
      <c r="D164" s="4"/>
      <c r="L164" s="4"/>
      <c r="M164" s="4"/>
      <c r="N164" s="4"/>
      <c r="O164" s="4"/>
      <c r="P164" s="4"/>
      <c r="Q164" s="4"/>
    </row>
    <row r="165" ht="15.75" customHeight="1">
      <c r="A165" s="4"/>
      <c r="C165" s="4"/>
      <c r="D165" s="4"/>
      <c r="L165" s="4"/>
      <c r="M165" s="4"/>
      <c r="N165" s="4"/>
      <c r="O165" s="4"/>
      <c r="P165" s="4"/>
      <c r="Q165" s="4"/>
    </row>
    <row r="166" ht="15.75" customHeight="1">
      <c r="A166" s="4"/>
      <c r="C166" s="4"/>
      <c r="D166" s="4"/>
      <c r="L166" s="4"/>
      <c r="M166" s="4"/>
      <c r="N166" s="4"/>
      <c r="O166" s="4"/>
      <c r="P166" s="4"/>
      <c r="Q166" s="4"/>
    </row>
    <row r="167" ht="15.75" customHeight="1">
      <c r="A167" s="4"/>
      <c r="C167" s="4"/>
      <c r="D167" s="4"/>
      <c r="L167" s="4"/>
      <c r="M167" s="4"/>
      <c r="N167" s="4"/>
      <c r="O167" s="4"/>
      <c r="P167" s="4"/>
      <c r="Q167" s="4"/>
    </row>
    <row r="168" ht="15.75" customHeight="1">
      <c r="A168" s="4"/>
      <c r="C168" s="4"/>
      <c r="D168" s="4"/>
      <c r="L168" s="4"/>
      <c r="M168" s="4"/>
      <c r="N168" s="4"/>
      <c r="O168" s="4"/>
      <c r="P168" s="4"/>
      <c r="Q168" s="4"/>
    </row>
    <row r="169" ht="15.75" customHeight="1">
      <c r="A169" s="4"/>
      <c r="C169" s="4"/>
      <c r="D169" s="4"/>
      <c r="L169" s="4"/>
      <c r="M169" s="4"/>
      <c r="N169" s="4"/>
      <c r="O169" s="4"/>
      <c r="P169" s="4"/>
      <c r="Q169" s="4"/>
    </row>
    <row r="170" ht="15.75" customHeight="1">
      <c r="A170" s="4"/>
      <c r="C170" s="4"/>
      <c r="D170" s="4"/>
      <c r="L170" s="4"/>
      <c r="M170" s="4"/>
      <c r="N170" s="4"/>
      <c r="O170" s="4"/>
      <c r="P170" s="4"/>
      <c r="Q170" s="4"/>
    </row>
    <row r="171" ht="15.75" customHeight="1">
      <c r="A171" s="4"/>
      <c r="C171" s="4"/>
      <c r="D171" s="4"/>
      <c r="L171" s="4"/>
      <c r="M171" s="4"/>
      <c r="N171" s="4"/>
      <c r="O171" s="4"/>
      <c r="P171" s="4"/>
      <c r="Q171" s="4"/>
    </row>
    <row r="172" ht="15.75" customHeight="1">
      <c r="A172" s="4"/>
      <c r="C172" s="4"/>
      <c r="D172" s="4"/>
      <c r="L172" s="4"/>
      <c r="M172" s="4"/>
      <c r="N172" s="4"/>
      <c r="O172" s="4"/>
      <c r="P172" s="4"/>
      <c r="Q172" s="4"/>
    </row>
    <row r="173" ht="15.75" customHeight="1">
      <c r="A173" s="4"/>
      <c r="C173" s="4"/>
      <c r="D173" s="4"/>
      <c r="L173" s="4"/>
      <c r="M173" s="4"/>
      <c r="N173" s="4"/>
      <c r="O173" s="4"/>
      <c r="P173" s="4"/>
      <c r="Q173" s="4"/>
    </row>
    <row r="174" ht="15.75" customHeight="1">
      <c r="A174" s="4"/>
      <c r="C174" s="4"/>
      <c r="D174" s="4"/>
      <c r="L174" s="4"/>
      <c r="M174" s="4"/>
      <c r="N174" s="4"/>
      <c r="O174" s="4"/>
      <c r="P174" s="4"/>
      <c r="Q174" s="4"/>
    </row>
    <row r="175" ht="15.75" customHeight="1">
      <c r="A175" s="4"/>
      <c r="C175" s="4"/>
      <c r="D175" s="4"/>
      <c r="L175" s="4"/>
      <c r="M175" s="4"/>
      <c r="N175" s="4"/>
      <c r="O175" s="4"/>
      <c r="P175" s="4"/>
      <c r="Q175" s="4"/>
    </row>
    <row r="176" ht="15.75" customHeight="1">
      <c r="A176" s="4"/>
      <c r="C176" s="4"/>
      <c r="D176" s="4"/>
      <c r="L176" s="4"/>
      <c r="M176" s="4"/>
      <c r="N176" s="4"/>
      <c r="O176" s="4"/>
      <c r="P176" s="4"/>
      <c r="Q176" s="4"/>
    </row>
    <row r="177" ht="15.75" customHeight="1">
      <c r="A177" s="4"/>
      <c r="C177" s="4"/>
      <c r="D177" s="4"/>
      <c r="L177" s="4"/>
      <c r="M177" s="4"/>
      <c r="N177" s="4"/>
      <c r="O177" s="4"/>
      <c r="P177" s="4"/>
      <c r="Q177" s="4"/>
    </row>
    <row r="178" ht="15.75" customHeight="1">
      <c r="A178" s="4"/>
      <c r="C178" s="4"/>
      <c r="D178" s="4"/>
      <c r="L178" s="4"/>
      <c r="M178" s="4"/>
      <c r="N178" s="4"/>
      <c r="O178" s="4"/>
      <c r="P178" s="4"/>
      <c r="Q178" s="4"/>
    </row>
    <row r="179" ht="15.75" customHeight="1">
      <c r="A179" s="4"/>
      <c r="C179" s="4"/>
      <c r="D179" s="4"/>
      <c r="L179" s="4"/>
      <c r="M179" s="4"/>
      <c r="N179" s="4"/>
      <c r="O179" s="4"/>
      <c r="P179" s="4"/>
      <c r="Q179" s="4"/>
    </row>
    <row r="180" ht="15.75" customHeight="1">
      <c r="A180" s="4"/>
      <c r="C180" s="4"/>
      <c r="D180" s="4"/>
      <c r="L180" s="4"/>
      <c r="M180" s="4"/>
      <c r="N180" s="4"/>
      <c r="O180" s="4"/>
      <c r="P180" s="4"/>
      <c r="Q180" s="4"/>
    </row>
    <row r="181" ht="15.75" customHeight="1">
      <c r="A181" s="4"/>
      <c r="C181" s="4"/>
      <c r="D181" s="4"/>
      <c r="L181" s="4"/>
      <c r="M181" s="4"/>
      <c r="N181" s="4"/>
      <c r="O181" s="4"/>
      <c r="P181" s="4"/>
      <c r="Q181" s="4"/>
    </row>
    <row r="182" ht="15.75" customHeight="1">
      <c r="A182" s="4"/>
      <c r="C182" s="4"/>
      <c r="D182" s="4"/>
      <c r="L182" s="4"/>
      <c r="M182" s="4"/>
      <c r="N182" s="4"/>
      <c r="O182" s="4"/>
      <c r="P182" s="4"/>
      <c r="Q182" s="4"/>
    </row>
    <row r="183" ht="15.75" customHeight="1">
      <c r="A183" s="4"/>
      <c r="C183" s="4"/>
      <c r="D183" s="4"/>
      <c r="L183" s="4"/>
      <c r="M183" s="4"/>
      <c r="N183" s="4"/>
      <c r="O183" s="4"/>
      <c r="P183" s="4"/>
      <c r="Q183" s="4"/>
    </row>
    <row r="184" ht="15.75" customHeight="1">
      <c r="A184" s="4"/>
      <c r="C184" s="4"/>
      <c r="D184" s="4"/>
      <c r="L184" s="4"/>
      <c r="M184" s="4"/>
      <c r="N184" s="4"/>
      <c r="O184" s="4"/>
      <c r="P184" s="4"/>
      <c r="Q184" s="4"/>
    </row>
    <row r="185" ht="15.75" customHeight="1">
      <c r="A185" s="4"/>
      <c r="C185" s="4"/>
      <c r="D185" s="4"/>
      <c r="L185" s="4"/>
      <c r="M185" s="4"/>
      <c r="N185" s="4"/>
      <c r="O185" s="4"/>
      <c r="P185" s="4"/>
      <c r="Q185" s="4"/>
    </row>
    <row r="186" ht="15.75" customHeight="1">
      <c r="A186" s="4"/>
      <c r="C186" s="4"/>
      <c r="D186" s="4"/>
      <c r="L186" s="4"/>
      <c r="M186" s="4"/>
      <c r="N186" s="4"/>
      <c r="O186" s="4"/>
      <c r="P186" s="4"/>
      <c r="Q186" s="4"/>
    </row>
    <row r="187" ht="15.75" customHeight="1">
      <c r="A187" s="4"/>
      <c r="C187" s="4"/>
      <c r="D187" s="4"/>
      <c r="L187" s="4"/>
      <c r="M187" s="4"/>
      <c r="N187" s="4"/>
      <c r="O187" s="4"/>
      <c r="P187" s="4"/>
      <c r="Q187" s="4"/>
    </row>
    <row r="188" ht="15.75" customHeight="1">
      <c r="A188" s="4"/>
      <c r="C188" s="4"/>
      <c r="D188" s="4"/>
      <c r="L188" s="4"/>
      <c r="M188" s="4"/>
      <c r="N188" s="4"/>
      <c r="O188" s="4"/>
      <c r="P188" s="4"/>
      <c r="Q188" s="4"/>
    </row>
    <row r="189" ht="15.75" customHeight="1">
      <c r="A189" s="4"/>
      <c r="C189" s="4"/>
      <c r="D189" s="4"/>
      <c r="L189" s="4"/>
      <c r="M189" s="4"/>
      <c r="N189" s="4"/>
      <c r="O189" s="4"/>
      <c r="P189" s="4"/>
      <c r="Q189" s="4"/>
    </row>
    <row r="190" ht="15.75" customHeight="1">
      <c r="A190" s="4"/>
      <c r="C190" s="4"/>
      <c r="D190" s="4"/>
      <c r="L190" s="4"/>
      <c r="M190" s="4"/>
      <c r="N190" s="4"/>
      <c r="O190" s="4"/>
      <c r="P190" s="4"/>
      <c r="Q190" s="4"/>
    </row>
    <row r="191" ht="15.75" customHeight="1">
      <c r="A191" s="4"/>
      <c r="C191" s="4"/>
      <c r="D191" s="4"/>
      <c r="L191" s="4"/>
      <c r="M191" s="4"/>
      <c r="N191" s="4"/>
      <c r="O191" s="4"/>
      <c r="P191" s="4"/>
      <c r="Q191" s="4"/>
    </row>
    <row r="192" ht="15.75" customHeight="1">
      <c r="A192" s="4"/>
      <c r="C192" s="4"/>
      <c r="D192" s="4"/>
      <c r="L192" s="4"/>
      <c r="M192" s="4"/>
      <c r="N192" s="4"/>
      <c r="O192" s="4"/>
      <c r="P192" s="4"/>
      <c r="Q192" s="4"/>
    </row>
    <row r="193" ht="15.75" customHeight="1">
      <c r="A193" s="4"/>
      <c r="C193" s="4"/>
      <c r="D193" s="4"/>
      <c r="L193" s="4"/>
      <c r="M193" s="4"/>
      <c r="N193" s="4"/>
      <c r="O193" s="4"/>
      <c r="P193" s="4"/>
      <c r="Q193" s="4"/>
    </row>
    <row r="194" ht="15.75" customHeight="1">
      <c r="A194" s="4"/>
      <c r="C194" s="4"/>
      <c r="D194" s="4"/>
      <c r="L194" s="4"/>
      <c r="M194" s="4"/>
      <c r="N194" s="4"/>
      <c r="O194" s="4"/>
      <c r="P194" s="4"/>
      <c r="Q194" s="4"/>
    </row>
    <row r="195" ht="15.75" customHeight="1">
      <c r="A195" s="4"/>
      <c r="C195" s="4"/>
      <c r="D195" s="4"/>
      <c r="L195" s="4"/>
      <c r="M195" s="4"/>
      <c r="N195" s="4"/>
      <c r="O195" s="4"/>
      <c r="P195" s="4"/>
      <c r="Q195" s="4"/>
    </row>
    <row r="196" ht="15.75" customHeight="1">
      <c r="A196" s="4"/>
      <c r="C196" s="4"/>
      <c r="D196" s="4"/>
      <c r="L196" s="4"/>
      <c r="M196" s="4"/>
      <c r="N196" s="4"/>
      <c r="O196" s="4"/>
      <c r="P196" s="4"/>
      <c r="Q196" s="4"/>
    </row>
    <row r="197" ht="15.75" customHeight="1">
      <c r="A197" s="4"/>
      <c r="C197" s="4"/>
      <c r="D197" s="4"/>
      <c r="L197" s="4"/>
      <c r="M197" s="4"/>
      <c r="N197" s="4"/>
      <c r="O197" s="4"/>
      <c r="P197" s="4"/>
      <c r="Q197" s="4"/>
    </row>
    <row r="198" ht="15.75" customHeight="1">
      <c r="A198" s="4"/>
      <c r="C198" s="4"/>
      <c r="D198" s="4"/>
      <c r="L198" s="4"/>
      <c r="M198" s="4"/>
      <c r="N198" s="4"/>
      <c r="O198" s="4"/>
      <c r="P198" s="4"/>
      <c r="Q198" s="4"/>
    </row>
    <row r="199" ht="15.75" customHeight="1">
      <c r="A199" s="4"/>
      <c r="C199" s="4"/>
      <c r="D199" s="4"/>
      <c r="L199" s="4"/>
      <c r="M199" s="4"/>
      <c r="N199" s="4"/>
      <c r="O199" s="4"/>
      <c r="P199" s="4"/>
      <c r="Q199" s="4"/>
    </row>
    <row r="200" ht="15.75" customHeight="1">
      <c r="A200" s="4"/>
      <c r="C200" s="4"/>
      <c r="D200" s="4"/>
      <c r="L200" s="4"/>
      <c r="M200" s="4"/>
      <c r="N200" s="4"/>
      <c r="O200" s="4"/>
      <c r="P200" s="4"/>
      <c r="Q200" s="4"/>
    </row>
    <row r="201" ht="15.75" customHeight="1">
      <c r="A201" s="4"/>
      <c r="C201" s="4"/>
      <c r="D201" s="4"/>
      <c r="L201" s="4"/>
      <c r="M201" s="4"/>
      <c r="N201" s="4"/>
      <c r="O201" s="4"/>
      <c r="P201" s="4"/>
      <c r="Q201" s="4"/>
    </row>
    <row r="202" ht="15.75" customHeight="1">
      <c r="A202" s="4"/>
      <c r="C202" s="4"/>
      <c r="D202" s="4"/>
      <c r="L202" s="4"/>
      <c r="M202" s="4"/>
      <c r="N202" s="4"/>
      <c r="O202" s="4"/>
      <c r="P202" s="4"/>
      <c r="Q202" s="4"/>
    </row>
    <row r="203" ht="15.75" customHeight="1">
      <c r="A203" s="4"/>
      <c r="C203" s="4"/>
      <c r="D203" s="4"/>
      <c r="L203" s="4"/>
      <c r="M203" s="4"/>
      <c r="N203" s="4"/>
      <c r="O203" s="4"/>
      <c r="P203" s="4"/>
      <c r="Q203" s="4"/>
    </row>
    <row r="204" ht="15.75" customHeight="1">
      <c r="A204" s="4"/>
      <c r="C204" s="4"/>
      <c r="D204" s="4"/>
      <c r="L204" s="4"/>
      <c r="M204" s="4"/>
      <c r="N204" s="4"/>
      <c r="O204" s="4"/>
      <c r="P204" s="4"/>
      <c r="Q204" s="4"/>
    </row>
    <row r="205" ht="15.75" customHeight="1">
      <c r="A205" s="4"/>
      <c r="C205" s="4"/>
      <c r="D205" s="4"/>
      <c r="L205" s="4"/>
      <c r="M205" s="4"/>
      <c r="N205" s="4"/>
      <c r="O205" s="4"/>
      <c r="P205" s="4"/>
      <c r="Q205" s="4"/>
    </row>
    <row r="206" ht="15.75" customHeight="1">
      <c r="A206" s="4"/>
      <c r="C206" s="4"/>
      <c r="D206" s="4"/>
      <c r="L206" s="4"/>
      <c r="M206" s="4"/>
      <c r="N206" s="4"/>
      <c r="O206" s="4"/>
      <c r="P206" s="4"/>
      <c r="Q206" s="4"/>
    </row>
    <row r="207" ht="15.75" customHeight="1">
      <c r="A207" s="4"/>
      <c r="C207" s="4"/>
      <c r="D207" s="4"/>
      <c r="L207" s="4"/>
      <c r="M207" s="4"/>
      <c r="N207" s="4"/>
      <c r="O207" s="4"/>
      <c r="P207" s="4"/>
      <c r="Q207" s="4"/>
    </row>
    <row r="208" ht="15.75" customHeight="1">
      <c r="A208" s="4"/>
      <c r="C208" s="4"/>
      <c r="D208" s="4"/>
      <c r="L208" s="4"/>
      <c r="M208" s="4"/>
      <c r="N208" s="4"/>
      <c r="O208" s="4"/>
      <c r="P208" s="4"/>
      <c r="Q208" s="4"/>
    </row>
    <row r="209" ht="15.75" customHeight="1">
      <c r="A209" s="4"/>
      <c r="C209" s="4"/>
      <c r="D209" s="4"/>
      <c r="L209" s="4"/>
      <c r="M209" s="4"/>
      <c r="N209" s="4"/>
      <c r="O209" s="4"/>
      <c r="P209" s="4"/>
      <c r="Q209" s="4"/>
    </row>
    <row r="210" ht="15.75" customHeight="1">
      <c r="A210" s="4"/>
      <c r="C210" s="4"/>
      <c r="D210" s="4"/>
      <c r="L210" s="4"/>
      <c r="M210" s="4"/>
      <c r="N210" s="4"/>
      <c r="O210" s="4"/>
      <c r="P210" s="4"/>
      <c r="Q210" s="4"/>
    </row>
    <row r="211" ht="15.75" customHeight="1">
      <c r="A211" s="4"/>
      <c r="C211" s="4"/>
      <c r="D211" s="4"/>
      <c r="L211" s="4"/>
      <c r="M211" s="4"/>
      <c r="N211" s="4"/>
      <c r="O211" s="4"/>
      <c r="P211" s="4"/>
      <c r="Q211" s="4"/>
    </row>
    <row r="212" ht="15.75" customHeight="1">
      <c r="A212" s="4"/>
      <c r="C212" s="4"/>
      <c r="D212" s="4"/>
      <c r="L212" s="4"/>
      <c r="M212" s="4"/>
      <c r="N212" s="4"/>
      <c r="O212" s="4"/>
      <c r="P212" s="4"/>
      <c r="Q212" s="4"/>
    </row>
    <row r="213" ht="15.75" customHeight="1">
      <c r="A213" s="4"/>
      <c r="C213" s="4"/>
      <c r="D213" s="4"/>
      <c r="L213" s="4"/>
      <c r="M213" s="4"/>
      <c r="N213" s="4"/>
      <c r="O213" s="4"/>
      <c r="P213" s="4"/>
      <c r="Q213" s="4"/>
    </row>
    <row r="214" ht="15.75" customHeight="1">
      <c r="A214" s="4"/>
      <c r="C214" s="4"/>
      <c r="D214" s="4"/>
      <c r="L214" s="4"/>
      <c r="M214" s="4"/>
      <c r="N214" s="4"/>
      <c r="O214" s="4"/>
      <c r="P214" s="4"/>
      <c r="Q214" s="4"/>
    </row>
    <row r="215" ht="15.75" customHeight="1">
      <c r="A215" s="4"/>
      <c r="C215" s="4"/>
      <c r="D215" s="4"/>
      <c r="L215" s="4"/>
      <c r="M215" s="4"/>
      <c r="N215" s="4"/>
      <c r="O215" s="4"/>
      <c r="P215" s="4"/>
      <c r="Q215" s="4"/>
    </row>
    <row r="216" ht="15.75" customHeight="1">
      <c r="A216" s="4"/>
      <c r="C216" s="4"/>
      <c r="D216" s="4"/>
      <c r="L216" s="4"/>
      <c r="M216" s="4"/>
      <c r="N216" s="4"/>
      <c r="O216" s="4"/>
      <c r="P216" s="4"/>
      <c r="Q216" s="4"/>
    </row>
    <row r="217" ht="15.75" customHeight="1">
      <c r="A217" s="4"/>
      <c r="C217" s="4"/>
      <c r="D217" s="4"/>
      <c r="L217" s="4"/>
      <c r="M217" s="4"/>
      <c r="N217" s="4"/>
      <c r="O217" s="4"/>
      <c r="P217" s="4"/>
      <c r="Q217" s="4"/>
    </row>
    <row r="218" ht="15.75" customHeight="1">
      <c r="A218" s="4"/>
      <c r="C218" s="4"/>
      <c r="D218" s="4"/>
      <c r="L218" s="4"/>
      <c r="M218" s="4"/>
      <c r="N218" s="4"/>
      <c r="O218" s="4"/>
      <c r="P218" s="4"/>
      <c r="Q218" s="4"/>
    </row>
    <row r="219" ht="15.75" customHeight="1">
      <c r="A219" s="4"/>
      <c r="C219" s="4"/>
      <c r="D219" s="4"/>
      <c r="L219" s="4"/>
      <c r="M219" s="4"/>
      <c r="N219" s="4"/>
      <c r="O219" s="4"/>
      <c r="P219" s="4"/>
      <c r="Q219" s="4"/>
    </row>
    <row r="220" ht="15.75" customHeight="1">
      <c r="A220" s="4"/>
      <c r="C220" s="4"/>
      <c r="D220" s="4"/>
      <c r="L220" s="4"/>
      <c r="M220" s="4"/>
      <c r="N220" s="4"/>
      <c r="O220" s="4"/>
      <c r="P220" s="4"/>
      <c r="Q220" s="4"/>
    </row>
    <row r="221" ht="15.75" customHeight="1">
      <c r="A221" s="4"/>
      <c r="C221" s="4"/>
      <c r="D221" s="4"/>
      <c r="L221" s="4"/>
      <c r="M221" s="4"/>
      <c r="N221" s="4"/>
      <c r="O221" s="4"/>
      <c r="P221" s="4"/>
      <c r="Q221" s="4"/>
    </row>
    <row r="222" ht="15.75" customHeight="1">
      <c r="A222" s="4"/>
      <c r="C222" s="4"/>
      <c r="D222" s="4"/>
      <c r="L222" s="4"/>
      <c r="M222" s="4"/>
      <c r="N222" s="4"/>
      <c r="O222" s="4"/>
      <c r="P222" s="4"/>
      <c r="Q222" s="4"/>
    </row>
    <row r="223" ht="15.75" customHeight="1">
      <c r="A223" s="4"/>
      <c r="C223" s="4"/>
      <c r="D223" s="4"/>
      <c r="L223" s="4"/>
      <c r="M223" s="4"/>
      <c r="N223" s="4"/>
      <c r="O223" s="4"/>
      <c r="P223" s="4"/>
      <c r="Q223" s="4"/>
    </row>
    <row r="224" ht="15.75" customHeight="1">
      <c r="A224" s="4"/>
      <c r="C224" s="4"/>
      <c r="D224" s="4"/>
      <c r="L224" s="4"/>
      <c r="M224" s="4"/>
      <c r="N224" s="4"/>
      <c r="O224" s="4"/>
      <c r="P224" s="4"/>
      <c r="Q224" s="4"/>
    </row>
    <row r="225" ht="15.75" customHeight="1">
      <c r="A225" s="4"/>
      <c r="C225" s="4"/>
      <c r="D225" s="4"/>
      <c r="L225" s="4"/>
      <c r="M225" s="4"/>
      <c r="N225" s="4"/>
      <c r="O225" s="4"/>
      <c r="P225" s="4"/>
      <c r="Q225" s="4"/>
    </row>
    <row r="226" ht="15.75" customHeight="1">
      <c r="A226" s="4"/>
      <c r="C226" s="4"/>
      <c r="D226" s="4"/>
      <c r="L226" s="4"/>
      <c r="M226" s="4"/>
      <c r="N226" s="4"/>
      <c r="O226" s="4"/>
      <c r="P226" s="4"/>
      <c r="Q226" s="4"/>
    </row>
    <row r="227" ht="15.75" customHeight="1">
      <c r="A227" s="4"/>
      <c r="C227" s="4"/>
      <c r="D227" s="4"/>
      <c r="L227" s="4"/>
      <c r="M227" s="4"/>
      <c r="N227" s="4"/>
      <c r="O227" s="4"/>
      <c r="P227" s="4"/>
      <c r="Q227" s="4"/>
    </row>
    <row r="228" ht="15.75" customHeight="1">
      <c r="A228" s="4"/>
      <c r="C228" s="4"/>
      <c r="D228" s="4"/>
      <c r="L228" s="4"/>
      <c r="M228" s="4"/>
      <c r="N228" s="4"/>
      <c r="O228" s="4"/>
      <c r="P228" s="4"/>
      <c r="Q228" s="4"/>
    </row>
    <row r="229" ht="15.75" customHeight="1">
      <c r="A229" s="4"/>
      <c r="C229" s="4"/>
      <c r="D229" s="4"/>
      <c r="L229" s="4"/>
      <c r="M229" s="4"/>
      <c r="N229" s="4"/>
      <c r="O229" s="4"/>
      <c r="P229" s="4"/>
      <c r="Q229" s="4"/>
    </row>
    <row r="230" ht="15.75" customHeight="1">
      <c r="A230" s="4"/>
      <c r="C230" s="4"/>
      <c r="D230" s="4"/>
      <c r="L230" s="4"/>
      <c r="M230" s="4"/>
      <c r="N230" s="4"/>
      <c r="O230" s="4"/>
      <c r="P230" s="4"/>
      <c r="Q230" s="4"/>
    </row>
    <row r="231" ht="15.75" customHeight="1">
      <c r="A231" s="4"/>
      <c r="C231" s="4"/>
      <c r="D231" s="4"/>
      <c r="L231" s="4"/>
      <c r="M231" s="4"/>
      <c r="N231" s="4"/>
      <c r="O231" s="4"/>
      <c r="P231" s="4"/>
      <c r="Q231" s="4"/>
    </row>
    <row r="232" ht="15.75" customHeight="1">
      <c r="A232" s="4"/>
      <c r="C232" s="4"/>
      <c r="D232" s="4"/>
      <c r="L232" s="4"/>
      <c r="M232" s="4"/>
      <c r="N232" s="4"/>
      <c r="O232" s="4"/>
      <c r="P232" s="4"/>
      <c r="Q232" s="4"/>
    </row>
    <row r="233" ht="15.75" customHeight="1">
      <c r="A233" s="4"/>
      <c r="C233" s="4"/>
      <c r="D233" s="4"/>
      <c r="L233" s="4"/>
      <c r="M233" s="4"/>
      <c r="N233" s="4"/>
      <c r="O233" s="4"/>
      <c r="P233" s="4"/>
      <c r="Q233" s="4"/>
    </row>
    <row r="234" ht="15.75" customHeight="1">
      <c r="A234" s="4"/>
      <c r="C234" s="4"/>
      <c r="D234" s="4"/>
      <c r="L234" s="4"/>
      <c r="M234" s="4"/>
      <c r="N234" s="4"/>
      <c r="O234" s="4"/>
      <c r="P234" s="4"/>
      <c r="Q234" s="4"/>
    </row>
    <row r="235" ht="15.75" customHeight="1">
      <c r="A235" s="4"/>
      <c r="C235" s="4"/>
      <c r="D235" s="4"/>
      <c r="L235" s="4"/>
      <c r="M235" s="4"/>
      <c r="N235" s="4"/>
      <c r="O235" s="4"/>
      <c r="P235" s="4"/>
      <c r="Q235" s="4"/>
    </row>
    <row r="236" ht="15.75" customHeight="1">
      <c r="A236" s="4"/>
      <c r="C236" s="4"/>
      <c r="D236" s="4"/>
      <c r="L236" s="4"/>
      <c r="M236" s="4"/>
      <c r="N236" s="4"/>
      <c r="O236" s="4"/>
      <c r="P236" s="4"/>
      <c r="Q236" s="4"/>
    </row>
    <row r="237" ht="15.75" customHeight="1">
      <c r="A237" s="4"/>
      <c r="C237" s="4"/>
      <c r="D237" s="4"/>
      <c r="L237" s="4"/>
      <c r="M237" s="4"/>
      <c r="N237" s="4"/>
      <c r="O237" s="4"/>
      <c r="P237" s="4"/>
      <c r="Q237" s="4"/>
    </row>
    <row r="238" ht="15.75" customHeight="1">
      <c r="A238" s="4"/>
      <c r="C238" s="4"/>
      <c r="D238" s="4"/>
      <c r="L238" s="4"/>
      <c r="M238" s="4"/>
      <c r="N238" s="4"/>
      <c r="O238" s="4"/>
      <c r="P238" s="4"/>
      <c r="Q238" s="4"/>
    </row>
    <row r="239" ht="15.75" customHeight="1">
      <c r="A239" s="4"/>
      <c r="C239" s="4"/>
      <c r="D239" s="4"/>
      <c r="L239" s="4"/>
      <c r="M239" s="4"/>
      <c r="N239" s="4"/>
      <c r="O239" s="4"/>
      <c r="P239" s="4"/>
      <c r="Q239" s="4"/>
    </row>
    <row r="240" ht="15.75" customHeight="1">
      <c r="A240" s="4"/>
      <c r="C240" s="4"/>
      <c r="D240" s="4"/>
      <c r="L240" s="4"/>
      <c r="M240" s="4"/>
      <c r="N240" s="4"/>
      <c r="O240" s="4"/>
      <c r="P240" s="4"/>
      <c r="Q240" s="4"/>
    </row>
    <row r="241" ht="15.75" customHeight="1">
      <c r="A241" s="4"/>
      <c r="C241" s="4"/>
      <c r="D241" s="4"/>
      <c r="L241" s="4"/>
      <c r="M241" s="4"/>
      <c r="N241" s="4"/>
      <c r="O241" s="4"/>
      <c r="P241" s="4"/>
      <c r="Q241" s="4"/>
    </row>
    <row r="242" ht="15.75" customHeight="1">
      <c r="A242" s="4"/>
      <c r="C242" s="4"/>
      <c r="D242" s="4"/>
      <c r="L242" s="4"/>
      <c r="M242" s="4"/>
      <c r="N242" s="4"/>
      <c r="O242" s="4"/>
      <c r="P242" s="4"/>
      <c r="Q242" s="4"/>
    </row>
    <row r="243" ht="15.75" customHeight="1">
      <c r="A243" s="4"/>
      <c r="C243" s="4"/>
      <c r="D243" s="4"/>
      <c r="L243" s="4"/>
      <c r="M243" s="4"/>
      <c r="N243" s="4"/>
      <c r="O243" s="4"/>
      <c r="P243" s="4"/>
      <c r="Q243" s="4"/>
    </row>
    <row r="244" ht="15.75" customHeight="1">
      <c r="A244" s="4"/>
      <c r="C244" s="4"/>
      <c r="D244" s="4"/>
      <c r="L244" s="4"/>
      <c r="M244" s="4"/>
      <c r="N244" s="4"/>
      <c r="O244" s="4"/>
      <c r="P244" s="4"/>
      <c r="Q244" s="4"/>
    </row>
    <row r="245" ht="15.75" customHeight="1">
      <c r="A245" s="4"/>
      <c r="C245" s="4"/>
      <c r="D245" s="4"/>
      <c r="L245" s="4"/>
      <c r="M245" s="4"/>
      <c r="N245" s="4"/>
      <c r="O245" s="4"/>
      <c r="P245" s="4"/>
      <c r="Q245" s="4"/>
    </row>
    <row r="246" ht="15.75" customHeight="1">
      <c r="A246" s="4"/>
      <c r="C246" s="4"/>
      <c r="D246" s="4"/>
      <c r="L246" s="4"/>
      <c r="M246" s="4"/>
      <c r="N246" s="4"/>
      <c r="O246" s="4"/>
      <c r="P246" s="4"/>
      <c r="Q246" s="4"/>
    </row>
    <row r="247" ht="15.75" customHeight="1">
      <c r="A247" s="4"/>
      <c r="C247" s="4"/>
      <c r="D247" s="4"/>
      <c r="L247" s="4"/>
      <c r="M247" s="4"/>
      <c r="N247" s="4"/>
      <c r="O247" s="4"/>
      <c r="P247" s="4"/>
      <c r="Q247" s="4"/>
    </row>
    <row r="248" ht="15.75" customHeight="1">
      <c r="A248" s="4"/>
      <c r="C248" s="4"/>
      <c r="D248" s="4"/>
      <c r="L248" s="4"/>
      <c r="M248" s="4"/>
      <c r="N248" s="4"/>
      <c r="O248" s="4"/>
      <c r="P248" s="4"/>
      <c r="Q248" s="4"/>
    </row>
    <row r="249" ht="15.75" customHeight="1">
      <c r="A249" s="4"/>
      <c r="C249" s="4"/>
      <c r="D249" s="4"/>
      <c r="L249" s="4"/>
      <c r="M249" s="4"/>
      <c r="N249" s="4"/>
      <c r="O249" s="4"/>
      <c r="P249" s="4"/>
      <c r="Q249" s="4"/>
    </row>
    <row r="250" ht="15.75" customHeight="1">
      <c r="A250" s="4"/>
      <c r="C250" s="4"/>
      <c r="D250" s="4"/>
      <c r="L250" s="4"/>
      <c r="M250" s="4"/>
      <c r="N250" s="4"/>
      <c r="O250" s="4"/>
      <c r="P250" s="4"/>
      <c r="Q250" s="4"/>
    </row>
    <row r="251" ht="15.75" customHeight="1">
      <c r="A251" s="4"/>
      <c r="C251" s="4"/>
      <c r="D251" s="4"/>
      <c r="L251" s="4"/>
      <c r="M251" s="4"/>
      <c r="N251" s="4"/>
      <c r="O251" s="4"/>
      <c r="P251" s="4"/>
      <c r="Q251" s="4"/>
    </row>
    <row r="252" ht="15.75" customHeight="1">
      <c r="A252" s="4"/>
      <c r="C252" s="4"/>
      <c r="D252" s="4"/>
      <c r="L252" s="4"/>
      <c r="M252" s="4"/>
      <c r="N252" s="4"/>
      <c r="O252" s="4"/>
      <c r="P252" s="4"/>
      <c r="Q252" s="4"/>
    </row>
    <row r="253" ht="15.75" customHeight="1">
      <c r="A253" s="4"/>
      <c r="C253" s="4"/>
      <c r="D253" s="4"/>
      <c r="L253" s="4"/>
      <c r="M253" s="4"/>
      <c r="N253" s="4"/>
      <c r="O253" s="4"/>
      <c r="P253" s="4"/>
      <c r="Q253" s="4"/>
    </row>
    <row r="254" ht="15.75" customHeight="1">
      <c r="A254" s="4"/>
      <c r="C254" s="4"/>
      <c r="D254" s="4"/>
      <c r="L254" s="4"/>
      <c r="M254" s="4"/>
      <c r="N254" s="4"/>
      <c r="O254" s="4"/>
      <c r="P254" s="4"/>
      <c r="Q254" s="4"/>
    </row>
    <row r="255" ht="15.75" customHeight="1">
      <c r="A255" s="4"/>
      <c r="C255" s="4"/>
      <c r="D255" s="4"/>
      <c r="L255" s="4"/>
      <c r="M255" s="4"/>
      <c r="N255" s="4"/>
      <c r="O255" s="4"/>
      <c r="P255" s="4"/>
      <c r="Q255" s="4"/>
    </row>
    <row r="256" ht="15.75" customHeight="1">
      <c r="A256" s="4"/>
      <c r="C256" s="4"/>
      <c r="D256" s="4"/>
      <c r="L256" s="4"/>
      <c r="M256" s="4"/>
      <c r="N256" s="4"/>
      <c r="O256" s="4"/>
      <c r="P256" s="4"/>
      <c r="Q256" s="4"/>
    </row>
    <row r="257" ht="15.75" customHeight="1">
      <c r="A257" s="4"/>
      <c r="C257" s="4"/>
      <c r="D257" s="4"/>
      <c r="L257" s="4"/>
      <c r="M257" s="4"/>
      <c r="N257" s="4"/>
      <c r="O257" s="4"/>
      <c r="P257" s="4"/>
      <c r="Q257" s="4"/>
    </row>
    <row r="258" ht="15.75" customHeight="1">
      <c r="A258" s="4"/>
      <c r="C258" s="4"/>
      <c r="D258" s="4"/>
      <c r="L258" s="4"/>
      <c r="M258" s="4"/>
      <c r="N258" s="4"/>
      <c r="O258" s="4"/>
      <c r="P258" s="4"/>
      <c r="Q258" s="4"/>
    </row>
    <row r="259" ht="15.75" customHeight="1">
      <c r="A259" s="4"/>
      <c r="C259" s="4"/>
      <c r="D259" s="4"/>
      <c r="L259" s="4"/>
      <c r="M259" s="4"/>
      <c r="N259" s="4"/>
      <c r="O259" s="4"/>
      <c r="P259" s="4"/>
      <c r="Q259" s="4"/>
    </row>
    <row r="260" ht="15.75" customHeight="1">
      <c r="A260" s="4"/>
      <c r="C260" s="4"/>
      <c r="D260" s="4"/>
      <c r="L260" s="4"/>
      <c r="M260" s="4"/>
      <c r="N260" s="4"/>
      <c r="O260" s="4"/>
      <c r="P260" s="4"/>
      <c r="Q260" s="4"/>
    </row>
    <row r="261" ht="15.75" customHeight="1">
      <c r="A261" s="4"/>
      <c r="C261" s="4"/>
      <c r="D261" s="4"/>
      <c r="L261" s="4"/>
      <c r="M261" s="4"/>
      <c r="N261" s="4"/>
      <c r="O261" s="4"/>
      <c r="P261" s="4"/>
      <c r="Q261" s="4"/>
    </row>
    <row r="262" ht="15.75" customHeight="1">
      <c r="A262" s="4"/>
      <c r="C262" s="4"/>
      <c r="D262" s="4"/>
      <c r="L262" s="4"/>
      <c r="M262" s="4"/>
      <c r="N262" s="4"/>
      <c r="O262" s="4"/>
      <c r="P262" s="4"/>
      <c r="Q262" s="4"/>
    </row>
    <row r="263" ht="15.75" customHeight="1">
      <c r="A263" s="4"/>
      <c r="C263" s="4"/>
      <c r="D263" s="4"/>
      <c r="L263" s="4"/>
      <c r="M263" s="4"/>
      <c r="N263" s="4"/>
      <c r="O263" s="4"/>
      <c r="P263" s="4"/>
      <c r="Q263" s="4"/>
    </row>
    <row r="264" ht="15.75" customHeight="1">
      <c r="A264" s="4"/>
      <c r="C264" s="4"/>
      <c r="D264" s="4"/>
      <c r="L264" s="4"/>
      <c r="M264" s="4"/>
      <c r="N264" s="4"/>
      <c r="O264" s="4"/>
      <c r="P264" s="4"/>
      <c r="Q264" s="4"/>
    </row>
    <row r="265" ht="15.75" customHeight="1">
      <c r="A265" s="4"/>
      <c r="C265" s="4"/>
      <c r="D265" s="4"/>
      <c r="L265" s="4"/>
      <c r="M265" s="4"/>
      <c r="N265" s="4"/>
      <c r="O265" s="4"/>
      <c r="P265" s="4"/>
      <c r="Q265" s="4"/>
    </row>
    <row r="266" ht="15.75" customHeight="1">
      <c r="A266" s="4"/>
      <c r="C266" s="4"/>
      <c r="D266" s="4"/>
      <c r="L266" s="4"/>
      <c r="M266" s="4"/>
      <c r="N266" s="4"/>
      <c r="O266" s="4"/>
      <c r="P266" s="4"/>
      <c r="Q266" s="4"/>
    </row>
    <row r="267" ht="15.75" customHeight="1">
      <c r="A267" s="4"/>
      <c r="C267" s="4"/>
      <c r="D267" s="4"/>
      <c r="L267" s="4"/>
      <c r="M267" s="4"/>
      <c r="N267" s="4"/>
      <c r="O267" s="4"/>
      <c r="P267" s="4"/>
      <c r="Q267" s="4"/>
    </row>
    <row r="268" ht="15.75" customHeight="1">
      <c r="A268" s="4"/>
      <c r="C268" s="4"/>
      <c r="D268" s="4"/>
      <c r="L268" s="4"/>
      <c r="M268" s="4"/>
      <c r="N268" s="4"/>
      <c r="O268" s="4"/>
      <c r="P268" s="4"/>
      <c r="Q268" s="4"/>
    </row>
    <row r="269" ht="15.75" customHeight="1">
      <c r="A269" s="4"/>
      <c r="C269" s="4"/>
      <c r="D269" s="4"/>
      <c r="L269" s="4"/>
      <c r="M269" s="4"/>
      <c r="N269" s="4"/>
      <c r="O269" s="4"/>
      <c r="P269" s="4"/>
      <c r="Q269" s="4"/>
    </row>
    <row r="270" ht="15.75" customHeight="1">
      <c r="A270" s="4"/>
      <c r="C270" s="4"/>
      <c r="D270" s="4"/>
      <c r="L270" s="4"/>
      <c r="M270" s="4"/>
      <c r="N270" s="4"/>
      <c r="O270" s="4"/>
      <c r="P270" s="4"/>
      <c r="Q270" s="4"/>
    </row>
    <row r="271" ht="15.75" customHeight="1">
      <c r="A271" s="4"/>
      <c r="C271" s="4"/>
      <c r="D271" s="4"/>
      <c r="L271" s="4"/>
      <c r="M271" s="4"/>
      <c r="N271" s="4"/>
      <c r="O271" s="4"/>
      <c r="P271" s="4"/>
      <c r="Q271" s="4"/>
    </row>
    <row r="272" ht="15.75" customHeight="1">
      <c r="A272" s="4"/>
      <c r="C272" s="4"/>
      <c r="D272" s="4"/>
      <c r="L272" s="4"/>
      <c r="M272" s="4"/>
      <c r="N272" s="4"/>
      <c r="O272" s="4"/>
      <c r="P272" s="4"/>
      <c r="Q272" s="4"/>
    </row>
    <row r="273" ht="15.75" customHeight="1">
      <c r="A273" s="4"/>
      <c r="C273" s="4"/>
      <c r="D273" s="4"/>
      <c r="L273" s="4"/>
      <c r="M273" s="4"/>
      <c r="N273" s="4"/>
      <c r="O273" s="4"/>
      <c r="P273" s="4"/>
      <c r="Q273" s="4"/>
    </row>
    <row r="274" ht="15.75" customHeight="1">
      <c r="A274" s="4"/>
      <c r="C274" s="4"/>
      <c r="D274" s="4"/>
      <c r="L274" s="4"/>
      <c r="M274" s="4"/>
      <c r="N274" s="4"/>
      <c r="O274" s="4"/>
      <c r="P274" s="4"/>
      <c r="Q274" s="4"/>
    </row>
    <row r="275" ht="15.75" customHeight="1">
      <c r="A275" s="4"/>
      <c r="C275" s="4"/>
      <c r="D275" s="4"/>
      <c r="L275" s="4"/>
      <c r="M275" s="4"/>
      <c r="N275" s="4"/>
      <c r="O275" s="4"/>
      <c r="P275" s="4"/>
      <c r="Q275" s="4"/>
    </row>
    <row r="276" ht="15.75" customHeight="1">
      <c r="A276" s="4"/>
      <c r="C276" s="4"/>
      <c r="D276" s="4"/>
      <c r="L276" s="4"/>
      <c r="M276" s="4"/>
      <c r="N276" s="4"/>
      <c r="O276" s="4"/>
      <c r="P276" s="4"/>
      <c r="Q276" s="4"/>
    </row>
    <row r="277" ht="15.75" customHeight="1">
      <c r="A277" s="4"/>
      <c r="C277" s="4"/>
      <c r="D277" s="4"/>
      <c r="L277" s="4"/>
      <c r="M277" s="4"/>
      <c r="N277" s="4"/>
      <c r="O277" s="4"/>
      <c r="P277" s="4"/>
      <c r="Q277" s="4"/>
    </row>
    <row r="278" ht="15.75" customHeight="1">
      <c r="A278" s="4"/>
      <c r="C278" s="4"/>
      <c r="D278" s="4"/>
      <c r="L278" s="4"/>
      <c r="M278" s="4"/>
      <c r="N278" s="4"/>
      <c r="O278" s="4"/>
      <c r="P278" s="4"/>
      <c r="Q278" s="4"/>
    </row>
    <row r="279" ht="15.75" customHeight="1">
      <c r="A279" s="4"/>
      <c r="C279" s="4"/>
      <c r="D279" s="4"/>
      <c r="L279" s="4"/>
      <c r="M279" s="4"/>
      <c r="N279" s="4"/>
      <c r="O279" s="4"/>
      <c r="P279" s="4"/>
      <c r="Q279" s="4"/>
    </row>
    <row r="280" ht="15.75" customHeight="1">
      <c r="A280" s="4"/>
      <c r="C280" s="4"/>
      <c r="D280" s="4"/>
      <c r="L280" s="4"/>
      <c r="M280" s="4"/>
      <c r="N280" s="4"/>
      <c r="O280" s="4"/>
      <c r="P280" s="4"/>
      <c r="Q280" s="4"/>
    </row>
    <row r="281" ht="15.75" customHeight="1">
      <c r="A281" s="4"/>
      <c r="C281" s="4"/>
      <c r="D281" s="4"/>
      <c r="L281" s="4"/>
      <c r="M281" s="4"/>
      <c r="N281" s="4"/>
      <c r="O281" s="4"/>
      <c r="P281" s="4"/>
      <c r="Q281" s="4"/>
    </row>
    <row r="282" ht="15.75" customHeight="1">
      <c r="A282" s="4"/>
      <c r="C282" s="4"/>
      <c r="D282" s="4"/>
      <c r="L282" s="4"/>
      <c r="M282" s="4"/>
      <c r="N282" s="4"/>
      <c r="O282" s="4"/>
      <c r="P282" s="4"/>
      <c r="Q282" s="4"/>
    </row>
    <row r="283" ht="15.75" customHeight="1">
      <c r="A283" s="4"/>
      <c r="C283" s="4"/>
      <c r="D283" s="4"/>
      <c r="L283" s="4"/>
      <c r="M283" s="4"/>
      <c r="N283" s="4"/>
      <c r="O283" s="4"/>
      <c r="P283" s="4"/>
      <c r="Q283" s="4"/>
    </row>
    <row r="284" ht="15.75" customHeight="1">
      <c r="A284" s="4"/>
      <c r="C284" s="4"/>
      <c r="D284" s="4"/>
      <c r="L284" s="4"/>
      <c r="M284" s="4"/>
      <c r="N284" s="4"/>
      <c r="O284" s="4"/>
      <c r="P284" s="4"/>
      <c r="Q284" s="4"/>
    </row>
    <row r="285" ht="15.75" customHeight="1">
      <c r="A285" s="4"/>
      <c r="C285" s="4"/>
      <c r="D285" s="4"/>
      <c r="L285" s="4"/>
      <c r="M285" s="4"/>
      <c r="N285" s="4"/>
      <c r="O285" s="4"/>
      <c r="P285" s="4"/>
      <c r="Q285" s="4"/>
    </row>
    <row r="286" ht="15.75" customHeight="1">
      <c r="A286" s="4"/>
      <c r="C286" s="4"/>
      <c r="D286" s="4"/>
      <c r="L286" s="4"/>
      <c r="M286" s="4"/>
      <c r="N286" s="4"/>
      <c r="O286" s="4"/>
      <c r="P286" s="4"/>
      <c r="Q286" s="4"/>
    </row>
    <row r="287" ht="15.75" customHeight="1">
      <c r="A287" s="4"/>
      <c r="C287" s="4"/>
      <c r="D287" s="4"/>
      <c r="L287" s="4"/>
      <c r="M287" s="4"/>
      <c r="N287" s="4"/>
      <c r="O287" s="4"/>
      <c r="P287" s="4"/>
      <c r="Q287" s="4"/>
    </row>
    <row r="288" ht="15.75" customHeight="1">
      <c r="A288" s="4"/>
      <c r="C288" s="4"/>
      <c r="D288" s="4"/>
      <c r="L288" s="4"/>
      <c r="M288" s="4"/>
      <c r="N288" s="4"/>
      <c r="O288" s="4"/>
      <c r="P288" s="4"/>
      <c r="Q288" s="4"/>
    </row>
    <row r="289" ht="15.75" customHeight="1">
      <c r="A289" s="4"/>
      <c r="C289" s="4"/>
      <c r="D289" s="4"/>
      <c r="L289" s="4"/>
      <c r="M289" s="4"/>
      <c r="N289" s="4"/>
      <c r="O289" s="4"/>
      <c r="P289" s="4"/>
      <c r="Q289" s="4"/>
    </row>
    <row r="290" ht="15.75" customHeight="1">
      <c r="A290" s="4"/>
      <c r="C290" s="4"/>
      <c r="D290" s="4"/>
      <c r="L290" s="4"/>
      <c r="M290" s="4"/>
      <c r="N290" s="4"/>
      <c r="O290" s="4"/>
      <c r="P290" s="4"/>
      <c r="Q290" s="4"/>
    </row>
    <row r="291" ht="15.75" customHeight="1">
      <c r="A291" s="4"/>
      <c r="C291" s="4"/>
      <c r="D291" s="4"/>
      <c r="L291" s="4"/>
      <c r="M291" s="4"/>
      <c r="N291" s="4"/>
      <c r="O291" s="4"/>
      <c r="P291" s="4"/>
      <c r="Q291" s="4"/>
    </row>
    <row r="292" ht="15.75" customHeight="1">
      <c r="A292" s="4"/>
      <c r="C292" s="4"/>
      <c r="D292" s="4"/>
      <c r="L292" s="4"/>
      <c r="M292" s="4"/>
      <c r="N292" s="4"/>
      <c r="O292" s="4"/>
      <c r="P292" s="4"/>
      <c r="Q292" s="4"/>
    </row>
    <row r="293" ht="15.75" customHeight="1">
      <c r="A293" s="4"/>
      <c r="C293" s="4"/>
      <c r="D293" s="4"/>
      <c r="L293" s="4"/>
      <c r="M293" s="4"/>
      <c r="N293" s="4"/>
      <c r="O293" s="4"/>
      <c r="P293" s="4"/>
      <c r="Q293" s="4"/>
    </row>
    <row r="294" ht="15.75" customHeight="1">
      <c r="A294" s="4"/>
      <c r="C294" s="4"/>
      <c r="D294" s="4"/>
      <c r="L294" s="4"/>
      <c r="M294" s="4"/>
      <c r="N294" s="4"/>
      <c r="O294" s="4"/>
      <c r="P294" s="4"/>
      <c r="Q294" s="4"/>
    </row>
    <row r="295" ht="15.75" customHeight="1">
      <c r="A295" s="4"/>
      <c r="C295" s="4"/>
      <c r="D295" s="4"/>
      <c r="L295" s="4"/>
      <c r="M295" s="4"/>
      <c r="N295" s="4"/>
      <c r="O295" s="4"/>
      <c r="P295" s="4"/>
      <c r="Q295" s="4"/>
    </row>
    <row r="296" ht="15.75" customHeight="1">
      <c r="A296" s="4"/>
      <c r="C296" s="4"/>
      <c r="D296" s="4"/>
      <c r="L296" s="4"/>
      <c r="M296" s="4"/>
      <c r="N296" s="4"/>
      <c r="O296" s="4"/>
      <c r="P296" s="4"/>
      <c r="Q296" s="4"/>
    </row>
    <row r="297" ht="15.75" customHeight="1">
      <c r="A297" s="4"/>
      <c r="C297" s="4"/>
      <c r="D297" s="4"/>
      <c r="L297" s="4"/>
      <c r="M297" s="4"/>
      <c r="N297" s="4"/>
      <c r="O297" s="4"/>
      <c r="P297" s="4"/>
      <c r="Q297" s="4"/>
    </row>
    <row r="298" ht="15.75" customHeight="1">
      <c r="A298" s="4"/>
      <c r="C298" s="4"/>
      <c r="D298" s="4"/>
      <c r="L298" s="4"/>
      <c r="M298" s="4"/>
      <c r="N298" s="4"/>
      <c r="O298" s="4"/>
      <c r="P298" s="4"/>
      <c r="Q298" s="4"/>
    </row>
    <row r="299" ht="15.75" customHeight="1">
      <c r="A299" s="4"/>
      <c r="C299" s="4"/>
      <c r="D299" s="4"/>
      <c r="L299" s="4"/>
      <c r="M299" s="4"/>
      <c r="N299" s="4"/>
      <c r="O299" s="4"/>
      <c r="P299" s="4"/>
      <c r="Q299" s="4"/>
    </row>
    <row r="300" ht="15.75" customHeight="1">
      <c r="A300" s="4"/>
      <c r="C300" s="4"/>
      <c r="D300" s="4"/>
      <c r="L300" s="4"/>
      <c r="M300" s="4"/>
      <c r="N300" s="4"/>
      <c r="O300" s="4"/>
      <c r="P300" s="4"/>
      <c r="Q300" s="4"/>
    </row>
    <row r="301" ht="15.75" customHeight="1">
      <c r="A301" s="4"/>
      <c r="C301" s="4"/>
      <c r="D301" s="4"/>
      <c r="L301" s="4"/>
      <c r="M301" s="4"/>
      <c r="N301" s="4"/>
      <c r="O301" s="4"/>
      <c r="P301" s="4"/>
      <c r="Q301" s="4"/>
    </row>
    <row r="302" ht="15.75" customHeight="1">
      <c r="A302" s="4"/>
      <c r="C302" s="4"/>
      <c r="D302" s="4"/>
      <c r="L302" s="4"/>
      <c r="M302" s="4"/>
      <c r="N302" s="4"/>
      <c r="O302" s="4"/>
      <c r="P302" s="4"/>
      <c r="Q302" s="4"/>
    </row>
    <row r="303" ht="15.75" customHeight="1">
      <c r="A303" s="4"/>
      <c r="C303" s="4"/>
      <c r="D303" s="4"/>
      <c r="L303" s="4"/>
      <c r="M303" s="4"/>
      <c r="N303" s="4"/>
      <c r="O303" s="4"/>
      <c r="P303" s="4"/>
      <c r="Q303" s="4"/>
    </row>
    <row r="304" ht="15.75" customHeight="1">
      <c r="A304" s="4"/>
      <c r="C304" s="4"/>
      <c r="D304" s="4"/>
      <c r="L304" s="4"/>
      <c r="M304" s="4"/>
      <c r="N304" s="4"/>
      <c r="O304" s="4"/>
      <c r="P304" s="4"/>
      <c r="Q304" s="4"/>
    </row>
    <row r="305" ht="15.75" customHeight="1">
      <c r="A305" s="4"/>
      <c r="C305" s="4"/>
      <c r="D305" s="4"/>
      <c r="L305" s="4"/>
      <c r="M305" s="4"/>
      <c r="N305" s="4"/>
      <c r="O305" s="4"/>
      <c r="P305" s="4"/>
      <c r="Q305" s="4"/>
    </row>
    <row r="306" ht="15.75" customHeight="1">
      <c r="A306" s="4"/>
      <c r="C306" s="4"/>
      <c r="D306" s="4"/>
      <c r="L306" s="4"/>
      <c r="M306" s="4"/>
      <c r="N306" s="4"/>
      <c r="O306" s="4"/>
      <c r="P306" s="4"/>
      <c r="Q306" s="4"/>
    </row>
    <row r="307" ht="15.75" customHeight="1">
      <c r="A307" s="4"/>
      <c r="C307" s="4"/>
      <c r="D307" s="4"/>
      <c r="L307" s="4"/>
      <c r="M307" s="4"/>
      <c r="N307" s="4"/>
      <c r="O307" s="4"/>
      <c r="P307" s="4"/>
      <c r="Q307" s="4"/>
    </row>
    <row r="308" ht="15.75" customHeight="1">
      <c r="A308" s="4"/>
      <c r="C308" s="4"/>
      <c r="D308" s="4"/>
      <c r="L308" s="4"/>
      <c r="M308" s="4"/>
      <c r="N308" s="4"/>
      <c r="O308" s="4"/>
      <c r="P308" s="4"/>
      <c r="Q308" s="4"/>
    </row>
    <row r="309" ht="15.75" customHeight="1">
      <c r="A309" s="4"/>
      <c r="C309" s="4"/>
      <c r="D309" s="4"/>
      <c r="L309" s="4"/>
      <c r="M309" s="4"/>
      <c r="N309" s="4"/>
      <c r="O309" s="4"/>
      <c r="P309" s="4"/>
      <c r="Q309" s="4"/>
    </row>
    <row r="310" ht="15.75" customHeight="1">
      <c r="A310" s="4"/>
      <c r="C310" s="4"/>
      <c r="D310" s="4"/>
      <c r="L310" s="4"/>
      <c r="M310" s="4"/>
      <c r="N310" s="4"/>
      <c r="O310" s="4"/>
      <c r="P310" s="4"/>
      <c r="Q310" s="4"/>
    </row>
    <row r="311" ht="15.75" customHeight="1">
      <c r="A311" s="4"/>
      <c r="C311" s="4"/>
      <c r="D311" s="4"/>
      <c r="L311" s="4"/>
      <c r="M311" s="4"/>
      <c r="N311" s="4"/>
      <c r="O311" s="4"/>
      <c r="P311" s="4"/>
      <c r="Q311" s="4"/>
    </row>
    <row r="312" ht="15.75" customHeight="1">
      <c r="A312" s="4"/>
      <c r="C312" s="4"/>
      <c r="D312" s="4"/>
      <c r="L312" s="4"/>
      <c r="M312" s="4"/>
      <c r="N312" s="4"/>
      <c r="O312" s="4"/>
      <c r="P312" s="4"/>
      <c r="Q312" s="4"/>
    </row>
    <row r="313" ht="15.75" customHeight="1">
      <c r="A313" s="4"/>
      <c r="C313" s="4"/>
      <c r="D313" s="4"/>
      <c r="L313" s="4"/>
      <c r="M313" s="4"/>
      <c r="N313" s="4"/>
      <c r="O313" s="4"/>
      <c r="P313" s="4"/>
      <c r="Q313" s="4"/>
    </row>
    <row r="314" ht="15.75" customHeight="1">
      <c r="A314" s="4"/>
      <c r="C314" s="4"/>
      <c r="D314" s="4"/>
      <c r="L314" s="4"/>
      <c r="M314" s="4"/>
      <c r="N314" s="4"/>
      <c r="O314" s="4"/>
      <c r="P314" s="4"/>
      <c r="Q314" s="4"/>
    </row>
    <row r="315" ht="15.75" customHeight="1">
      <c r="A315" s="4"/>
      <c r="C315" s="4"/>
      <c r="D315" s="4"/>
      <c r="L315" s="4"/>
      <c r="M315" s="4"/>
      <c r="N315" s="4"/>
      <c r="O315" s="4"/>
      <c r="P315" s="4"/>
      <c r="Q315" s="4"/>
    </row>
    <row r="316" ht="15.75" customHeight="1">
      <c r="A316" s="4"/>
      <c r="C316" s="4"/>
      <c r="D316" s="4"/>
      <c r="L316" s="4"/>
      <c r="M316" s="4"/>
      <c r="N316" s="4"/>
      <c r="O316" s="4"/>
      <c r="P316" s="4"/>
      <c r="Q316" s="4"/>
    </row>
    <row r="317" ht="15.75" customHeight="1">
      <c r="A317" s="4"/>
      <c r="C317" s="4"/>
      <c r="D317" s="4"/>
      <c r="L317" s="4"/>
      <c r="M317" s="4"/>
      <c r="N317" s="4"/>
      <c r="O317" s="4"/>
      <c r="P317" s="4"/>
      <c r="Q317" s="4"/>
    </row>
    <row r="318" ht="15.75" customHeight="1">
      <c r="A318" s="4"/>
      <c r="C318" s="4"/>
      <c r="D318" s="4"/>
      <c r="L318" s="4"/>
      <c r="M318" s="4"/>
      <c r="N318" s="4"/>
      <c r="O318" s="4"/>
      <c r="P318" s="4"/>
      <c r="Q318" s="4"/>
    </row>
    <row r="319" ht="15.75" customHeight="1">
      <c r="A319" s="4"/>
      <c r="C319" s="4"/>
      <c r="D319" s="4"/>
      <c r="L319" s="4"/>
      <c r="M319" s="4"/>
      <c r="N319" s="4"/>
      <c r="O319" s="4"/>
      <c r="P319" s="4"/>
      <c r="Q319" s="4"/>
    </row>
    <row r="320" ht="15.75" customHeight="1">
      <c r="A320" s="4"/>
      <c r="C320" s="4"/>
      <c r="D320" s="4"/>
      <c r="L320" s="4"/>
      <c r="M320" s="4"/>
      <c r="N320" s="4"/>
      <c r="O320" s="4"/>
      <c r="P320" s="4"/>
      <c r="Q320" s="4"/>
    </row>
    <row r="321" ht="15.75" customHeight="1">
      <c r="A321" s="4"/>
      <c r="C321" s="4"/>
      <c r="D321" s="4"/>
      <c r="L321" s="4"/>
      <c r="M321" s="4"/>
      <c r="N321" s="4"/>
      <c r="O321" s="4"/>
      <c r="P321" s="4"/>
      <c r="Q321" s="4"/>
    </row>
    <row r="322" ht="15.75" customHeight="1">
      <c r="A322" s="4"/>
      <c r="C322" s="4"/>
      <c r="D322" s="4"/>
      <c r="L322" s="4"/>
      <c r="M322" s="4"/>
      <c r="N322" s="4"/>
      <c r="O322" s="4"/>
      <c r="P322" s="4"/>
      <c r="Q322" s="4"/>
    </row>
    <row r="323" ht="15.75" customHeight="1">
      <c r="A323" s="4"/>
      <c r="C323" s="4"/>
      <c r="D323" s="4"/>
      <c r="L323" s="4"/>
      <c r="M323" s="4"/>
      <c r="N323" s="4"/>
      <c r="O323" s="4"/>
      <c r="P323" s="4"/>
      <c r="Q323" s="4"/>
    </row>
    <row r="324" ht="15.75" customHeight="1">
      <c r="A324" s="4"/>
      <c r="C324" s="4"/>
      <c r="D324" s="4"/>
      <c r="L324" s="4"/>
      <c r="M324" s="4"/>
      <c r="N324" s="4"/>
      <c r="O324" s="4"/>
      <c r="P324" s="4"/>
      <c r="Q324" s="4"/>
    </row>
    <row r="325" ht="15.75" customHeight="1">
      <c r="A325" s="4"/>
      <c r="C325" s="4"/>
      <c r="D325" s="4"/>
      <c r="L325" s="4"/>
      <c r="M325" s="4"/>
      <c r="N325" s="4"/>
      <c r="O325" s="4"/>
      <c r="P325" s="4"/>
      <c r="Q325" s="4"/>
    </row>
    <row r="326" ht="15.75" customHeight="1">
      <c r="A326" s="4"/>
      <c r="C326" s="4"/>
      <c r="D326" s="4"/>
      <c r="L326" s="4"/>
      <c r="M326" s="4"/>
      <c r="N326" s="4"/>
      <c r="O326" s="4"/>
      <c r="P326" s="4"/>
      <c r="Q326" s="4"/>
    </row>
    <row r="327" ht="15.75" customHeight="1">
      <c r="A327" s="4"/>
      <c r="C327" s="4"/>
      <c r="D327" s="4"/>
      <c r="L327" s="4"/>
      <c r="M327" s="4"/>
      <c r="N327" s="4"/>
      <c r="O327" s="4"/>
      <c r="P327" s="4"/>
      <c r="Q327" s="4"/>
    </row>
    <row r="328" ht="15.75" customHeight="1">
      <c r="A328" s="4"/>
      <c r="C328" s="4"/>
      <c r="D328" s="4"/>
      <c r="L328" s="4"/>
      <c r="M328" s="4"/>
      <c r="N328" s="4"/>
      <c r="O328" s="4"/>
      <c r="P328" s="4"/>
      <c r="Q328" s="4"/>
    </row>
    <row r="329" ht="15.75" customHeight="1">
      <c r="A329" s="4"/>
      <c r="C329" s="4"/>
      <c r="D329" s="4"/>
      <c r="L329" s="4"/>
      <c r="M329" s="4"/>
      <c r="N329" s="4"/>
      <c r="O329" s="4"/>
      <c r="P329" s="4"/>
      <c r="Q329" s="4"/>
    </row>
    <row r="330" ht="15.75" customHeight="1">
      <c r="A330" s="4"/>
      <c r="C330" s="4"/>
      <c r="D330" s="4"/>
      <c r="L330" s="4"/>
      <c r="M330" s="4"/>
      <c r="N330" s="4"/>
      <c r="O330" s="4"/>
      <c r="P330" s="4"/>
      <c r="Q330" s="4"/>
    </row>
    <row r="331" ht="15.75" customHeight="1">
      <c r="A331" s="4"/>
      <c r="C331" s="4"/>
      <c r="D331" s="4"/>
      <c r="L331" s="4"/>
      <c r="M331" s="4"/>
      <c r="N331" s="4"/>
      <c r="O331" s="4"/>
      <c r="P331" s="4"/>
      <c r="Q331" s="4"/>
    </row>
    <row r="332" ht="15.75" customHeight="1">
      <c r="A332" s="4"/>
      <c r="C332" s="4"/>
      <c r="D332" s="4"/>
      <c r="L332" s="4"/>
      <c r="M332" s="4"/>
      <c r="N332" s="4"/>
      <c r="O332" s="4"/>
      <c r="P332" s="4"/>
      <c r="Q332" s="4"/>
    </row>
    <row r="333" ht="15.75" customHeight="1">
      <c r="A333" s="4"/>
      <c r="C333" s="4"/>
      <c r="D333" s="4"/>
      <c r="L333" s="4"/>
      <c r="M333" s="4"/>
      <c r="N333" s="4"/>
      <c r="O333" s="4"/>
      <c r="P333" s="4"/>
      <c r="Q333" s="4"/>
    </row>
    <row r="334" ht="15.75" customHeight="1">
      <c r="A334" s="4"/>
      <c r="C334" s="4"/>
      <c r="D334" s="4"/>
      <c r="L334" s="4"/>
      <c r="M334" s="4"/>
      <c r="N334" s="4"/>
      <c r="O334" s="4"/>
      <c r="P334" s="4"/>
      <c r="Q334" s="4"/>
    </row>
    <row r="335" ht="15.75" customHeight="1">
      <c r="A335" s="4"/>
      <c r="C335" s="4"/>
      <c r="D335" s="4"/>
      <c r="L335" s="4"/>
      <c r="M335" s="4"/>
      <c r="N335" s="4"/>
      <c r="O335" s="4"/>
      <c r="P335" s="4"/>
      <c r="Q335" s="4"/>
    </row>
    <row r="336" ht="15.75" customHeight="1">
      <c r="A336" s="4"/>
      <c r="C336" s="4"/>
      <c r="D336" s="4"/>
      <c r="L336" s="4"/>
      <c r="M336" s="4"/>
      <c r="N336" s="4"/>
      <c r="O336" s="4"/>
      <c r="P336" s="4"/>
      <c r="Q336" s="4"/>
    </row>
    <row r="337" ht="15.75" customHeight="1">
      <c r="A337" s="4"/>
      <c r="C337" s="4"/>
      <c r="D337" s="4"/>
      <c r="L337" s="4"/>
      <c r="M337" s="4"/>
      <c r="N337" s="4"/>
      <c r="O337" s="4"/>
      <c r="P337" s="4"/>
      <c r="Q337" s="4"/>
    </row>
    <row r="338" ht="15.75" customHeight="1">
      <c r="A338" s="4"/>
      <c r="C338" s="4"/>
      <c r="D338" s="4"/>
      <c r="L338" s="4"/>
      <c r="M338" s="4"/>
      <c r="N338" s="4"/>
      <c r="O338" s="4"/>
      <c r="P338" s="4"/>
      <c r="Q338" s="4"/>
    </row>
    <row r="339" ht="15.75" customHeight="1">
      <c r="A339" s="4"/>
      <c r="C339" s="4"/>
      <c r="D339" s="4"/>
      <c r="L339" s="4"/>
      <c r="M339" s="4"/>
      <c r="N339" s="4"/>
      <c r="O339" s="4"/>
      <c r="P339" s="4"/>
      <c r="Q339" s="4"/>
    </row>
    <row r="340" ht="15.75" customHeight="1">
      <c r="A340" s="4"/>
      <c r="C340" s="4"/>
      <c r="D340" s="4"/>
      <c r="L340" s="4"/>
      <c r="M340" s="4"/>
      <c r="N340" s="4"/>
      <c r="O340" s="4"/>
      <c r="P340" s="4"/>
      <c r="Q340" s="4"/>
    </row>
    <row r="341" ht="15.75" customHeight="1">
      <c r="A341" s="4"/>
      <c r="C341" s="4"/>
      <c r="D341" s="4"/>
      <c r="L341" s="4"/>
      <c r="M341" s="4"/>
      <c r="N341" s="4"/>
      <c r="O341" s="4"/>
      <c r="P341" s="4"/>
      <c r="Q341" s="4"/>
    </row>
    <row r="342" ht="15.75" customHeight="1">
      <c r="A342" s="4"/>
      <c r="C342" s="4"/>
      <c r="D342" s="4"/>
      <c r="L342" s="4"/>
      <c r="M342" s="4"/>
      <c r="N342" s="4"/>
      <c r="O342" s="4"/>
      <c r="P342" s="4"/>
      <c r="Q342" s="4"/>
    </row>
    <row r="343" ht="15.75" customHeight="1">
      <c r="A343" s="4"/>
      <c r="C343" s="4"/>
      <c r="D343" s="4"/>
      <c r="L343" s="4"/>
      <c r="M343" s="4"/>
      <c r="N343" s="4"/>
      <c r="O343" s="4"/>
      <c r="P343" s="4"/>
      <c r="Q343" s="4"/>
    </row>
    <row r="344" ht="15.75" customHeight="1">
      <c r="A344" s="4"/>
      <c r="C344" s="4"/>
      <c r="D344" s="4"/>
      <c r="L344" s="4"/>
      <c r="M344" s="4"/>
      <c r="N344" s="4"/>
      <c r="O344" s="4"/>
      <c r="P344" s="4"/>
      <c r="Q344" s="4"/>
    </row>
    <row r="345" ht="15.75" customHeight="1">
      <c r="A345" s="4"/>
      <c r="C345" s="4"/>
      <c r="D345" s="4"/>
      <c r="L345" s="4"/>
      <c r="M345" s="4"/>
      <c r="N345" s="4"/>
      <c r="O345" s="4"/>
      <c r="P345" s="4"/>
      <c r="Q345" s="4"/>
    </row>
    <row r="346" ht="15.75" customHeight="1">
      <c r="A346" s="4"/>
      <c r="C346" s="4"/>
      <c r="D346" s="4"/>
      <c r="L346" s="4"/>
      <c r="M346" s="4"/>
      <c r="N346" s="4"/>
      <c r="O346" s="4"/>
      <c r="P346" s="4"/>
      <c r="Q346" s="4"/>
    </row>
    <row r="347" ht="15.75" customHeight="1">
      <c r="A347" s="4"/>
      <c r="C347" s="4"/>
      <c r="D347" s="4"/>
      <c r="L347" s="4"/>
      <c r="M347" s="4"/>
      <c r="N347" s="4"/>
      <c r="O347" s="4"/>
      <c r="P347" s="4"/>
      <c r="Q347" s="4"/>
    </row>
    <row r="348" ht="15.75" customHeight="1">
      <c r="A348" s="4"/>
      <c r="C348" s="4"/>
      <c r="D348" s="4"/>
      <c r="L348" s="4"/>
      <c r="M348" s="4"/>
      <c r="N348" s="4"/>
      <c r="O348" s="4"/>
      <c r="P348" s="4"/>
      <c r="Q348" s="4"/>
    </row>
    <row r="349" ht="15.75" customHeight="1">
      <c r="A349" s="4"/>
      <c r="C349" s="4"/>
      <c r="D349" s="4"/>
      <c r="L349" s="4"/>
      <c r="M349" s="4"/>
      <c r="N349" s="4"/>
      <c r="O349" s="4"/>
      <c r="P349" s="4"/>
      <c r="Q349" s="4"/>
    </row>
    <row r="350" ht="15.75" customHeight="1">
      <c r="A350" s="4"/>
      <c r="C350" s="4"/>
      <c r="D350" s="4"/>
      <c r="L350" s="4"/>
      <c r="M350" s="4"/>
      <c r="N350" s="4"/>
      <c r="O350" s="4"/>
      <c r="P350" s="4"/>
      <c r="Q350" s="4"/>
    </row>
    <row r="351" ht="15.75" customHeight="1">
      <c r="A351" s="4"/>
      <c r="C351" s="4"/>
      <c r="D351" s="4"/>
      <c r="L351" s="4"/>
      <c r="M351" s="4"/>
      <c r="N351" s="4"/>
      <c r="O351" s="4"/>
      <c r="P351" s="4"/>
      <c r="Q351" s="4"/>
    </row>
    <row r="352" ht="15.75" customHeight="1">
      <c r="A352" s="4"/>
      <c r="C352" s="4"/>
      <c r="D352" s="4"/>
      <c r="L352" s="4"/>
      <c r="M352" s="4"/>
      <c r="N352" s="4"/>
      <c r="O352" s="4"/>
      <c r="P352" s="4"/>
      <c r="Q352" s="4"/>
    </row>
    <row r="353" ht="15.75" customHeight="1">
      <c r="A353" s="4"/>
      <c r="C353" s="4"/>
      <c r="D353" s="4"/>
      <c r="L353" s="4"/>
      <c r="M353" s="4"/>
      <c r="N353" s="4"/>
      <c r="O353" s="4"/>
      <c r="P353" s="4"/>
      <c r="Q353" s="4"/>
    </row>
    <row r="354" ht="15.75" customHeight="1">
      <c r="A354" s="4"/>
      <c r="C354" s="4"/>
      <c r="D354" s="4"/>
      <c r="L354" s="4"/>
      <c r="M354" s="4"/>
      <c r="N354" s="4"/>
      <c r="O354" s="4"/>
      <c r="P354" s="4"/>
      <c r="Q354" s="4"/>
    </row>
    <row r="355" ht="15.75" customHeight="1">
      <c r="A355" s="4"/>
      <c r="C355" s="4"/>
      <c r="D355" s="4"/>
      <c r="L355" s="4"/>
      <c r="M355" s="4"/>
      <c r="N355" s="4"/>
      <c r="O355" s="4"/>
      <c r="P355" s="4"/>
      <c r="Q355" s="4"/>
    </row>
    <row r="356" ht="15.75" customHeight="1">
      <c r="A356" s="4"/>
      <c r="C356" s="4"/>
      <c r="D356" s="4"/>
      <c r="L356" s="4"/>
      <c r="M356" s="4"/>
      <c r="N356" s="4"/>
      <c r="O356" s="4"/>
      <c r="P356" s="4"/>
      <c r="Q356" s="4"/>
    </row>
    <row r="357" ht="15.75" customHeight="1">
      <c r="A357" s="4"/>
      <c r="C357" s="4"/>
      <c r="D357" s="4"/>
      <c r="L357" s="4"/>
      <c r="M357" s="4"/>
      <c r="N357" s="4"/>
      <c r="O357" s="4"/>
      <c r="P357" s="4"/>
      <c r="Q357" s="4"/>
    </row>
    <row r="358" ht="15.75" customHeight="1">
      <c r="A358" s="4"/>
      <c r="C358" s="4"/>
      <c r="D358" s="4"/>
      <c r="L358" s="4"/>
      <c r="M358" s="4"/>
      <c r="N358" s="4"/>
      <c r="O358" s="4"/>
      <c r="P358" s="4"/>
      <c r="Q358" s="4"/>
    </row>
    <row r="359" ht="15.75" customHeight="1">
      <c r="A359" s="4"/>
      <c r="C359" s="4"/>
      <c r="D359" s="4"/>
      <c r="L359" s="4"/>
      <c r="M359" s="4"/>
      <c r="N359" s="4"/>
      <c r="O359" s="4"/>
      <c r="P359" s="4"/>
      <c r="Q359" s="4"/>
    </row>
    <row r="360" ht="15.75" customHeight="1">
      <c r="A360" s="4"/>
      <c r="C360" s="4"/>
      <c r="D360" s="4"/>
      <c r="L360" s="4"/>
      <c r="M360" s="4"/>
      <c r="N360" s="4"/>
      <c r="O360" s="4"/>
      <c r="P360" s="4"/>
      <c r="Q360" s="4"/>
    </row>
    <row r="361" ht="15.75" customHeight="1">
      <c r="A361" s="4"/>
      <c r="C361" s="4"/>
      <c r="D361" s="4"/>
      <c r="L361" s="4"/>
      <c r="M361" s="4"/>
      <c r="N361" s="4"/>
      <c r="O361" s="4"/>
      <c r="P361" s="4"/>
      <c r="Q361" s="4"/>
    </row>
    <row r="362" ht="15.75" customHeight="1">
      <c r="A362" s="4"/>
      <c r="C362" s="4"/>
      <c r="D362" s="4"/>
      <c r="L362" s="4"/>
      <c r="M362" s="4"/>
      <c r="N362" s="4"/>
      <c r="O362" s="4"/>
      <c r="P362" s="4"/>
      <c r="Q362" s="4"/>
    </row>
    <row r="363" ht="15.75" customHeight="1">
      <c r="A363" s="4"/>
      <c r="C363" s="4"/>
      <c r="D363" s="4"/>
      <c r="L363" s="4"/>
      <c r="M363" s="4"/>
      <c r="N363" s="4"/>
      <c r="O363" s="4"/>
      <c r="P363" s="4"/>
      <c r="Q363" s="4"/>
    </row>
    <row r="364" ht="15.75" customHeight="1">
      <c r="A364" s="4"/>
      <c r="C364" s="4"/>
      <c r="D364" s="4"/>
      <c r="L364" s="4"/>
      <c r="M364" s="4"/>
      <c r="N364" s="4"/>
      <c r="O364" s="4"/>
      <c r="P364" s="4"/>
      <c r="Q364" s="4"/>
    </row>
    <row r="365" ht="15.75" customHeight="1">
      <c r="A365" s="4"/>
      <c r="C365" s="4"/>
      <c r="D365" s="4"/>
      <c r="L365" s="4"/>
      <c r="M365" s="4"/>
      <c r="N365" s="4"/>
      <c r="O365" s="4"/>
      <c r="P365" s="4"/>
      <c r="Q365" s="4"/>
    </row>
    <row r="366" ht="15.75" customHeight="1">
      <c r="A366" s="4"/>
      <c r="C366" s="4"/>
      <c r="D366" s="4"/>
      <c r="L366" s="4"/>
      <c r="M366" s="4"/>
      <c r="N366" s="4"/>
      <c r="O366" s="4"/>
      <c r="P366" s="4"/>
      <c r="Q366" s="4"/>
    </row>
    <row r="367" ht="15.75" customHeight="1">
      <c r="A367" s="4"/>
      <c r="C367" s="4"/>
      <c r="D367" s="4"/>
      <c r="L367" s="4"/>
      <c r="M367" s="4"/>
      <c r="N367" s="4"/>
      <c r="O367" s="4"/>
      <c r="P367" s="4"/>
      <c r="Q367" s="4"/>
    </row>
    <row r="368" ht="15.75" customHeight="1">
      <c r="A368" s="4"/>
      <c r="C368" s="4"/>
      <c r="D368" s="4"/>
      <c r="L368" s="4"/>
      <c r="M368" s="4"/>
      <c r="N368" s="4"/>
      <c r="O368" s="4"/>
      <c r="P368" s="4"/>
      <c r="Q368" s="4"/>
    </row>
    <row r="369" ht="15.75" customHeight="1">
      <c r="A369" s="4"/>
      <c r="C369" s="4"/>
      <c r="D369" s="4"/>
      <c r="L369" s="4"/>
      <c r="M369" s="4"/>
      <c r="N369" s="4"/>
      <c r="O369" s="4"/>
      <c r="P369" s="4"/>
      <c r="Q369" s="4"/>
    </row>
    <row r="370" ht="15.75" customHeight="1">
      <c r="A370" s="4"/>
      <c r="C370" s="4"/>
      <c r="D370" s="4"/>
      <c r="L370" s="4"/>
      <c r="M370" s="4"/>
      <c r="N370" s="4"/>
      <c r="O370" s="4"/>
      <c r="P370" s="4"/>
      <c r="Q370" s="4"/>
    </row>
    <row r="371" ht="15.75" customHeight="1">
      <c r="A371" s="4"/>
      <c r="C371" s="4"/>
      <c r="D371" s="4"/>
      <c r="L371" s="4"/>
      <c r="M371" s="4"/>
      <c r="N371" s="4"/>
      <c r="O371" s="4"/>
      <c r="P371" s="4"/>
      <c r="Q371" s="4"/>
    </row>
    <row r="372" ht="15.75" customHeight="1">
      <c r="A372" s="4"/>
      <c r="C372" s="4"/>
      <c r="D372" s="4"/>
      <c r="L372" s="4"/>
      <c r="M372" s="4"/>
      <c r="N372" s="4"/>
      <c r="O372" s="4"/>
      <c r="P372" s="4"/>
      <c r="Q372" s="4"/>
    </row>
    <row r="373" ht="15.75" customHeight="1">
      <c r="A373" s="4"/>
      <c r="C373" s="4"/>
      <c r="D373" s="4"/>
      <c r="L373" s="4"/>
      <c r="M373" s="4"/>
      <c r="N373" s="4"/>
      <c r="O373" s="4"/>
      <c r="P373" s="4"/>
      <c r="Q373" s="4"/>
    </row>
    <row r="374" ht="15.75" customHeight="1">
      <c r="A374" s="4"/>
      <c r="C374" s="4"/>
      <c r="D374" s="4"/>
      <c r="L374" s="4"/>
      <c r="M374" s="4"/>
      <c r="N374" s="4"/>
      <c r="O374" s="4"/>
      <c r="P374" s="4"/>
      <c r="Q374" s="4"/>
    </row>
    <row r="375" ht="15.75" customHeight="1">
      <c r="A375" s="4"/>
      <c r="C375" s="4"/>
      <c r="D375" s="4"/>
      <c r="L375" s="4"/>
      <c r="M375" s="4"/>
      <c r="N375" s="4"/>
      <c r="O375" s="4"/>
      <c r="P375" s="4"/>
      <c r="Q375" s="4"/>
    </row>
    <row r="376" ht="15.75" customHeight="1">
      <c r="A376" s="4"/>
      <c r="C376" s="4"/>
      <c r="D376" s="4"/>
      <c r="L376" s="4"/>
      <c r="M376" s="4"/>
      <c r="N376" s="4"/>
      <c r="O376" s="4"/>
      <c r="P376" s="4"/>
      <c r="Q376" s="4"/>
    </row>
    <row r="377" ht="15.75" customHeight="1">
      <c r="A377" s="4"/>
      <c r="C377" s="4"/>
      <c r="D377" s="4"/>
      <c r="L377" s="4"/>
      <c r="M377" s="4"/>
      <c r="N377" s="4"/>
      <c r="O377" s="4"/>
      <c r="P377" s="4"/>
      <c r="Q377" s="4"/>
    </row>
    <row r="378" ht="15.75" customHeight="1">
      <c r="A378" s="4"/>
      <c r="C378" s="4"/>
      <c r="D378" s="4"/>
      <c r="L378" s="4"/>
      <c r="M378" s="4"/>
      <c r="N378" s="4"/>
      <c r="O378" s="4"/>
      <c r="P378" s="4"/>
      <c r="Q378" s="4"/>
    </row>
    <row r="379" ht="15.75" customHeight="1">
      <c r="A379" s="4"/>
      <c r="C379" s="4"/>
      <c r="D379" s="4"/>
      <c r="L379" s="4"/>
      <c r="M379" s="4"/>
      <c r="N379" s="4"/>
      <c r="O379" s="4"/>
      <c r="P379" s="4"/>
      <c r="Q379" s="4"/>
    </row>
    <row r="380" ht="15.75" customHeight="1">
      <c r="A380" s="4"/>
      <c r="C380" s="4"/>
      <c r="D380" s="4"/>
      <c r="L380" s="4"/>
      <c r="M380" s="4"/>
      <c r="N380" s="4"/>
      <c r="O380" s="4"/>
      <c r="P380" s="4"/>
      <c r="Q380" s="4"/>
    </row>
    <row r="381" ht="15.75" customHeight="1">
      <c r="A381" s="4"/>
      <c r="C381" s="4"/>
      <c r="D381" s="4"/>
      <c r="L381" s="4"/>
      <c r="M381" s="4"/>
      <c r="N381" s="4"/>
      <c r="O381" s="4"/>
      <c r="P381" s="4"/>
      <c r="Q381" s="4"/>
    </row>
    <row r="382" ht="15.75" customHeight="1">
      <c r="A382" s="4"/>
      <c r="C382" s="4"/>
      <c r="D382" s="4"/>
      <c r="L382" s="4"/>
      <c r="M382" s="4"/>
      <c r="N382" s="4"/>
      <c r="O382" s="4"/>
      <c r="P382" s="4"/>
      <c r="Q382" s="4"/>
    </row>
    <row r="383" ht="15.75" customHeight="1">
      <c r="A383" s="4"/>
      <c r="C383" s="4"/>
      <c r="D383" s="4"/>
      <c r="L383" s="4"/>
      <c r="M383" s="4"/>
      <c r="N383" s="4"/>
      <c r="O383" s="4"/>
      <c r="P383" s="4"/>
      <c r="Q383" s="4"/>
    </row>
    <row r="384" ht="15.75" customHeight="1">
      <c r="A384" s="4"/>
      <c r="C384" s="4"/>
      <c r="D384" s="4"/>
      <c r="L384" s="4"/>
      <c r="M384" s="4"/>
      <c r="N384" s="4"/>
      <c r="O384" s="4"/>
      <c r="P384" s="4"/>
      <c r="Q384" s="4"/>
    </row>
    <row r="385" ht="15.75" customHeight="1">
      <c r="A385" s="4"/>
      <c r="C385" s="4"/>
      <c r="D385" s="4"/>
      <c r="L385" s="4"/>
      <c r="M385" s="4"/>
      <c r="N385" s="4"/>
      <c r="O385" s="4"/>
      <c r="P385" s="4"/>
      <c r="Q385" s="4"/>
    </row>
    <row r="386" ht="15.75" customHeight="1">
      <c r="A386" s="4"/>
      <c r="C386" s="4"/>
      <c r="D386" s="4"/>
      <c r="L386" s="4"/>
      <c r="M386" s="4"/>
      <c r="N386" s="4"/>
      <c r="O386" s="4"/>
      <c r="P386" s="4"/>
      <c r="Q386" s="4"/>
    </row>
    <row r="387" ht="15.75" customHeight="1">
      <c r="A387" s="4"/>
      <c r="C387" s="4"/>
      <c r="D387" s="4"/>
      <c r="L387" s="4"/>
      <c r="M387" s="4"/>
      <c r="N387" s="4"/>
      <c r="O387" s="4"/>
      <c r="P387" s="4"/>
      <c r="Q387" s="4"/>
    </row>
    <row r="388" ht="15.75" customHeight="1">
      <c r="A388" s="4"/>
      <c r="C388" s="4"/>
      <c r="D388" s="4"/>
      <c r="L388" s="4"/>
      <c r="M388" s="4"/>
      <c r="N388" s="4"/>
      <c r="O388" s="4"/>
      <c r="P388" s="4"/>
      <c r="Q388" s="4"/>
    </row>
    <row r="389" ht="15.75" customHeight="1">
      <c r="A389" s="4"/>
      <c r="C389" s="4"/>
      <c r="D389" s="4"/>
      <c r="L389" s="4"/>
      <c r="M389" s="4"/>
      <c r="N389" s="4"/>
      <c r="O389" s="4"/>
      <c r="P389" s="4"/>
      <c r="Q389" s="4"/>
    </row>
    <row r="390" ht="15.75" customHeight="1">
      <c r="A390" s="4"/>
      <c r="C390" s="4"/>
      <c r="D390" s="4"/>
      <c r="L390" s="4"/>
      <c r="M390" s="4"/>
      <c r="N390" s="4"/>
      <c r="O390" s="4"/>
      <c r="P390" s="4"/>
      <c r="Q390" s="4"/>
    </row>
    <row r="391" ht="15.75" customHeight="1">
      <c r="A391" s="4"/>
      <c r="C391" s="4"/>
      <c r="D391" s="4"/>
      <c r="L391" s="4"/>
      <c r="M391" s="4"/>
      <c r="N391" s="4"/>
      <c r="O391" s="4"/>
      <c r="P391" s="4"/>
      <c r="Q391" s="4"/>
    </row>
    <row r="392" ht="15.75" customHeight="1">
      <c r="A392" s="4"/>
      <c r="C392" s="4"/>
      <c r="D392" s="4"/>
      <c r="L392" s="4"/>
      <c r="M392" s="4"/>
      <c r="N392" s="4"/>
      <c r="O392" s="4"/>
      <c r="P392" s="4"/>
      <c r="Q392" s="4"/>
    </row>
    <row r="393" ht="15.75" customHeight="1">
      <c r="A393" s="4"/>
      <c r="C393" s="4"/>
      <c r="D393" s="4"/>
      <c r="L393" s="4"/>
      <c r="M393" s="4"/>
      <c r="N393" s="4"/>
      <c r="O393" s="4"/>
      <c r="P393" s="4"/>
      <c r="Q393" s="4"/>
    </row>
    <row r="394" ht="15.75" customHeight="1">
      <c r="A394" s="4"/>
      <c r="C394" s="4"/>
      <c r="D394" s="4"/>
      <c r="L394" s="4"/>
      <c r="M394" s="4"/>
      <c r="N394" s="4"/>
      <c r="O394" s="4"/>
      <c r="P394" s="4"/>
      <c r="Q394" s="4"/>
    </row>
    <row r="395" ht="15.75" customHeight="1">
      <c r="A395" s="4"/>
      <c r="C395" s="4"/>
      <c r="D395" s="4"/>
      <c r="L395" s="4"/>
      <c r="M395" s="4"/>
      <c r="N395" s="4"/>
      <c r="O395" s="4"/>
      <c r="P395" s="4"/>
      <c r="Q395" s="4"/>
    </row>
    <row r="396" ht="15.75" customHeight="1">
      <c r="A396" s="4"/>
      <c r="C396" s="4"/>
      <c r="D396" s="4"/>
      <c r="L396" s="4"/>
      <c r="M396" s="4"/>
      <c r="N396" s="4"/>
      <c r="O396" s="4"/>
      <c r="P396" s="4"/>
      <c r="Q396" s="4"/>
    </row>
    <row r="397" ht="15.75" customHeight="1">
      <c r="A397" s="4"/>
      <c r="C397" s="4"/>
      <c r="D397" s="4"/>
      <c r="L397" s="4"/>
      <c r="M397" s="4"/>
      <c r="N397" s="4"/>
      <c r="O397" s="4"/>
      <c r="P397" s="4"/>
      <c r="Q397" s="4"/>
    </row>
    <row r="398" ht="15.75" customHeight="1">
      <c r="A398" s="4"/>
      <c r="C398" s="4"/>
      <c r="D398" s="4"/>
      <c r="L398" s="4"/>
      <c r="M398" s="4"/>
      <c r="N398" s="4"/>
      <c r="O398" s="4"/>
      <c r="P398" s="4"/>
      <c r="Q398" s="4"/>
    </row>
    <row r="399" ht="15.75" customHeight="1">
      <c r="A399" s="4"/>
      <c r="C399" s="4"/>
      <c r="D399" s="4"/>
      <c r="L399" s="4"/>
      <c r="M399" s="4"/>
      <c r="N399" s="4"/>
      <c r="O399" s="4"/>
      <c r="P399" s="4"/>
      <c r="Q399" s="4"/>
    </row>
    <row r="400" ht="15.75" customHeight="1">
      <c r="A400" s="4"/>
      <c r="C400" s="4"/>
      <c r="D400" s="4"/>
      <c r="L400" s="4"/>
      <c r="M400" s="4"/>
      <c r="N400" s="4"/>
      <c r="O400" s="4"/>
      <c r="P400" s="4"/>
      <c r="Q400" s="4"/>
    </row>
    <row r="401" ht="15.75" customHeight="1">
      <c r="A401" s="4"/>
      <c r="C401" s="4"/>
      <c r="D401" s="4"/>
      <c r="L401" s="4"/>
      <c r="M401" s="4"/>
      <c r="N401" s="4"/>
      <c r="O401" s="4"/>
      <c r="P401" s="4"/>
      <c r="Q401" s="4"/>
    </row>
    <row r="402" ht="15.75" customHeight="1">
      <c r="A402" s="4"/>
      <c r="C402" s="4"/>
      <c r="D402" s="4"/>
      <c r="L402" s="4"/>
      <c r="M402" s="4"/>
      <c r="N402" s="4"/>
      <c r="O402" s="4"/>
      <c r="P402" s="4"/>
      <c r="Q402" s="4"/>
    </row>
    <row r="403" ht="15.75" customHeight="1">
      <c r="A403" s="4"/>
      <c r="C403" s="4"/>
      <c r="D403" s="4"/>
      <c r="L403" s="4"/>
      <c r="M403" s="4"/>
      <c r="N403" s="4"/>
      <c r="O403" s="4"/>
      <c r="P403" s="4"/>
      <c r="Q403" s="4"/>
    </row>
    <row r="404" ht="15.75" customHeight="1">
      <c r="A404" s="4"/>
      <c r="C404" s="4"/>
      <c r="D404" s="4"/>
      <c r="L404" s="4"/>
      <c r="M404" s="4"/>
      <c r="N404" s="4"/>
      <c r="O404" s="4"/>
      <c r="P404" s="4"/>
      <c r="Q404" s="4"/>
    </row>
    <row r="405" ht="15.75" customHeight="1">
      <c r="A405" s="4"/>
      <c r="C405" s="4"/>
      <c r="D405" s="4"/>
      <c r="L405" s="4"/>
      <c r="M405" s="4"/>
      <c r="N405" s="4"/>
      <c r="O405" s="4"/>
      <c r="P405" s="4"/>
      <c r="Q405" s="4"/>
    </row>
    <row r="406" ht="15.75" customHeight="1">
      <c r="A406" s="4"/>
      <c r="C406" s="4"/>
      <c r="D406" s="4"/>
      <c r="L406" s="4"/>
      <c r="M406" s="4"/>
      <c r="N406" s="4"/>
      <c r="O406" s="4"/>
      <c r="P406" s="4"/>
      <c r="Q406" s="4"/>
    </row>
    <row r="407" ht="15.75" customHeight="1">
      <c r="A407" s="4"/>
      <c r="C407" s="4"/>
      <c r="D407" s="4"/>
      <c r="L407" s="4"/>
      <c r="M407" s="4"/>
      <c r="N407" s="4"/>
      <c r="O407" s="4"/>
      <c r="P407" s="4"/>
      <c r="Q407" s="4"/>
    </row>
    <row r="408" ht="15.75" customHeight="1">
      <c r="A408" s="4"/>
      <c r="C408" s="4"/>
      <c r="D408" s="4"/>
      <c r="L408" s="4"/>
      <c r="M408" s="4"/>
      <c r="N408" s="4"/>
      <c r="O408" s="4"/>
      <c r="P408" s="4"/>
      <c r="Q408" s="4"/>
    </row>
    <row r="409" ht="15.75" customHeight="1">
      <c r="A409" s="4"/>
      <c r="C409" s="4"/>
      <c r="D409" s="4"/>
      <c r="L409" s="4"/>
      <c r="M409" s="4"/>
      <c r="N409" s="4"/>
      <c r="O409" s="4"/>
      <c r="P409" s="4"/>
      <c r="Q409" s="4"/>
    </row>
    <row r="410" ht="15.75" customHeight="1">
      <c r="A410" s="4"/>
      <c r="C410" s="4"/>
      <c r="D410" s="4"/>
      <c r="L410" s="4"/>
      <c r="M410" s="4"/>
      <c r="N410" s="4"/>
      <c r="O410" s="4"/>
      <c r="P410" s="4"/>
      <c r="Q410" s="4"/>
    </row>
    <row r="411" ht="15.75" customHeight="1">
      <c r="A411" s="4"/>
      <c r="C411" s="4"/>
      <c r="D411" s="4"/>
      <c r="L411" s="4"/>
      <c r="M411" s="4"/>
      <c r="N411" s="4"/>
      <c r="O411" s="4"/>
      <c r="P411" s="4"/>
      <c r="Q411" s="4"/>
    </row>
    <row r="412" ht="15.75" customHeight="1">
      <c r="A412" s="4"/>
      <c r="C412" s="4"/>
      <c r="D412" s="4"/>
      <c r="L412" s="4"/>
      <c r="M412" s="4"/>
      <c r="N412" s="4"/>
      <c r="O412" s="4"/>
      <c r="P412" s="4"/>
      <c r="Q412" s="4"/>
    </row>
    <row r="413" ht="15.75" customHeight="1">
      <c r="A413" s="4"/>
      <c r="C413" s="4"/>
      <c r="D413" s="4"/>
      <c r="L413" s="4"/>
      <c r="M413" s="4"/>
      <c r="N413" s="4"/>
      <c r="O413" s="4"/>
      <c r="P413" s="4"/>
      <c r="Q413" s="4"/>
    </row>
    <row r="414" ht="15.75" customHeight="1">
      <c r="A414" s="4"/>
      <c r="C414" s="4"/>
      <c r="D414" s="4"/>
      <c r="L414" s="4"/>
      <c r="M414" s="4"/>
      <c r="N414" s="4"/>
      <c r="O414" s="4"/>
      <c r="P414" s="4"/>
      <c r="Q414" s="4"/>
    </row>
    <row r="415" ht="15.75" customHeight="1">
      <c r="A415" s="4"/>
      <c r="C415" s="4"/>
      <c r="D415" s="4"/>
      <c r="L415" s="4"/>
      <c r="M415" s="4"/>
      <c r="N415" s="4"/>
      <c r="O415" s="4"/>
      <c r="P415" s="4"/>
      <c r="Q415" s="4"/>
    </row>
    <row r="416" ht="15.75" customHeight="1">
      <c r="A416" s="4"/>
      <c r="C416" s="4"/>
      <c r="D416" s="4"/>
      <c r="L416" s="4"/>
      <c r="M416" s="4"/>
      <c r="N416" s="4"/>
      <c r="O416" s="4"/>
      <c r="P416" s="4"/>
      <c r="Q416" s="4"/>
    </row>
    <row r="417" ht="15.75" customHeight="1">
      <c r="A417" s="4"/>
      <c r="C417" s="4"/>
      <c r="D417" s="4"/>
      <c r="L417" s="4"/>
      <c r="M417" s="4"/>
      <c r="N417" s="4"/>
      <c r="O417" s="4"/>
      <c r="P417" s="4"/>
      <c r="Q417" s="4"/>
    </row>
    <row r="418" ht="15.75" customHeight="1">
      <c r="A418" s="4"/>
      <c r="C418" s="4"/>
      <c r="D418" s="4"/>
      <c r="L418" s="4"/>
      <c r="M418" s="4"/>
      <c r="N418" s="4"/>
      <c r="O418" s="4"/>
      <c r="P418" s="4"/>
      <c r="Q418" s="4"/>
    </row>
    <row r="419" ht="15.75" customHeight="1">
      <c r="A419" s="4"/>
      <c r="C419" s="4"/>
      <c r="D419" s="4"/>
      <c r="L419" s="4"/>
      <c r="M419" s="4"/>
      <c r="N419" s="4"/>
      <c r="O419" s="4"/>
      <c r="P419" s="4"/>
      <c r="Q419" s="4"/>
    </row>
    <row r="420" ht="15.75" customHeight="1">
      <c r="A420" s="4"/>
      <c r="C420" s="4"/>
      <c r="D420" s="4"/>
      <c r="L420" s="4"/>
      <c r="M420" s="4"/>
      <c r="N420" s="4"/>
      <c r="O420" s="4"/>
      <c r="P420" s="4"/>
      <c r="Q420" s="4"/>
    </row>
    <row r="421" ht="15.75" customHeight="1">
      <c r="A421" s="4"/>
      <c r="C421" s="4"/>
      <c r="D421" s="4"/>
      <c r="L421" s="4"/>
      <c r="M421" s="4"/>
      <c r="N421" s="4"/>
      <c r="O421" s="4"/>
      <c r="P421" s="4"/>
      <c r="Q421" s="4"/>
    </row>
    <row r="422" ht="15.75" customHeight="1">
      <c r="A422" s="4"/>
      <c r="C422" s="4"/>
      <c r="D422" s="4"/>
      <c r="L422" s="4"/>
      <c r="M422" s="4"/>
      <c r="N422" s="4"/>
      <c r="O422" s="4"/>
      <c r="P422" s="4"/>
      <c r="Q422" s="4"/>
    </row>
    <row r="423" ht="15.75" customHeight="1">
      <c r="A423" s="4"/>
      <c r="C423" s="4"/>
      <c r="D423" s="4"/>
      <c r="L423" s="4"/>
      <c r="M423" s="4"/>
      <c r="N423" s="4"/>
      <c r="O423" s="4"/>
      <c r="P423" s="4"/>
      <c r="Q423" s="4"/>
    </row>
    <row r="424" ht="15.75" customHeight="1">
      <c r="A424" s="4"/>
      <c r="C424" s="4"/>
      <c r="D424" s="4"/>
      <c r="L424" s="4"/>
      <c r="M424" s="4"/>
      <c r="N424" s="4"/>
      <c r="O424" s="4"/>
      <c r="P424" s="4"/>
      <c r="Q424" s="4"/>
    </row>
    <row r="425" ht="15.75" customHeight="1">
      <c r="A425" s="4"/>
      <c r="C425" s="4"/>
      <c r="D425" s="4"/>
      <c r="L425" s="4"/>
      <c r="M425" s="4"/>
      <c r="N425" s="4"/>
      <c r="O425" s="4"/>
      <c r="P425" s="4"/>
      <c r="Q425" s="4"/>
    </row>
    <row r="426" ht="15.75" customHeight="1">
      <c r="A426" s="4"/>
      <c r="C426" s="4"/>
      <c r="D426" s="4"/>
      <c r="L426" s="4"/>
      <c r="M426" s="4"/>
      <c r="N426" s="4"/>
      <c r="O426" s="4"/>
      <c r="P426" s="4"/>
      <c r="Q426" s="4"/>
    </row>
    <row r="427" ht="15.75" customHeight="1">
      <c r="A427" s="4"/>
      <c r="C427" s="4"/>
      <c r="D427" s="4"/>
      <c r="L427" s="4"/>
      <c r="M427" s="4"/>
      <c r="N427" s="4"/>
      <c r="O427" s="4"/>
      <c r="P427" s="4"/>
      <c r="Q427" s="4"/>
    </row>
    <row r="428" ht="15.75" customHeight="1">
      <c r="A428" s="4"/>
      <c r="C428" s="4"/>
      <c r="D428" s="4"/>
      <c r="L428" s="4"/>
      <c r="M428" s="4"/>
      <c r="N428" s="4"/>
      <c r="O428" s="4"/>
      <c r="P428" s="4"/>
      <c r="Q428" s="4"/>
    </row>
    <row r="429" ht="15.75" customHeight="1">
      <c r="A429" s="4"/>
      <c r="C429" s="4"/>
      <c r="D429" s="4"/>
      <c r="L429" s="4"/>
      <c r="M429" s="4"/>
      <c r="N429" s="4"/>
      <c r="O429" s="4"/>
      <c r="P429" s="4"/>
      <c r="Q429" s="4"/>
    </row>
    <row r="430" ht="15.75" customHeight="1">
      <c r="A430" s="4"/>
      <c r="C430" s="4"/>
      <c r="D430" s="4"/>
      <c r="L430" s="4"/>
      <c r="M430" s="4"/>
      <c r="N430" s="4"/>
      <c r="O430" s="4"/>
      <c r="P430" s="4"/>
      <c r="Q430" s="4"/>
    </row>
    <row r="431" ht="15.75" customHeight="1">
      <c r="A431" s="4"/>
      <c r="C431" s="4"/>
      <c r="D431" s="4"/>
      <c r="L431" s="4"/>
      <c r="M431" s="4"/>
      <c r="N431" s="4"/>
      <c r="O431" s="4"/>
      <c r="P431" s="4"/>
      <c r="Q431" s="4"/>
    </row>
    <row r="432" ht="15.75" customHeight="1">
      <c r="A432" s="4"/>
      <c r="C432" s="4"/>
      <c r="D432" s="4"/>
      <c r="L432" s="4"/>
      <c r="M432" s="4"/>
      <c r="N432" s="4"/>
      <c r="O432" s="4"/>
      <c r="P432" s="4"/>
      <c r="Q432" s="4"/>
    </row>
    <row r="433" ht="15.75" customHeight="1">
      <c r="A433" s="4"/>
      <c r="C433" s="4"/>
      <c r="D433" s="4"/>
      <c r="L433" s="4"/>
      <c r="M433" s="4"/>
      <c r="N433" s="4"/>
      <c r="O433" s="4"/>
      <c r="P433" s="4"/>
      <c r="Q433" s="4"/>
    </row>
    <row r="434" ht="15.75" customHeight="1">
      <c r="A434" s="4"/>
      <c r="C434" s="4"/>
      <c r="D434" s="4"/>
      <c r="L434" s="4"/>
      <c r="M434" s="4"/>
      <c r="N434" s="4"/>
      <c r="O434" s="4"/>
      <c r="P434" s="4"/>
      <c r="Q434" s="4"/>
    </row>
    <row r="435" ht="15.75" customHeight="1">
      <c r="A435" s="4"/>
      <c r="C435" s="4"/>
      <c r="D435" s="4"/>
      <c r="L435" s="4"/>
      <c r="M435" s="4"/>
      <c r="N435" s="4"/>
      <c r="O435" s="4"/>
      <c r="P435" s="4"/>
      <c r="Q435" s="4"/>
    </row>
    <row r="436" ht="15.75" customHeight="1">
      <c r="A436" s="4"/>
      <c r="C436" s="4"/>
      <c r="D436" s="4"/>
      <c r="L436" s="4"/>
      <c r="M436" s="4"/>
      <c r="N436" s="4"/>
      <c r="O436" s="4"/>
      <c r="P436" s="4"/>
      <c r="Q436" s="4"/>
    </row>
    <row r="437" ht="15.75" customHeight="1">
      <c r="A437" s="4"/>
      <c r="C437" s="4"/>
      <c r="D437" s="4"/>
      <c r="L437" s="4"/>
      <c r="M437" s="4"/>
      <c r="N437" s="4"/>
      <c r="O437" s="4"/>
      <c r="P437" s="4"/>
      <c r="Q437" s="4"/>
    </row>
    <row r="438" ht="15.75" customHeight="1">
      <c r="A438" s="4"/>
      <c r="C438" s="4"/>
      <c r="D438" s="4"/>
      <c r="L438" s="4"/>
      <c r="M438" s="4"/>
      <c r="N438" s="4"/>
      <c r="O438" s="4"/>
      <c r="P438" s="4"/>
      <c r="Q438" s="4"/>
    </row>
    <row r="439" ht="15.75" customHeight="1">
      <c r="A439" s="4"/>
      <c r="C439" s="4"/>
      <c r="D439" s="4"/>
      <c r="L439" s="4"/>
      <c r="M439" s="4"/>
      <c r="N439" s="4"/>
      <c r="O439" s="4"/>
      <c r="P439" s="4"/>
      <c r="Q439" s="4"/>
    </row>
    <row r="440" ht="15.75" customHeight="1">
      <c r="A440" s="4"/>
      <c r="C440" s="4"/>
      <c r="D440" s="4"/>
      <c r="L440" s="4"/>
      <c r="M440" s="4"/>
      <c r="N440" s="4"/>
      <c r="O440" s="4"/>
      <c r="P440" s="4"/>
      <c r="Q440" s="4"/>
    </row>
    <row r="441" ht="15.75" customHeight="1">
      <c r="A441" s="4"/>
      <c r="C441" s="4"/>
      <c r="D441" s="4"/>
      <c r="L441" s="4"/>
      <c r="M441" s="4"/>
      <c r="N441" s="4"/>
      <c r="O441" s="4"/>
      <c r="P441" s="4"/>
      <c r="Q441" s="4"/>
    </row>
    <row r="442" ht="15.75" customHeight="1">
      <c r="A442" s="4"/>
      <c r="C442" s="4"/>
      <c r="D442" s="4"/>
      <c r="L442" s="4"/>
      <c r="M442" s="4"/>
      <c r="N442" s="4"/>
      <c r="O442" s="4"/>
      <c r="P442" s="4"/>
      <c r="Q442" s="4"/>
    </row>
    <row r="443" ht="15.75" customHeight="1">
      <c r="A443" s="4"/>
      <c r="C443" s="4"/>
      <c r="D443" s="4"/>
      <c r="L443" s="4"/>
      <c r="M443" s="4"/>
      <c r="N443" s="4"/>
      <c r="O443" s="4"/>
      <c r="P443" s="4"/>
      <c r="Q443" s="4"/>
    </row>
    <row r="444" ht="15.75" customHeight="1">
      <c r="A444" s="4"/>
      <c r="C444" s="4"/>
      <c r="D444" s="4"/>
      <c r="L444" s="4"/>
      <c r="M444" s="4"/>
      <c r="N444" s="4"/>
      <c r="O444" s="4"/>
      <c r="P444" s="4"/>
      <c r="Q444" s="4"/>
    </row>
    <row r="445" ht="15.75" customHeight="1">
      <c r="A445" s="4"/>
      <c r="C445" s="4"/>
      <c r="D445" s="4"/>
      <c r="L445" s="4"/>
      <c r="M445" s="4"/>
      <c r="N445" s="4"/>
      <c r="O445" s="4"/>
      <c r="P445" s="4"/>
      <c r="Q445" s="4"/>
    </row>
    <row r="446" ht="15.75" customHeight="1">
      <c r="A446" s="4"/>
      <c r="C446" s="4"/>
      <c r="D446" s="4"/>
      <c r="L446" s="4"/>
      <c r="M446" s="4"/>
      <c r="N446" s="4"/>
      <c r="O446" s="4"/>
      <c r="P446" s="4"/>
      <c r="Q446" s="4"/>
    </row>
    <row r="447" ht="15.75" customHeight="1">
      <c r="A447" s="4"/>
      <c r="C447" s="4"/>
      <c r="D447" s="4"/>
      <c r="L447" s="4"/>
      <c r="M447" s="4"/>
      <c r="N447" s="4"/>
      <c r="O447" s="4"/>
      <c r="P447" s="4"/>
      <c r="Q447" s="4"/>
    </row>
    <row r="448" ht="15.75" customHeight="1">
      <c r="A448" s="4"/>
      <c r="C448" s="4"/>
      <c r="D448" s="4"/>
      <c r="L448" s="4"/>
      <c r="M448" s="4"/>
      <c r="N448" s="4"/>
      <c r="O448" s="4"/>
      <c r="P448" s="4"/>
      <c r="Q448" s="4"/>
    </row>
    <row r="449" ht="15.75" customHeight="1">
      <c r="A449" s="4"/>
      <c r="C449" s="4"/>
      <c r="D449" s="4"/>
      <c r="L449" s="4"/>
      <c r="M449" s="4"/>
      <c r="N449" s="4"/>
      <c r="O449" s="4"/>
      <c r="P449" s="4"/>
      <c r="Q449" s="4"/>
    </row>
    <row r="450" ht="15.75" customHeight="1">
      <c r="A450" s="4"/>
      <c r="C450" s="4"/>
      <c r="D450" s="4"/>
      <c r="L450" s="4"/>
      <c r="M450" s="4"/>
      <c r="N450" s="4"/>
      <c r="O450" s="4"/>
      <c r="P450" s="4"/>
      <c r="Q450" s="4"/>
    </row>
    <row r="451" ht="15.75" customHeight="1">
      <c r="A451" s="4"/>
      <c r="C451" s="4"/>
      <c r="D451" s="4"/>
      <c r="L451" s="4"/>
      <c r="M451" s="4"/>
      <c r="N451" s="4"/>
      <c r="O451" s="4"/>
      <c r="P451" s="4"/>
      <c r="Q451" s="4"/>
    </row>
    <row r="452" ht="15.75" customHeight="1">
      <c r="A452" s="4"/>
      <c r="C452" s="4"/>
      <c r="D452" s="4"/>
      <c r="L452" s="4"/>
      <c r="M452" s="4"/>
      <c r="N452" s="4"/>
      <c r="O452" s="4"/>
      <c r="P452" s="4"/>
      <c r="Q452" s="4"/>
    </row>
    <row r="453" ht="15.75" customHeight="1">
      <c r="A453" s="4"/>
      <c r="C453" s="4"/>
      <c r="D453" s="4"/>
      <c r="L453" s="4"/>
      <c r="M453" s="4"/>
      <c r="N453" s="4"/>
      <c r="O453" s="4"/>
      <c r="P453" s="4"/>
      <c r="Q453" s="4"/>
    </row>
    <row r="454" ht="15.75" customHeight="1">
      <c r="A454" s="4"/>
      <c r="C454" s="4"/>
      <c r="D454" s="4"/>
      <c r="L454" s="4"/>
      <c r="M454" s="4"/>
      <c r="N454" s="4"/>
      <c r="O454" s="4"/>
      <c r="P454" s="4"/>
      <c r="Q454" s="4"/>
    </row>
    <row r="455" ht="15.75" customHeight="1">
      <c r="A455" s="4"/>
      <c r="C455" s="4"/>
      <c r="D455" s="4"/>
      <c r="L455" s="4"/>
      <c r="M455" s="4"/>
      <c r="N455" s="4"/>
      <c r="O455" s="4"/>
      <c r="P455" s="4"/>
      <c r="Q455" s="4"/>
    </row>
    <row r="456" ht="15.75" customHeight="1">
      <c r="A456" s="4"/>
      <c r="C456" s="4"/>
      <c r="D456" s="4"/>
      <c r="L456" s="4"/>
      <c r="M456" s="4"/>
      <c r="N456" s="4"/>
      <c r="O456" s="4"/>
      <c r="P456" s="4"/>
      <c r="Q456" s="4"/>
    </row>
    <row r="457" ht="15.75" customHeight="1">
      <c r="A457" s="4"/>
      <c r="C457" s="4"/>
      <c r="D457" s="4"/>
      <c r="L457" s="4"/>
      <c r="M457" s="4"/>
      <c r="N457" s="4"/>
      <c r="O457" s="4"/>
      <c r="P457" s="4"/>
      <c r="Q457" s="4"/>
    </row>
    <row r="458" ht="15.75" customHeight="1">
      <c r="A458" s="4"/>
      <c r="C458" s="4"/>
      <c r="D458" s="4"/>
      <c r="L458" s="4"/>
      <c r="M458" s="4"/>
      <c r="N458" s="4"/>
      <c r="O458" s="4"/>
      <c r="P458" s="4"/>
      <c r="Q458" s="4"/>
    </row>
    <row r="459" ht="15.75" customHeight="1">
      <c r="A459" s="4"/>
      <c r="C459" s="4"/>
      <c r="D459" s="4"/>
      <c r="L459" s="4"/>
      <c r="M459" s="4"/>
      <c r="N459" s="4"/>
      <c r="O459" s="4"/>
      <c r="P459" s="4"/>
      <c r="Q459" s="4"/>
    </row>
    <row r="460" ht="15.75" customHeight="1">
      <c r="A460" s="4"/>
      <c r="C460" s="4"/>
      <c r="D460" s="4"/>
      <c r="L460" s="4"/>
      <c r="M460" s="4"/>
      <c r="N460" s="4"/>
      <c r="O460" s="4"/>
      <c r="P460" s="4"/>
      <c r="Q460" s="4"/>
    </row>
    <row r="461" ht="15.75" customHeight="1">
      <c r="A461" s="4"/>
      <c r="C461" s="4"/>
      <c r="D461" s="4"/>
      <c r="L461" s="4"/>
      <c r="M461" s="4"/>
      <c r="N461" s="4"/>
      <c r="O461" s="4"/>
      <c r="P461" s="4"/>
      <c r="Q461" s="4"/>
    </row>
    <row r="462" ht="15.75" customHeight="1">
      <c r="A462" s="4"/>
      <c r="C462" s="4"/>
      <c r="D462" s="4"/>
      <c r="L462" s="4"/>
      <c r="M462" s="4"/>
      <c r="N462" s="4"/>
      <c r="O462" s="4"/>
      <c r="P462" s="4"/>
      <c r="Q462" s="4"/>
    </row>
    <row r="463" ht="15.75" customHeight="1">
      <c r="A463" s="4"/>
      <c r="C463" s="4"/>
      <c r="D463" s="4"/>
      <c r="L463" s="4"/>
      <c r="M463" s="4"/>
      <c r="N463" s="4"/>
      <c r="O463" s="4"/>
      <c r="P463" s="4"/>
      <c r="Q463" s="4"/>
    </row>
    <row r="464" ht="15.75" customHeight="1">
      <c r="A464" s="4"/>
      <c r="C464" s="4"/>
      <c r="D464" s="4"/>
      <c r="L464" s="4"/>
      <c r="M464" s="4"/>
      <c r="N464" s="4"/>
      <c r="O464" s="4"/>
      <c r="P464" s="4"/>
      <c r="Q464" s="4"/>
    </row>
    <row r="465" ht="15.75" customHeight="1">
      <c r="A465" s="4"/>
      <c r="C465" s="4"/>
      <c r="D465" s="4"/>
      <c r="L465" s="4"/>
      <c r="M465" s="4"/>
      <c r="N465" s="4"/>
      <c r="O465" s="4"/>
      <c r="P465" s="4"/>
      <c r="Q465" s="4"/>
    </row>
    <row r="466" ht="15.75" customHeight="1">
      <c r="A466" s="4"/>
      <c r="C466" s="4"/>
      <c r="D466" s="4"/>
      <c r="L466" s="4"/>
      <c r="M466" s="4"/>
      <c r="N466" s="4"/>
      <c r="O466" s="4"/>
      <c r="P466" s="4"/>
      <c r="Q466" s="4"/>
    </row>
    <row r="467" ht="15.75" customHeight="1">
      <c r="A467" s="4"/>
      <c r="C467" s="4"/>
      <c r="D467" s="4"/>
      <c r="L467" s="4"/>
      <c r="M467" s="4"/>
      <c r="N467" s="4"/>
      <c r="O467" s="4"/>
      <c r="P467" s="4"/>
      <c r="Q467" s="4"/>
    </row>
    <row r="468" ht="15.75" customHeight="1">
      <c r="A468" s="4"/>
      <c r="C468" s="4"/>
      <c r="D468" s="4"/>
      <c r="L468" s="4"/>
      <c r="M468" s="4"/>
      <c r="N468" s="4"/>
      <c r="O468" s="4"/>
      <c r="P468" s="4"/>
      <c r="Q468" s="4"/>
    </row>
    <row r="469" ht="15.75" customHeight="1">
      <c r="A469" s="4"/>
      <c r="C469" s="4"/>
      <c r="D469" s="4"/>
      <c r="L469" s="4"/>
      <c r="M469" s="4"/>
      <c r="N469" s="4"/>
      <c r="O469" s="4"/>
      <c r="P469" s="4"/>
      <c r="Q469" s="4"/>
    </row>
    <row r="470" ht="15.75" customHeight="1">
      <c r="A470" s="4"/>
      <c r="C470" s="4"/>
      <c r="D470" s="4"/>
      <c r="L470" s="4"/>
      <c r="M470" s="4"/>
      <c r="N470" s="4"/>
      <c r="O470" s="4"/>
      <c r="P470" s="4"/>
      <c r="Q470" s="4"/>
    </row>
    <row r="471" ht="15.75" customHeight="1">
      <c r="A471" s="4"/>
      <c r="C471" s="4"/>
      <c r="D471" s="4"/>
      <c r="L471" s="4"/>
      <c r="M471" s="4"/>
      <c r="N471" s="4"/>
      <c r="O471" s="4"/>
      <c r="P471" s="4"/>
      <c r="Q471" s="4"/>
    </row>
    <row r="472" ht="15.75" customHeight="1">
      <c r="A472" s="4"/>
      <c r="C472" s="4"/>
      <c r="D472" s="4"/>
      <c r="L472" s="4"/>
      <c r="M472" s="4"/>
      <c r="N472" s="4"/>
      <c r="O472" s="4"/>
      <c r="P472" s="4"/>
      <c r="Q472" s="4"/>
    </row>
    <row r="473" ht="15.75" customHeight="1">
      <c r="A473" s="4"/>
      <c r="C473" s="4"/>
      <c r="D473" s="4"/>
      <c r="L473" s="4"/>
      <c r="M473" s="4"/>
      <c r="N473" s="4"/>
      <c r="O473" s="4"/>
      <c r="P473" s="4"/>
      <c r="Q473" s="4"/>
    </row>
    <row r="474" ht="15.75" customHeight="1">
      <c r="A474" s="4"/>
      <c r="C474" s="4"/>
      <c r="D474" s="4"/>
      <c r="L474" s="4"/>
      <c r="M474" s="4"/>
      <c r="N474" s="4"/>
      <c r="O474" s="4"/>
      <c r="P474" s="4"/>
      <c r="Q474" s="4"/>
    </row>
    <row r="475" ht="15.75" customHeight="1">
      <c r="A475" s="4"/>
      <c r="C475" s="4"/>
      <c r="D475" s="4"/>
      <c r="L475" s="4"/>
      <c r="M475" s="4"/>
      <c r="N475" s="4"/>
      <c r="O475" s="4"/>
      <c r="P475" s="4"/>
      <c r="Q475" s="4"/>
    </row>
    <row r="476" ht="15.75" customHeight="1">
      <c r="A476" s="4"/>
      <c r="C476" s="4"/>
      <c r="D476" s="4"/>
      <c r="L476" s="4"/>
      <c r="M476" s="4"/>
      <c r="N476" s="4"/>
      <c r="O476" s="4"/>
      <c r="P476" s="4"/>
      <c r="Q476" s="4"/>
    </row>
    <row r="477" ht="15.75" customHeight="1">
      <c r="A477" s="4"/>
      <c r="C477" s="4"/>
      <c r="D477" s="4"/>
      <c r="L477" s="4"/>
      <c r="M477" s="4"/>
      <c r="N477" s="4"/>
      <c r="O477" s="4"/>
      <c r="P477" s="4"/>
      <c r="Q477" s="4"/>
    </row>
    <row r="478" ht="15.75" customHeight="1">
      <c r="A478" s="4"/>
      <c r="C478" s="4"/>
      <c r="D478" s="4"/>
      <c r="L478" s="4"/>
      <c r="M478" s="4"/>
      <c r="N478" s="4"/>
      <c r="O478" s="4"/>
      <c r="P478" s="4"/>
      <c r="Q478" s="4"/>
    </row>
    <row r="479" ht="15.75" customHeight="1">
      <c r="A479" s="4"/>
      <c r="C479" s="4"/>
      <c r="D479" s="4"/>
      <c r="L479" s="4"/>
      <c r="M479" s="4"/>
      <c r="N479" s="4"/>
      <c r="O479" s="4"/>
      <c r="P479" s="4"/>
      <c r="Q479" s="4"/>
    </row>
    <row r="480" ht="15.75" customHeight="1">
      <c r="A480" s="4"/>
      <c r="C480" s="4"/>
      <c r="D480" s="4"/>
      <c r="L480" s="4"/>
      <c r="M480" s="4"/>
      <c r="N480" s="4"/>
      <c r="O480" s="4"/>
      <c r="P480" s="4"/>
      <c r="Q480" s="4"/>
    </row>
    <row r="481" ht="15.75" customHeight="1">
      <c r="A481" s="4"/>
      <c r="C481" s="4"/>
      <c r="D481" s="4"/>
      <c r="L481" s="4"/>
      <c r="M481" s="4"/>
      <c r="N481" s="4"/>
      <c r="O481" s="4"/>
      <c r="P481" s="4"/>
      <c r="Q481" s="4"/>
    </row>
    <row r="482" ht="15.75" customHeight="1">
      <c r="A482" s="4"/>
      <c r="C482" s="4"/>
      <c r="D482" s="4"/>
      <c r="L482" s="4"/>
      <c r="M482" s="4"/>
      <c r="N482" s="4"/>
      <c r="O482" s="4"/>
      <c r="P482" s="4"/>
      <c r="Q482" s="4"/>
    </row>
    <row r="483" ht="15.75" customHeight="1">
      <c r="A483" s="4"/>
      <c r="C483" s="4"/>
      <c r="D483" s="4"/>
      <c r="L483" s="4"/>
      <c r="M483" s="4"/>
      <c r="N483" s="4"/>
      <c r="O483" s="4"/>
      <c r="P483" s="4"/>
      <c r="Q483" s="4"/>
    </row>
    <row r="484" ht="15.75" customHeight="1">
      <c r="A484" s="4"/>
      <c r="C484" s="4"/>
      <c r="D484" s="4"/>
      <c r="L484" s="4"/>
      <c r="M484" s="4"/>
      <c r="N484" s="4"/>
      <c r="O484" s="4"/>
      <c r="P484" s="4"/>
      <c r="Q484" s="4"/>
    </row>
    <row r="485" ht="15.75" customHeight="1">
      <c r="A485" s="4"/>
      <c r="C485" s="4"/>
      <c r="D485" s="4"/>
      <c r="L485" s="4"/>
      <c r="M485" s="4"/>
      <c r="N485" s="4"/>
      <c r="O485" s="4"/>
      <c r="P485" s="4"/>
      <c r="Q485" s="4"/>
    </row>
    <row r="486" ht="15.75" customHeight="1">
      <c r="A486" s="4"/>
      <c r="C486" s="4"/>
      <c r="D486" s="4"/>
      <c r="L486" s="4"/>
      <c r="M486" s="4"/>
      <c r="N486" s="4"/>
      <c r="O486" s="4"/>
      <c r="P486" s="4"/>
      <c r="Q486" s="4"/>
    </row>
    <row r="487" ht="15.75" customHeight="1">
      <c r="A487" s="4"/>
      <c r="C487" s="4"/>
      <c r="D487" s="4"/>
      <c r="L487" s="4"/>
      <c r="M487" s="4"/>
      <c r="N487" s="4"/>
      <c r="O487" s="4"/>
      <c r="P487" s="4"/>
      <c r="Q487" s="4"/>
    </row>
    <row r="488" ht="15.75" customHeight="1">
      <c r="A488" s="4"/>
      <c r="C488" s="4"/>
      <c r="D488" s="4"/>
      <c r="L488" s="4"/>
      <c r="M488" s="4"/>
      <c r="N488" s="4"/>
      <c r="O488" s="4"/>
      <c r="P488" s="4"/>
      <c r="Q488" s="4"/>
    </row>
    <row r="489" ht="15.75" customHeight="1">
      <c r="A489" s="4"/>
      <c r="C489" s="4"/>
      <c r="D489" s="4"/>
      <c r="L489" s="4"/>
      <c r="M489" s="4"/>
      <c r="N489" s="4"/>
      <c r="O489" s="4"/>
      <c r="P489" s="4"/>
      <c r="Q489" s="4"/>
    </row>
    <row r="490" ht="15.75" customHeight="1">
      <c r="A490" s="4"/>
      <c r="C490" s="4"/>
      <c r="D490" s="4"/>
      <c r="L490" s="4"/>
      <c r="M490" s="4"/>
      <c r="N490" s="4"/>
      <c r="O490" s="4"/>
      <c r="P490" s="4"/>
      <c r="Q490" s="4"/>
    </row>
    <row r="491" ht="15.75" customHeight="1">
      <c r="A491" s="4"/>
      <c r="C491" s="4"/>
      <c r="D491" s="4"/>
      <c r="L491" s="4"/>
      <c r="M491" s="4"/>
      <c r="N491" s="4"/>
      <c r="O491" s="4"/>
      <c r="P491" s="4"/>
      <c r="Q491" s="4"/>
    </row>
    <row r="492" ht="15.75" customHeight="1">
      <c r="A492" s="4"/>
      <c r="C492" s="4"/>
      <c r="D492" s="4"/>
      <c r="L492" s="4"/>
      <c r="M492" s="4"/>
      <c r="N492" s="4"/>
      <c r="O492" s="4"/>
      <c r="P492" s="4"/>
      <c r="Q492" s="4"/>
    </row>
    <row r="493" ht="15.75" customHeight="1">
      <c r="A493" s="4"/>
      <c r="C493" s="4"/>
      <c r="D493" s="4"/>
      <c r="L493" s="4"/>
      <c r="M493" s="4"/>
      <c r="N493" s="4"/>
      <c r="O493" s="4"/>
      <c r="P493" s="4"/>
      <c r="Q493" s="4"/>
    </row>
    <row r="494" ht="15.75" customHeight="1">
      <c r="A494" s="4"/>
      <c r="C494" s="4"/>
      <c r="D494" s="4"/>
      <c r="L494" s="4"/>
      <c r="M494" s="4"/>
      <c r="N494" s="4"/>
      <c r="O494" s="4"/>
      <c r="P494" s="4"/>
      <c r="Q494" s="4"/>
    </row>
    <row r="495" ht="15.75" customHeight="1">
      <c r="A495" s="4"/>
      <c r="C495" s="4"/>
      <c r="D495" s="4"/>
      <c r="L495" s="4"/>
      <c r="M495" s="4"/>
      <c r="N495" s="4"/>
      <c r="O495" s="4"/>
      <c r="P495" s="4"/>
      <c r="Q495" s="4"/>
    </row>
    <row r="496" ht="15.75" customHeight="1">
      <c r="A496" s="4"/>
      <c r="C496" s="4"/>
      <c r="D496" s="4"/>
      <c r="L496" s="4"/>
      <c r="M496" s="4"/>
      <c r="N496" s="4"/>
      <c r="O496" s="4"/>
      <c r="P496" s="4"/>
      <c r="Q496" s="4"/>
    </row>
    <row r="497" ht="15.75" customHeight="1">
      <c r="A497" s="4"/>
      <c r="C497" s="4"/>
      <c r="D497" s="4"/>
      <c r="L497" s="4"/>
      <c r="M497" s="4"/>
      <c r="N497" s="4"/>
      <c r="O497" s="4"/>
      <c r="P497" s="4"/>
      <c r="Q497" s="4"/>
    </row>
    <row r="498" ht="15.75" customHeight="1">
      <c r="A498" s="4"/>
      <c r="C498" s="4"/>
      <c r="D498" s="4"/>
      <c r="L498" s="4"/>
      <c r="M498" s="4"/>
      <c r="N498" s="4"/>
      <c r="O498" s="4"/>
      <c r="P498" s="4"/>
      <c r="Q498" s="4"/>
    </row>
    <row r="499" ht="15.75" customHeight="1">
      <c r="A499" s="4"/>
      <c r="C499" s="4"/>
      <c r="D499" s="4"/>
      <c r="L499" s="4"/>
      <c r="M499" s="4"/>
      <c r="N499" s="4"/>
      <c r="O499" s="4"/>
      <c r="P499" s="4"/>
      <c r="Q499" s="4"/>
    </row>
    <row r="500" ht="15.75" customHeight="1">
      <c r="A500" s="4"/>
      <c r="C500" s="4"/>
      <c r="D500" s="4"/>
      <c r="L500" s="4"/>
      <c r="M500" s="4"/>
      <c r="N500" s="4"/>
      <c r="O500" s="4"/>
      <c r="P500" s="4"/>
      <c r="Q500" s="4"/>
    </row>
    <row r="501" ht="15.75" customHeight="1">
      <c r="A501" s="4"/>
      <c r="C501" s="4"/>
      <c r="D501" s="4"/>
      <c r="L501" s="4"/>
      <c r="M501" s="4"/>
      <c r="N501" s="4"/>
      <c r="O501" s="4"/>
      <c r="P501" s="4"/>
      <c r="Q501" s="4"/>
    </row>
    <row r="502" ht="15.75" customHeight="1">
      <c r="A502" s="4"/>
      <c r="C502" s="4"/>
      <c r="D502" s="4"/>
      <c r="L502" s="4"/>
      <c r="M502" s="4"/>
      <c r="N502" s="4"/>
      <c r="O502" s="4"/>
      <c r="P502" s="4"/>
      <c r="Q502" s="4"/>
    </row>
    <row r="503" ht="15.75" customHeight="1">
      <c r="A503" s="4"/>
      <c r="C503" s="4"/>
      <c r="D503" s="4"/>
      <c r="L503" s="4"/>
      <c r="M503" s="4"/>
      <c r="N503" s="4"/>
      <c r="O503" s="4"/>
      <c r="P503" s="4"/>
      <c r="Q503" s="4"/>
    </row>
    <row r="504" ht="15.75" customHeight="1">
      <c r="A504" s="4"/>
      <c r="C504" s="4"/>
      <c r="D504" s="4"/>
      <c r="L504" s="4"/>
      <c r="M504" s="4"/>
      <c r="N504" s="4"/>
      <c r="O504" s="4"/>
      <c r="P504" s="4"/>
      <c r="Q504" s="4"/>
    </row>
    <row r="505" ht="15.75" customHeight="1">
      <c r="A505" s="4"/>
      <c r="C505" s="4"/>
      <c r="D505" s="4"/>
      <c r="L505" s="4"/>
      <c r="M505" s="4"/>
      <c r="N505" s="4"/>
      <c r="O505" s="4"/>
      <c r="P505" s="4"/>
      <c r="Q505" s="4"/>
    </row>
    <row r="506" ht="15.75" customHeight="1">
      <c r="A506" s="4"/>
      <c r="C506" s="4"/>
      <c r="D506" s="4"/>
      <c r="L506" s="4"/>
      <c r="M506" s="4"/>
      <c r="N506" s="4"/>
      <c r="O506" s="4"/>
      <c r="P506" s="4"/>
      <c r="Q506" s="4"/>
    </row>
    <row r="507" ht="15.75" customHeight="1">
      <c r="A507" s="4"/>
      <c r="C507" s="4"/>
      <c r="D507" s="4"/>
      <c r="L507" s="4"/>
      <c r="M507" s="4"/>
      <c r="N507" s="4"/>
      <c r="O507" s="4"/>
      <c r="P507" s="4"/>
      <c r="Q507" s="4"/>
    </row>
    <row r="508" ht="15.75" customHeight="1">
      <c r="A508" s="4"/>
      <c r="C508" s="4"/>
      <c r="D508" s="4"/>
      <c r="L508" s="4"/>
      <c r="M508" s="4"/>
      <c r="N508" s="4"/>
      <c r="O508" s="4"/>
      <c r="P508" s="4"/>
      <c r="Q508" s="4"/>
    </row>
    <row r="509" ht="15.75" customHeight="1">
      <c r="A509" s="4"/>
      <c r="C509" s="4"/>
      <c r="D509" s="4"/>
      <c r="L509" s="4"/>
      <c r="M509" s="4"/>
      <c r="N509" s="4"/>
      <c r="O509" s="4"/>
      <c r="P509" s="4"/>
      <c r="Q509" s="4"/>
    </row>
    <row r="510" ht="15.75" customHeight="1">
      <c r="A510" s="4"/>
      <c r="C510" s="4"/>
      <c r="D510" s="4"/>
      <c r="L510" s="4"/>
      <c r="M510" s="4"/>
      <c r="N510" s="4"/>
      <c r="O510" s="4"/>
      <c r="P510" s="4"/>
      <c r="Q510" s="4"/>
    </row>
    <row r="511" ht="15.75" customHeight="1">
      <c r="A511" s="4"/>
      <c r="C511" s="4"/>
      <c r="D511" s="4"/>
      <c r="L511" s="4"/>
      <c r="M511" s="4"/>
      <c r="N511" s="4"/>
      <c r="O511" s="4"/>
      <c r="P511" s="4"/>
      <c r="Q511" s="4"/>
    </row>
    <row r="512" ht="15.75" customHeight="1">
      <c r="A512" s="4"/>
      <c r="C512" s="4"/>
      <c r="D512" s="4"/>
      <c r="L512" s="4"/>
      <c r="M512" s="4"/>
      <c r="N512" s="4"/>
      <c r="O512" s="4"/>
      <c r="P512" s="4"/>
      <c r="Q512" s="4"/>
    </row>
    <row r="513" ht="15.75" customHeight="1">
      <c r="A513" s="4"/>
      <c r="C513" s="4"/>
      <c r="D513" s="4"/>
      <c r="L513" s="4"/>
      <c r="M513" s="4"/>
      <c r="N513" s="4"/>
      <c r="O513" s="4"/>
      <c r="P513" s="4"/>
      <c r="Q513" s="4"/>
    </row>
    <row r="514" ht="15.75" customHeight="1">
      <c r="A514" s="4"/>
      <c r="C514" s="4"/>
      <c r="D514" s="4"/>
      <c r="L514" s="4"/>
      <c r="M514" s="4"/>
      <c r="N514" s="4"/>
      <c r="O514" s="4"/>
      <c r="P514" s="4"/>
      <c r="Q514" s="4"/>
    </row>
    <row r="515" ht="15.75" customHeight="1">
      <c r="A515" s="4"/>
      <c r="C515" s="4"/>
      <c r="D515" s="4"/>
      <c r="L515" s="4"/>
      <c r="M515" s="4"/>
      <c r="N515" s="4"/>
      <c r="O515" s="4"/>
      <c r="P515" s="4"/>
      <c r="Q515" s="4"/>
    </row>
    <row r="516" ht="15.75" customHeight="1">
      <c r="A516" s="4"/>
      <c r="C516" s="4"/>
      <c r="D516" s="4"/>
      <c r="L516" s="4"/>
      <c r="M516" s="4"/>
      <c r="N516" s="4"/>
      <c r="O516" s="4"/>
      <c r="P516" s="4"/>
      <c r="Q516" s="4"/>
    </row>
    <row r="517" ht="15.75" customHeight="1">
      <c r="A517" s="4"/>
      <c r="C517" s="4"/>
      <c r="D517" s="4"/>
      <c r="L517" s="4"/>
      <c r="M517" s="4"/>
      <c r="N517" s="4"/>
      <c r="O517" s="4"/>
      <c r="P517" s="4"/>
      <c r="Q517" s="4"/>
    </row>
    <row r="518" ht="15.75" customHeight="1">
      <c r="A518" s="4"/>
      <c r="C518" s="4"/>
      <c r="D518" s="4"/>
      <c r="L518" s="4"/>
      <c r="M518" s="4"/>
      <c r="N518" s="4"/>
      <c r="O518" s="4"/>
      <c r="P518" s="4"/>
      <c r="Q518" s="4"/>
    </row>
    <row r="519" ht="15.75" customHeight="1">
      <c r="A519" s="4"/>
      <c r="C519" s="4"/>
      <c r="D519" s="4"/>
      <c r="L519" s="4"/>
      <c r="M519" s="4"/>
      <c r="N519" s="4"/>
      <c r="O519" s="4"/>
      <c r="P519" s="4"/>
      <c r="Q519" s="4"/>
    </row>
    <row r="520" ht="15.75" customHeight="1">
      <c r="A520" s="4"/>
      <c r="C520" s="4"/>
      <c r="D520" s="4"/>
      <c r="L520" s="4"/>
      <c r="M520" s="4"/>
      <c r="N520" s="4"/>
      <c r="O520" s="4"/>
      <c r="P520" s="4"/>
      <c r="Q520" s="4"/>
    </row>
    <row r="521" ht="15.75" customHeight="1">
      <c r="A521" s="4"/>
      <c r="C521" s="4"/>
      <c r="D521" s="4"/>
      <c r="L521" s="4"/>
      <c r="M521" s="4"/>
      <c r="N521" s="4"/>
      <c r="O521" s="4"/>
      <c r="P521" s="4"/>
      <c r="Q521" s="4"/>
    </row>
    <row r="522" ht="15.75" customHeight="1">
      <c r="A522" s="4"/>
      <c r="C522" s="4"/>
      <c r="D522" s="4"/>
      <c r="L522" s="4"/>
      <c r="M522" s="4"/>
      <c r="N522" s="4"/>
      <c r="O522" s="4"/>
      <c r="P522" s="4"/>
      <c r="Q522" s="4"/>
    </row>
    <row r="523" ht="15.75" customHeight="1">
      <c r="A523" s="4"/>
      <c r="C523" s="4"/>
      <c r="D523" s="4"/>
      <c r="L523" s="4"/>
      <c r="M523" s="4"/>
      <c r="N523" s="4"/>
      <c r="O523" s="4"/>
      <c r="P523" s="4"/>
      <c r="Q523" s="4"/>
    </row>
    <row r="524" ht="15.75" customHeight="1">
      <c r="A524" s="4"/>
      <c r="C524" s="4"/>
      <c r="D524" s="4"/>
      <c r="L524" s="4"/>
      <c r="M524" s="4"/>
      <c r="N524" s="4"/>
      <c r="O524" s="4"/>
      <c r="P524" s="4"/>
      <c r="Q524" s="4"/>
    </row>
    <row r="525" ht="15.75" customHeight="1">
      <c r="A525" s="4"/>
      <c r="C525" s="4"/>
      <c r="D525" s="4"/>
      <c r="L525" s="4"/>
      <c r="M525" s="4"/>
      <c r="N525" s="4"/>
      <c r="O525" s="4"/>
      <c r="P525" s="4"/>
      <c r="Q525" s="4"/>
    </row>
    <row r="526" ht="15.75" customHeight="1">
      <c r="A526" s="4"/>
      <c r="C526" s="4"/>
      <c r="D526" s="4"/>
      <c r="L526" s="4"/>
      <c r="M526" s="4"/>
      <c r="N526" s="4"/>
      <c r="O526" s="4"/>
      <c r="P526" s="4"/>
      <c r="Q526" s="4"/>
    </row>
    <row r="527" ht="15.75" customHeight="1">
      <c r="A527" s="4"/>
      <c r="C527" s="4"/>
      <c r="D527" s="4"/>
      <c r="L527" s="4"/>
      <c r="M527" s="4"/>
      <c r="N527" s="4"/>
      <c r="O527" s="4"/>
      <c r="P527" s="4"/>
      <c r="Q527" s="4"/>
    </row>
    <row r="528" ht="15.75" customHeight="1">
      <c r="A528" s="4"/>
      <c r="C528" s="4"/>
      <c r="D528" s="4"/>
      <c r="L528" s="4"/>
      <c r="M528" s="4"/>
      <c r="N528" s="4"/>
      <c r="O528" s="4"/>
      <c r="P528" s="4"/>
      <c r="Q528" s="4"/>
    </row>
    <row r="529" ht="15.75" customHeight="1">
      <c r="A529" s="4"/>
      <c r="C529" s="4"/>
      <c r="D529" s="4"/>
      <c r="L529" s="4"/>
      <c r="M529" s="4"/>
      <c r="N529" s="4"/>
      <c r="O529" s="4"/>
      <c r="P529" s="4"/>
      <c r="Q529" s="4"/>
    </row>
    <row r="530" ht="15.75" customHeight="1">
      <c r="A530" s="4"/>
      <c r="C530" s="4"/>
      <c r="D530" s="4"/>
      <c r="L530" s="4"/>
      <c r="M530" s="4"/>
      <c r="N530" s="4"/>
      <c r="O530" s="4"/>
      <c r="P530" s="4"/>
      <c r="Q530" s="4"/>
    </row>
    <row r="531" ht="15.75" customHeight="1">
      <c r="A531" s="4"/>
      <c r="C531" s="4"/>
      <c r="D531" s="4"/>
      <c r="L531" s="4"/>
      <c r="M531" s="4"/>
      <c r="N531" s="4"/>
      <c r="O531" s="4"/>
      <c r="P531" s="4"/>
      <c r="Q531" s="4"/>
    </row>
    <row r="532" ht="15.75" customHeight="1">
      <c r="A532" s="4"/>
      <c r="C532" s="4"/>
      <c r="D532" s="4"/>
      <c r="L532" s="4"/>
      <c r="M532" s="4"/>
      <c r="N532" s="4"/>
      <c r="O532" s="4"/>
      <c r="P532" s="4"/>
      <c r="Q532" s="4"/>
    </row>
    <row r="533" ht="15.75" customHeight="1">
      <c r="A533" s="4"/>
      <c r="C533" s="4"/>
      <c r="D533" s="4"/>
      <c r="L533" s="4"/>
      <c r="M533" s="4"/>
      <c r="N533" s="4"/>
      <c r="O533" s="4"/>
      <c r="P533" s="4"/>
      <c r="Q533" s="4"/>
    </row>
    <row r="534" ht="15.75" customHeight="1">
      <c r="A534" s="4"/>
      <c r="C534" s="4"/>
      <c r="D534" s="4"/>
      <c r="L534" s="4"/>
      <c r="M534" s="4"/>
      <c r="N534" s="4"/>
      <c r="O534" s="4"/>
      <c r="P534" s="4"/>
      <c r="Q534" s="4"/>
    </row>
    <row r="535" ht="15.75" customHeight="1">
      <c r="A535" s="4"/>
      <c r="C535" s="4"/>
      <c r="D535" s="4"/>
      <c r="L535" s="4"/>
      <c r="M535" s="4"/>
      <c r="N535" s="4"/>
      <c r="O535" s="4"/>
      <c r="P535" s="4"/>
      <c r="Q535" s="4"/>
    </row>
    <row r="536" ht="15.75" customHeight="1">
      <c r="A536" s="4"/>
      <c r="C536" s="4"/>
      <c r="D536" s="4"/>
      <c r="L536" s="4"/>
      <c r="M536" s="4"/>
      <c r="N536" s="4"/>
      <c r="O536" s="4"/>
      <c r="P536" s="4"/>
      <c r="Q536" s="4"/>
    </row>
    <row r="537" ht="15.75" customHeight="1">
      <c r="A537" s="4"/>
      <c r="C537" s="4"/>
      <c r="D537" s="4"/>
      <c r="L537" s="4"/>
      <c r="M537" s="4"/>
      <c r="N537" s="4"/>
      <c r="O537" s="4"/>
      <c r="P537" s="4"/>
      <c r="Q537" s="4"/>
    </row>
    <row r="538" ht="15.75" customHeight="1">
      <c r="A538" s="4"/>
      <c r="C538" s="4"/>
      <c r="D538" s="4"/>
      <c r="L538" s="4"/>
      <c r="M538" s="4"/>
      <c r="N538" s="4"/>
      <c r="O538" s="4"/>
      <c r="P538" s="4"/>
      <c r="Q538" s="4"/>
    </row>
    <row r="539" ht="15.75" customHeight="1">
      <c r="A539" s="4"/>
      <c r="C539" s="4"/>
      <c r="D539" s="4"/>
      <c r="L539" s="4"/>
      <c r="M539" s="4"/>
      <c r="N539" s="4"/>
      <c r="O539" s="4"/>
      <c r="P539" s="4"/>
      <c r="Q539" s="4"/>
    </row>
    <row r="540" ht="15.75" customHeight="1">
      <c r="A540" s="4"/>
      <c r="C540" s="4"/>
      <c r="D540" s="4"/>
      <c r="L540" s="4"/>
      <c r="M540" s="4"/>
      <c r="N540" s="4"/>
      <c r="O540" s="4"/>
      <c r="P540" s="4"/>
      <c r="Q540" s="4"/>
    </row>
    <row r="541" ht="15.75" customHeight="1">
      <c r="A541" s="4"/>
      <c r="C541" s="4"/>
      <c r="D541" s="4"/>
      <c r="L541" s="4"/>
      <c r="M541" s="4"/>
      <c r="N541" s="4"/>
      <c r="O541" s="4"/>
      <c r="P541" s="4"/>
      <c r="Q541" s="4"/>
    </row>
    <row r="542" ht="15.75" customHeight="1">
      <c r="A542" s="4"/>
      <c r="C542" s="4"/>
      <c r="D542" s="4"/>
      <c r="L542" s="4"/>
      <c r="M542" s="4"/>
      <c r="N542" s="4"/>
      <c r="O542" s="4"/>
      <c r="P542" s="4"/>
      <c r="Q542" s="4"/>
    </row>
    <row r="543" ht="15.75" customHeight="1">
      <c r="A543" s="4"/>
      <c r="C543" s="4"/>
      <c r="D543" s="4"/>
      <c r="L543" s="4"/>
      <c r="M543" s="4"/>
      <c r="N543" s="4"/>
      <c r="O543" s="4"/>
      <c r="P543" s="4"/>
      <c r="Q543" s="4"/>
    </row>
    <row r="544" ht="15.75" customHeight="1">
      <c r="A544" s="4"/>
      <c r="C544" s="4"/>
      <c r="D544" s="4"/>
      <c r="L544" s="4"/>
      <c r="M544" s="4"/>
      <c r="N544" s="4"/>
      <c r="O544" s="4"/>
      <c r="P544" s="4"/>
      <c r="Q544" s="4"/>
    </row>
    <row r="545" ht="15.75" customHeight="1">
      <c r="A545" s="4"/>
      <c r="C545" s="4"/>
      <c r="D545" s="4"/>
      <c r="L545" s="4"/>
      <c r="M545" s="4"/>
      <c r="N545" s="4"/>
      <c r="O545" s="4"/>
      <c r="P545" s="4"/>
      <c r="Q545" s="4"/>
    </row>
    <row r="546" ht="15.75" customHeight="1">
      <c r="A546" s="4"/>
      <c r="C546" s="4"/>
      <c r="D546" s="4"/>
      <c r="L546" s="4"/>
      <c r="M546" s="4"/>
      <c r="N546" s="4"/>
      <c r="O546" s="4"/>
      <c r="P546" s="4"/>
      <c r="Q546" s="4"/>
    </row>
    <row r="547" ht="15.75" customHeight="1">
      <c r="A547" s="4"/>
      <c r="C547" s="4"/>
      <c r="D547" s="4"/>
      <c r="L547" s="4"/>
      <c r="M547" s="4"/>
      <c r="N547" s="4"/>
      <c r="O547" s="4"/>
      <c r="P547" s="4"/>
      <c r="Q547" s="4"/>
    </row>
    <row r="548" ht="15.75" customHeight="1">
      <c r="A548" s="4"/>
      <c r="C548" s="4"/>
      <c r="D548" s="4"/>
      <c r="L548" s="4"/>
      <c r="M548" s="4"/>
      <c r="N548" s="4"/>
      <c r="O548" s="4"/>
      <c r="P548" s="4"/>
      <c r="Q548" s="4"/>
    </row>
    <row r="549" ht="15.75" customHeight="1">
      <c r="A549" s="4"/>
      <c r="C549" s="4"/>
      <c r="D549" s="4"/>
      <c r="L549" s="4"/>
      <c r="M549" s="4"/>
      <c r="N549" s="4"/>
      <c r="O549" s="4"/>
      <c r="P549" s="4"/>
      <c r="Q549" s="4"/>
    </row>
    <row r="550" ht="15.75" customHeight="1">
      <c r="A550" s="4"/>
      <c r="C550" s="4"/>
      <c r="D550" s="4"/>
      <c r="L550" s="4"/>
      <c r="M550" s="4"/>
      <c r="N550" s="4"/>
      <c r="O550" s="4"/>
      <c r="P550" s="4"/>
      <c r="Q550" s="4"/>
    </row>
    <row r="551" ht="15.75" customHeight="1">
      <c r="A551" s="4"/>
      <c r="C551" s="4"/>
      <c r="D551" s="4"/>
      <c r="L551" s="4"/>
      <c r="M551" s="4"/>
      <c r="N551" s="4"/>
      <c r="O551" s="4"/>
      <c r="P551" s="4"/>
      <c r="Q551" s="4"/>
    </row>
    <row r="552" ht="15.75" customHeight="1">
      <c r="A552" s="4"/>
      <c r="C552" s="4"/>
      <c r="D552" s="4"/>
      <c r="L552" s="4"/>
      <c r="M552" s="4"/>
      <c r="N552" s="4"/>
      <c r="O552" s="4"/>
      <c r="P552" s="4"/>
      <c r="Q552" s="4"/>
    </row>
    <row r="553" ht="15.75" customHeight="1">
      <c r="A553" s="4"/>
      <c r="C553" s="4"/>
      <c r="D553" s="4"/>
      <c r="L553" s="4"/>
      <c r="M553" s="4"/>
      <c r="N553" s="4"/>
      <c r="O553" s="4"/>
      <c r="P553" s="4"/>
      <c r="Q553" s="4"/>
    </row>
    <row r="554" ht="15.75" customHeight="1">
      <c r="A554" s="4"/>
      <c r="C554" s="4"/>
      <c r="D554" s="4"/>
      <c r="L554" s="4"/>
      <c r="M554" s="4"/>
      <c r="N554" s="4"/>
      <c r="O554" s="4"/>
      <c r="P554" s="4"/>
      <c r="Q554" s="4"/>
    </row>
    <row r="555" ht="15.75" customHeight="1">
      <c r="A555" s="4"/>
      <c r="C555" s="4"/>
      <c r="D555" s="4"/>
      <c r="L555" s="4"/>
      <c r="M555" s="4"/>
      <c r="N555" s="4"/>
      <c r="O555" s="4"/>
      <c r="P555" s="4"/>
      <c r="Q555" s="4"/>
    </row>
    <row r="556" ht="15.75" customHeight="1">
      <c r="A556" s="4"/>
      <c r="C556" s="4"/>
      <c r="D556" s="4"/>
      <c r="L556" s="4"/>
      <c r="M556" s="4"/>
      <c r="N556" s="4"/>
      <c r="O556" s="4"/>
      <c r="P556" s="4"/>
      <c r="Q556" s="4"/>
    </row>
    <row r="557" ht="15.75" customHeight="1">
      <c r="A557" s="4"/>
      <c r="C557" s="4"/>
      <c r="D557" s="4"/>
      <c r="L557" s="4"/>
      <c r="M557" s="4"/>
      <c r="N557" s="4"/>
      <c r="O557" s="4"/>
      <c r="P557" s="4"/>
      <c r="Q557" s="4"/>
    </row>
    <row r="558" ht="15.75" customHeight="1">
      <c r="A558" s="4"/>
      <c r="C558" s="4"/>
      <c r="D558" s="4"/>
      <c r="L558" s="4"/>
      <c r="M558" s="4"/>
      <c r="N558" s="4"/>
      <c r="O558" s="4"/>
      <c r="P558" s="4"/>
      <c r="Q558" s="4"/>
    </row>
    <row r="559" ht="15.75" customHeight="1">
      <c r="A559" s="4"/>
      <c r="C559" s="4"/>
      <c r="D559" s="4"/>
      <c r="L559" s="4"/>
      <c r="M559" s="4"/>
      <c r="N559" s="4"/>
      <c r="O559" s="4"/>
      <c r="P559" s="4"/>
      <c r="Q559" s="4"/>
    </row>
    <row r="560" ht="15.75" customHeight="1">
      <c r="A560" s="4"/>
      <c r="C560" s="4"/>
      <c r="D560" s="4"/>
      <c r="L560" s="4"/>
      <c r="M560" s="4"/>
      <c r="N560" s="4"/>
      <c r="O560" s="4"/>
      <c r="P560" s="4"/>
      <c r="Q560" s="4"/>
    </row>
    <row r="561" ht="15.75" customHeight="1">
      <c r="A561" s="4"/>
      <c r="C561" s="4"/>
      <c r="D561" s="4"/>
      <c r="L561" s="4"/>
      <c r="M561" s="4"/>
      <c r="N561" s="4"/>
      <c r="O561" s="4"/>
      <c r="P561" s="4"/>
      <c r="Q561" s="4"/>
    </row>
    <row r="562" ht="15.75" customHeight="1">
      <c r="A562" s="4"/>
      <c r="C562" s="4"/>
      <c r="D562" s="4"/>
      <c r="L562" s="4"/>
      <c r="M562" s="4"/>
      <c r="N562" s="4"/>
      <c r="O562" s="4"/>
      <c r="P562" s="4"/>
      <c r="Q562" s="4"/>
    </row>
    <row r="563" ht="15.75" customHeight="1">
      <c r="A563" s="4"/>
      <c r="C563" s="4"/>
      <c r="D563" s="4"/>
      <c r="L563" s="4"/>
      <c r="M563" s="4"/>
      <c r="N563" s="4"/>
      <c r="O563" s="4"/>
      <c r="P563" s="4"/>
      <c r="Q563" s="4"/>
    </row>
    <row r="564" ht="15.75" customHeight="1">
      <c r="A564" s="4"/>
      <c r="C564" s="4"/>
      <c r="D564" s="4"/>
      <c r="L564" s="4"/>
      <c r="M564" s="4"/>
      <c r="N564" s="4"/>
      <c r="O564" s="4"/>
      <c r="P564" s="4"/>
      <c r="Q564" s="4"/>
    </row>
    <row r="565" ht="15.75" customHeight="1">
      <c r="A565" s="4"/>
      <c r="C565" s="4"/>
      <c r="D565" s="4"/>
      <c r="L565" s="4"/>
      <c r="M565" s="4"/>
      <c r="N565" s="4"/>
      <c r="O565" s="4"/>
      <c r="P565" s="4"/>
      <c r="Q565" s="4"/>
    </row>
    <row r="566" ht="15.75" customHeight="1">
      <c r="A566" s="4"/>
      <c r="C566" s="4"/>
      <c r="D566" s="4"/>
      <c r="L566" s="4"/>
      <c r="M566" s="4"/>
      <c r="N566" s="4"/>
      <c r="O566" s="4"/>
      <c r="P566" s="4"/>
      <c r="Q566" s="4"/>
    </row>
    <row r="567" ht="15.75" customHeight="1">
      <c r="A567" s="4"/>
      <c r="C567" s="4"/>
      <c r="D567" s="4"/>
      <c r="L567" s="4"/>
      <c r="M567" s="4"/>
      <c r="N567" s="4"/>
      <c r="O567" s="4"/>
      <c r="P567" s="4"/>
      <c r="Q567" s="4"/>
    </row>
    <row r="568" ht="15.75" customHeight="1">
      <c r="A568" s="4"/>
      <c r="C568" s="4"/>
      <c r="D568" s="4"/>
      <c r="L568" s="4"/>
      <c r="M568" s="4"/>
      <c r="N568" s="4"/>
      <c r="O568" s="4"/>
      <c r="P568" s="4"/>
      <c r="Q568" s="4"/>
    </row>
    <row r="569" ht="15.75" customHeight="1">
      <c r="A569" s="4"/>
      <c r="C569" s="4"/>
      <c r="D569" s="4"/>
      <c r="L569" s="4"/>
      <c r="M569" s="4"/>
      <c r="N569" s="4"/>
      <c r="O569" s="4"/>
      <c r="P569" s="4"/>
      <c r="Q569" s="4"/>
    </row>
    <row r="570" ht="15.75" customHeight="1">
      <c r="A570" s="4"/>
      <c r="C570" s="4"/>
      <c r="D570" s="4"/>
      <c r="L570" s="4"/>
      <c r="M570" s="4"/>
      <c r="N570" s="4"/>
      <c r="O570" s="4"/>
      <c r="P570" s="4"/>
      <c r="Q570" s="4"/>
    </row>
    <row r="571" ht="15.75" customHeight="1">
      <c r="A571" s="4"/>
      <c r="C571" s="4"/>
      <c r="D571" s="4"/>
      <c r="L571" s="4"/>
      <c r="M571" s="4"/>
      <c r="N571" s="4"/>
      <c r="O571" s="4"/>
      <c r="P571" s="4"/>
      <c r="Q571" s="4"/>
    </row>
    <row r="572" ht="15.75" customHeight="1">
      <c r="A572" s="4"/>
      <c r="C572" s="4"/>
      <c r="D572" s="4"/>
      <c r="L572" s="4"/>
      <c r="M572" s="4"/>
      <c r="N572" s="4"/>
      <c r="O572" s="4"/>
      <c r="P572" s="4"/>
      <c r="Q572" s="4"/>
    </row>
    <row r="573" ht="15.75" customHeight="1">
      <c r="A573" s="4"/>
      <c r="C573" s="4"/>
      <c r="D573" s="4"/>
      <c r="L573" s="4"/>
      <c r="M573" s="4"/>
      <c r="N573" s="4"/>
      <c r="O573" s="4"/>
      <c r="P573" s="4"/>
      <c r="Q573" s="4"/>
    </row>
    <row r="574" ht="15.75" customHeight="1">
      <c r="A574" s="4"/>
      <c r="C574" s="4"/>
      <c r="D574" s="4"/>
      <c r="L574" s="4"/>
      <c r="M574" s="4"/>
      <c r="N574" s="4"/>
      <c r="O574" s="4"/>
      <c r="P574" s="4"/>
      <c r="Q574" s="4"/>
    </row>
    <row r="575" ht="15.75" customHeight="1">
      <c r="A575" s="4"/>
      <c r="C575" s="4"/>
      <c r="D575" s="4"/>
      <c r="L575" s="4"/>
      <c r="M575" s="4"/>
      <c r="N575" s="4"/>
      <c r="O575" s="4"/>
      <c r="P575" s="4"/>
      <c r="Q575" s="4"/>
    </row>
    <row r="576" ht="15.75" customHeight="1">
      <c r="A576" s="4"/>
      <c r="C576" s="4"/>
      <c r="D576" s="4"/>
      <c r="L576" s="4"/>
      <c r="M576" s="4"/>
      <c r="N576" s="4"/>
      <c r="O576" s="4"/>
      <c r="P576" s="4"/>
      <c r="Q576" s="4"/>
    </row>
    <row r="577" ht="15.75" customHeight="1">
      <c r="A577" s="4"/>
      <c r="C577" s="4"/>
      <c r="D577" s="4"/>
      <c r="L577" s="4"/>
      <c r="M577" s="4"/>
      <c r="N577" s="4"/>
      <c r="O577" s="4"/>
      <c r="P577" s="4"/>
      <c r="Q577" s="4"/>
    </row>
    <row r="578" ht="15.75" customHeight="1">
      <c r="A578" s="4"/>
      <c r="C578" s="4"/>
      <c r="D578" s="4"/>
      <c r="L578" s="4"/>
      <c r="M578" s="4"/>
      <c r="N578" s="4"/>
      <c r="O578" s="4"/>
      <c r="P578" s="4"/>
      <c r="Q578" s="4"/>
    </row>
    <row r="579" ht="15.75" customHeight="1">
      <c r="A579" s="4"/>
      <c r="C579" s="4"/>
      <c r="D579" s="4"/>
      <c r="L579" s="4"/>
      <c r="M579" s="4"/>
      <c r="N579" s="4"/>
      <c r="O579" s="4"/>
      <c r="P579" s="4"/>
      <c r="Q579" s="4"/>
    </row>
    <row r="580" ht="15.75" customHeight="1">
      <c r="A580" s="4"/>
      <c r="C580" s="4"/>
      <c r="D580" s="4"/>
      <c r="L580" s="4"/>
      <c r="M580" s="4"/>
      <c r="N580" s="4"/>
      <c r="O580" s="4"/>
      <c r="P580" s="4"/>
      <c r="Q580" s="4"/>
    </row>
    <row r="581" ht="15.75" customHeight="1">
      <c r="A581" s="4"/>
      <c r="C581" s="4"/>
      <c r="D581" s="4"/>
      <c r="L581" s="4"/>
      <c r="M581" s="4"/>
      <c r="N581" s="4"/>
      <c r="O581" s="4"/>
      <c r="P581" s="4"/>
      <c r="Q581" s="4"/>
    </row>
    <row r="582" ht="15.75" customHeight="1">
      <c r="A582" s="4"/>
      <c r="C582" s="4"/>
      <c r="D582" s="4"/>
      <c r="L582" s="4"/>
      <c r="M582" s="4"/>
      <c r="N582" s="4"/>
      <c r="O582" s="4"/>
      <c r="P582" s="4"/>
      <c r="Q582" s="4"/>
    </row>
    <row r="583" ht="15.75" customHeight="1">
      <c r="A583" s="4"/>
      <c r="C583" s="4"/>
      <c r="D583" s="4"/>
      <c r="L583" s="4"/>
      <c r="M583" s="4"/>
      <c r="N583" s="4"/>
      <c r="O583" s="4"/>
      <c r="P583" s="4"/>
      <c r="Q583" s="4"/>
    </row>
    <row r="584" ht="15.75" customHeight="1">
      <c r="A584" s="4"/>
      <c r="C584" s="4"/>
      <c r="D584" s="4"/>
      <c r="L584" s="4"/>
      <c r="M584" s="4"/>
      <c r="N584" s="4"/>
      <c r="O584" s="4"/>
      <c r="P584" s="4"/>
      <c r="Q584" s="4"/>
    </row>
    <row r="585" ht="15.75" customHeight="1">
      <c r="A585" s="4"/>
      <c r="C585" s="4"/>
      <c r="D585" s="4"/>
      <c r="L585" s="4"/>
      <c r="M585" s="4"/>
      <c r="N585" s="4"/>
      <c r="O585" s="4"/>
      <c r="P585" s="4"/>
      <c r="Q585" s="4"/>
    </row>
    <row r="586" ht="15.75" customHeight="1">
      <c r="A586" s="4"/>
      <c r="C586" s="4"/>
      <c r="D586" s="4"/>
      <c r="L586" s="4"/>
      <c r="M586" s="4"/>
      <c r="N586" s="4"/>
      <c r="O586" s="4"/>
      <c r="P586" s="4"/>
      <c r="Q586" s="4"/>
    </row>
    <row r="587" ht="15.75" customHeight="1">
      <c r="A587" s="4"/>
      <c r="C587" s="4"/>
      <c r="D587" s="4"/>
      <c r="L587" s="4"/>
      <c r="M587" s="4"/>
      <c r="N587" s="4"/>
      <c r="O587" s="4"/>
      <c r="P587" s="4"/>
      <c r="Q587" s="4"/>
    </row>
    <row r="588" ht="15.75" customHeight="1">
      <c r="A588" s="4"/>
      <c r="C588" s="4"/>
      <c r="D588" s="4"/>
      <c r="L588" s="4"/>
      <c r="M588" s="4"/>
      <c r="N588" s="4"/>
      <c r="O588" s="4"/>
      <c r="P588" s="4"/>
      <c r="Q588" s="4"/>
    </row>
    <row r="589" ht="15.75" customHeight="1">
      <c r="A589" s="4"/>
      <c r="C589" s="4"/>
      <c r="D589" s="4"/>
      <c r="L589" s="4"/>
      <c r="M589" s="4"/>
      <c r="N589" s="4"/>
      <c r="O589" s="4"/>
      <c r="P589" s="4"/>
      <c r="Q589" s="4"/>
    </row>
    <row r="590" ht="15.75" customHeight="1">
      <c r="A590" s="4"/>
      <c r="C590" s="4"/>
      <c r="D590" s="4"/>
      <c r="L590" s="4"/>
      <c r="M590" s="4"/>
      <c r="N590" s="4"/>
      <c r="O590" s="4"/>
      <c r="P590" s="4"/>
      <c r="Q590" s="4"/>
    </row>
    <row r="591" ht="15.75" customHeight="1">
      <c r="A591" s="4"/>
      <c r="C591" s="4"/>
      <c r="D591" s="4"/>
      <c r="L591" s="4"/>
      <c r="M591" s="4"/>
      <c r="N591" s="4"/>
      <c r="O591" s="4"/>
      <c r="P591" s="4"/>
      <c r="Q591" s="4"/>
    </row>
    <row r="592" ht="15.75" customHeight="1">
      <c r="A592" s="4"/>
      <c r="C592" s="4"/>
      <c r="D592" s="4"/>
      <c r="L592" s="4"/>
      <c r="M592" s="4"/>
      <c r="N592" s="4"/>
      <c r="O592" s="4"/>
      <c r="P592" s="4"/>
      <c r="Q592" s="4"/>
    </row>
    <row r="593" ht="15.75" customHeight="1">
      <c r="A593" s="4"/>
      <c r="C593" s="4"/>
      <c r="D593" s="4"/>
      <c r="L593" s="4"/>
      <c r="M593" s="4"/>
      <c r="N593" s="4"/>
      <c r="O593" s="4"/>
      <c r="P593" s="4"/>
      <c r="Q593" s="4"/>
    </row>
    <row r="594" ht="15.75" customHeight="1">
      <c r="A594" s="4"/>
      <c r="C594" s="4"/>
      <c r="D594" s="4"/>
      <c r="L594" s="4"/>
      <c r="M594" s="4"/>
      <c r="N594" s="4"/>
      <c r="O594" s="4"/>
      <c r="P594" s="4"/>
      <c r="Q594" s="4"/>
    </row>
    <row r="595" ht="15.75" customHeight="1">
      <c r="A595" s="4"/>
      <c r="C595" s="4"/>
      <c r="D595" s="4"/>
      <c r="L595" s="4"/>
      <c r="M595" s="4"/>
      <c r="N595" s="4"/>
      <c r="O595" s="4"/>
      <c r="P595" s="4"/>
      <c r="Q595" s="4"/>
    </row>
    <row r="596" ht="15.75" customHeight="1">
      <c r="A596" s="4"/>
      <c r="C596" s="4"/>
      <c r="D596" s="4"/>
      <c r="L596" s="4"/>
      <c r="M596" s="4"/>
      <c r="N596" s="4"/>
      <c r="O596" s="4"/>
      <c r="P596" s="4"/>
      <c r="Q596" s="4"/>
    </row>
    <row r="597" ht="15.75" customHeight="1">
      <c r="A597" s="4"/>
      <c r="C597" s="4"/>
      <c r="D597" s="4"/>
      <c r="L597" s="4"/>
      <c r="M597" s="4"/>
      <c r="N597" s="4"/>
      <c r="O597" s="4"/>
      <c r="P597" s="4"/>
      <c r="Q597" s="4"/>
    </row>
    <row r="598" ht="15.75" customHeight="1">
      <c r="A598" s="4"/>
      <c r="C598" s="4"/>
      <c r="D598" s="4"/>
      <c r="L598" s="4"/>
      <c r="M598" s="4"/>
      <c r="N598" s="4"/>
      <c r="O598" s="4"/>
      <c r="P598" s="4"/>
      <c r="Q598" s="4"/>
    </row>
    <row r="599" ht="15.75" customHeight="1">
      <c r="A599" s="4"/>
      <c r="C599" s="4"/>
      <c r="D599" s="4"/>
      <c r="L599" s="4"/>
      <c r="M599" s="4"/>
      <c r="N599" s="4"/>
      <c r="O599" s="4"/>
      <c r="P599" s="4"/>
      <c r="Q599" s="4"/>
    </row>
    <row r="600" ht="15.75" customHeight="1">
      <c r="A600" s="4"/>
      <c r="C600" s="4"/>
      <c r="D600" s="4"/>
      <c r="L600" s="4"/>
      <c r="M600" s="4"/>
      <c r="N600" s="4"/>
      <c r="O600" s="4"/>
      <c r="P600" s="4"/>
      <c r="Q600" s="4"/>
    </row>
    <row r="601" ht="15.75" customHeight="1">
      <c r="A601" s="4"/>
      <c r="C601" s="4"/>
      <c r="D601" s="4"/>
      <c r="L601" s="4"/>
      <c r="M601" s="4"/>
      <c r="N601" s="4"/>
      <c r="O601" s="4"/>
      <c r="P601" s="4"/>
      <c r="Q601" s="4"/>
    </row>
    <row r="602" ht="15.75" customHeight="1">
      <c r="A602" s="4"/>
      <c r="C602" s="4"/>
      <c r="D602" s="4"/>
      <c r="L602" s="4"/>
      <c r="M602" s="4"/>
      <c r="N602" s="4"/>
      <c r="O602" s="4"/>
      <c r="P602" s="4"/>
      <c r="Q602" s="4"/>
    </row>
    <row r="603" ht="15.75" customHeight="1">
      <c r="A603" s="4"/>
      <c r="C603" s="4"/>
      <c r="D603" s="4"/>
      <c r="L603" s="4"/>
      <c r="M603" s="4"/>
      <c r="N603" s="4"/>
      <c r="O603" s="4"/>
      <c r="P603" s="4"/>
      <c r="Q603" s="4"/>
    </row>
    <row r="604" ht="15.75" customHeight="1">
      <c r="A604" s="4"/>
      <c r="C604" s="4"/>
      <c r="D604" s="4"/>
      <c r="L604" s="4"/>
      <c r="M604" s="4"/>
      <c r="N604" s="4"/>
      <c r="O604" s="4"/>
      <c r="P604" s="4"/>
      <c r="Q604" s="4"/>
    </row>
    <row r="605" ht="15.75" customHeight="1">
      <c r="A605" s="4"/>
      <c r="C605" s="4"/>
      <c r="D605" s="4"/>
      <c r="L605" s="4"/>
      <c r="M605" s="4"/>
      <c r="N605" s="4"/>
      <c r="O605" s="4"/>
      <c r="P605" s="4"/>
      <c r="Q605" s="4"/>
    </row>
    <row r="606" ht="15.75" customHeight="1">
      <c r="A606" s="4"/>
      <c r="C606" s="4"/>
      <c r="D606" s="4"/>
      <c r="L606" s="4"/>
      <c r="M606" s="4"/>
      <c r="N606" s="4"/>
      <c r="O606" s="4"/>
      <c r="P606" s="4"/>
      <c r="Q606" s="4"/>
    </row>
    <row r="607" ht="15.75" customHeight="1">
      <c r="A607" s="4"/>
      <c r="C607" s="4"/>
      <c r="D607" s="4"/>
      <c r="L607" s="4"/>
      <c r="M607" s="4"/>
      <c r="N607" s="4"/>
      <c r="O607" s="4"/>
      <c r="P607" s="4"/>
      <c r="Q607" s="4"/>
    </row>
    <row r="608" ht="15.75" customHeight="1">
      <c r="A608" s="4"/>
      <c r="C608" s="4"/>
      <c r="D608" s="4"/>
      <c r="L608" s="4"/>
      <c r="M608" s="4"/>
      <c r="N608" s="4"/>
      <c r="O608" s="4"/>
      <c r="P608" s="4"/>
      <c r="Q608" s="4"/>
    </row>
    <row r="609" ht="15.75" customHeight="1">
      <c r="A609" s="4"/>
      <c r="C609" s="4"/>
      <c r="D609" s="4"/>
      <c r="L609" s="4"/>
      <c r="M609" s="4"/>
      <c r="N609" s="4"/>
      <c r="O609" s="4"/>
      <c r="P609" s="4"/>
      <c r="Q609" s="4"/>
    </row>
    <row r="610" ht="15.75" customHeight="1">
      <c r="A610" s="4"/>
      <c r="C610" s="4"/>
      <c r="D610" s="4"/>
      <c r="L610" s="4"/>
      <c r="M610" s="4"/>
      <c r="N610" s="4"/>
      <c r="O610" s="4"/>
      <c r="P610" s="4"/>
      <c r="Q610" s="4"/>
    </row>
    <row r="611" ht="15.75" customHeight="1">
      <c r="A611" s="4"/>
      <c r="C611" s="4"/>
      <c r="D611" s="4"/>
      <c r="L611" s="4"/>
      <c r="M611" s="4"/>
      <c r="N611" s="4"/>
      <c r="O611" s="4"/>
      <c r="P611" s="4"/>
      <c r="Q611" s="4"/>
    </row>
    <row r="612" ht="15.75" customHeight="1">
      <c r="A612" s="4"/>
      <c r="C612" s="4"/>
      <c r="D612" s="4"/>
      <c r="L612" s="4"/>
      <c r="M612" s="4"/>
      <c r="N612" s="4"/>
      <c r="O612" s="4"/>
      <c r="P612" s="4"/>
      <c r="Q612" s="4"/>
    </row>
    <row r="613" ht="15.75" customHeight="1">
      <c r="A613" s="4"/>
      <c r="C613" s="4"/>
      <c r="D613" s="4"/>
      <c r="L613" s="4"/>
      <c r="M613" s="4"/>
      <c r="N613" s="4"/>
      <c r="O613" s="4"/>
      <c r="P613" s="4"/>
      <c r="Q613" s="4"/>
    </row>
    <row r="614" ht="15.75" customHeight="1">
      <c r="A614" s="4"/>
      <c r="C614" s="4"/>
      <c r="D614" s="4"/>
      <c r="L614" s="4"/>
      <c r="M614" s="4"/>
      <c r="N614" s="4"/>
      <c r="O614" s="4"/>
      <c r="P614" s="4"/>
      <c r="Q614" s="4"/>
    </row>
    <row r="615" ht="15.75" customHeight="1">
      <c r="A615" s="4"/>
      <c r="C615" s="4"/>
      <c r="D615" s="4"/>
      <c r="L615" s="4"/>
      <c r="M615" s="4"/>
      <c r="N615" s="4"/>
      <c r="O615" s="4"/>
      <c r="P615" s="4"/>
      <c r="Q615" s="4"/>
    </row>
    <row r="616" ht="15.75" customHeight="1">
      <c r="A616" s="4"/>
      <c r="C616" s="4"/>
      <c r="D616" s="4"/>
      <c r="L616" s="4"/>
      <c r="M616" s="4"/>
      <c r="N616" s="4"/>
      <c r="O616" s="4"/>
      <c r="P616" s="4"/>
      <c r="Q616" s="4"/>
    </row>
    <row r="617" ht="15.75" customHeight="1">
      <c r="A617" s="4"/>
      <c r="C617" s="4"/>
      <c r="D617" s="4"/>
      <c r="L617" s="4"/>
      <c r="M617" s="4"/>
      <c r="N617" s="4"/>
      <c r="O617" s="4"/>
      <c r="P617" s="4"/>
      <c r="Q617" s="4"/>
    </row>
    <row r="618" ht="15.75" customHeight="1">
      <c r="A618" s="4"/>
      <c r="C618" s="4"/>
      <c r="D618" s="4"/>
      <c r="L618" s="4"/>
      <c r="M618" s="4"/>
      <c r="N618" s="4"/>
      <c r="O618" s="4"/>
      <c r="P618" s="4"/>
      <c r="Q618" s="4"/>
    </row>
    <row r="619" ht="15.75" customHeight="1">
      <c r="A619" s="4"/>
      <c r="C619" s="4"/>
      <c r="D619" s="4"/>
      <c r="L619" s="4"/>
      <c r="M619" s="4"/>
      <c r="N619" s="4"/>
      <c r="O619" s="4"/>
      <c r="P619" s="4"/>
      <c r="Q619" s="4"/>
    </row>
    <row r="620" ht="15.75" customHeight="1">
      <c r="A620" s="4"/>
      <c r="C620" s="4"/>
      <c r="D620" s="4"/>
      <c r="L620" s="4"/>
      <c r="M620" s="4"/>
      <c r="N620" s="4"/>
      <c r="O620" s="4"/>
      <c r="P620" s="4"/>
      <c r="Q620" s="4"/>
    </row>
    <row r="621" ht="15.75" customHeight="1">
      <c r="A621" s="4"/>
      <c r="C621" s="4"/>
      <c r="D621" s="4"/>
      <c r="L621" s="4"/>
      <c r="M621" s="4"/>
      <c r="N621" s="4"/>
      <c r="O621" s="4"/>
      <c r="P621" s="4"/>
      <c r="Q621" s="4"/>
    </row>
    <row r="622" ht="15.75" customHeight="1">
      <c r="A622" s="4"/>
      <c r="C622" s="4"/>
      <c r="D622" s="4"/>
      <c r="L622" s="4"/>
      <c r="M622" s="4"/>
      <c r="N622" s="4"/>
      <c r="O622" s="4"/>
      <c r="P622" s="4"/>
      <c r="Q622" s="4"/>
    </row>
    <row r="623" ht="15.75" customHeight="1">
      <c r="A623" s="4"/>
      <c r="C623" s="4"/>
      <c r="D623" s="4"/>
      <c r="L623" s="4"/>
      <c r="M623" s="4"/>
      <c r="N623" s="4"/>
      <c r="O623" s="4"/>
      <c r="P623" s="4"/>
      <c r="Q623" s="4"/>
    </row>
    <row r="624" ht="15.75" customHeight="1">
      <c r="A624" s="4"/>
      <c r="C624" s="4"/>
      <c r="D624" s="4"/>
      <c r="L624" s="4"/>
      <c r="M624" s="4"/>
      <c r="N624" s="4"/>
      <c r="O624" s="4"/>
      <c r="P624" s="4"/>
      <c r="Q624" s="4"/>
    </row>
    <row r="625" ht="15.75" customHeight="1">
      <c r="A625" s="4"/>
      <c r="C625" s="4"/>
      <c r="D625" s="4"/>
      <c r="L625" s="4"/>
      <c r="M625" s="4"/>
      <c r="N625" s="4"/>
      <c r="O625" s="4"/>
      <c r="P625" s="4"/>
      <c r="Q625" s="4"/>
    </row>
    <row r="626" ht="15.75" customHeight="1">
      <c r="A626" s="4"/>
      <c r="C626" s="4"/>
      <c r="D626" s="4"/>
      <c r="L626" s="4"/>
      <c r="M626" s="4"/>
      <c r="N626" s="4"/>
      <c r="O626" s="4"/>
      <c r="P626" s="4"/>
      <c r="Q626" s="4"/>
    </row>
    <row r="627" ht="15.75" customHeight="1">
      <c r="A627" s="4"/>
      <c r="C627" s="4"/>
      <c r="D627" s="4"/>
      <c r="L627" s="4"/>
      <c r="M627" s="4"/>
      <c r="N627" s="4"/>
      <c r="O627" s="4"/>
      <c r="P627" s="4"/>
      <c r="Q627" s="4"/>
    </row>
    <row r="628" ht="15.75" customHeight="1">
      <c r="A628" s="4"/>
      <c r="C628" s="4"/>
      <c r="D628" s="4"/>
      <c r="L628" s="4"/>
      <c r="M628" s="4"/>
      <c r="N628" s="4"/>
      <c r="O628" s="4"/>
      <c r="P628" s="4"/>
      <c r="Q628" s="4"/>
    </row>
    <row r="629" ht="15.75" customHeight="1">
      <c r="A629" s="4"/>
      <c r="C629" s="4"/>
      <c r="D629" s="4"/>
      <c r="L629" s="4"/>
      <c r="M629" s="4"/>
      <c r="N629" s="4"/>
      <c r="O629" s="4"/>
      <c r="P629" s="4"/>
      <c r="Q629" s="4"/>
    </row>
    <row r="630" ht="15.75" customHeight="1">
      <c r="A630" s="4"/>
      <c r="C630" s="4"/>
      <c r="D630" s="4"/>
      <c r="L630" s="4"/>
      <c r="M630" s="4"/>
      <c r="N630" s="4"/>
      <c r="O630" s="4"/>
      <c r="P630" s="4"/>
      <c r="Q630" s="4"/>
    </row>
    <row r="631" ht="15.75" customHeight="1">
      <c r="A631" s="4"/>
      <c r="C631" s="4"/>
      <c r="D631" s="4"/>
      <c r="L631" s="4"/>
      <c r="M631" s="4"/>
      <c r="N631" s="4"/>
      <c r="O631" s="4"/>
      <c r="P631" s="4"/>
      <c r="Q631" s="4"/>
    </row>
    <row r="632" ht="15.75" customHeight="1">
      <c r="A632" s="4"/>
      <c r="C632" s="4"/>
      <c r="D632" s="4"/>
      <c r="L632" s="4"/>
      <c r="M632" s="4"/>
      <c r="N632" s="4"/>
      <c r="O632" s="4"/>
      <c r="P632" s="4"/>
      <c r="Q632" s="4"/>
    </row>
    <row r="633" ht="15.75" customHeight="1">
      <c r="A633" s="4"/>
      <c r="C633" s="4"/>
      <c r="D633" s="4"/>
      <c r="L633" s="4"/>
      <c r="M633" s="4"/>
      <c r="N633" s="4"/>
      <c r="O633" s="4"/>
      <c r="P633" s="4"/>
      <c r="Q633" s="4"/>
    </row>
    <row r="634" ht="15.75" customHeight="1">
      <c r="A634" s="4"/>
      <c r="C634" s="4"/>
      <c r="D634" s="4"/>
      <c r="L634" s="4"/>
      <c r="M634" s="4"/>
      <c r="N634" s="4"/>
      <c r="O634" s="4"/>
      <c r="P634" s="4"/>
      <c r="Q634" s="4"/>
    </row>
    <row r="635" ht="15.75" customHeight="1">
      <c r="A635" s="4"/>
      <c r="C635" s="4"/>
      <c r="D635" s="4"/>
      <c r="L635" s="4"/>
      <c r="M635" s="4"/>
      <c r="N635" s="4"/>
      <c r="O635" s="4"/>
      <c r="P635" s="4"/>
      <c r="Q635" s="4"/>
    </row>
    <row r="636" ht="15.75" customHeight="1">
      <c r="A636" s="4"/>
      <c r="C636" s="4"/>
      <c r="D636" s="4"/>
      <c r="L636" s="4"/>
      <c r="M636" s="4"/>
      <c r="N636" s="4"/>
      <c r="O636" s="4"/>
      <c r="P636" s="4"/>
      <c r="Q636" s="4"/>
    </row>
    <row r="637" ht="15.75" customHeight="1">
      <c r="A637" s="4"/>
      <c r="C637" s="4"/>
      <c r="D637" s="4"/>
      <c r="L637" s="4"/>
      <c r="M637" s="4"/>
      <c r="N637" s="4"/>
      <c r="O637" s="4"/>
      <c r="P637" s="4"/>
      <c r="Q637" s="4"/>
    </row>
    <row r="638" ht="15.75" customHeight="1">
      <c r="A638" s="4"/>
      <c r="C638" s="4"/>
      <c r="D638" s="4"/>
      <c r="L638" s="4"/>
      <c r="M638" s="4"/>
      <c r="N638" s="4"/>
      <c r="O638" s="4"/>
      <c r="P638" s="4"/>
      <c r="Q638" s="4"/>
    </row>
    <row r="639" ht="15.75" customHeight="1">
      <c r="A639" s="4"/>
      <c r="C639" s="4"/>
      <c r="D639" s="4"/>
      <c r="L639" s="4"/>
      <c r="M639" s="4"/>
      <c r="N639" s="4"/>
      <c r="O639" s="4"/>
      <c r="P639" s="4"/>
      <c r="Q639" s="4"/>
    </row>
    <row r="640" ht="15.75" customHeight="1">
      <c r="A640" s="4"/>
      <c r="C640" s="4"/>
      <c r="D640" s="4"/>
      <c r="L640" s="4"/>
      <c r="M640" s="4"/>
      <c r="N640" s="4"/>
      <c r="O640" s="4"/>
      <c r="P640" s="4"/>
      <c r="Q640" s="4"/>
    </row>
    <row r="641" ht="15.75" customHeight="1">
      <c r="A641" s="4"/>
      <c r="C641" s="4"/>
      <c r="D641" s="4"/>
      <c r="L641" s="4"/>
      <c r="M641" s="4"/>
      <c r="N641" s="4"/>
      <c r="O641" s="4"/>
      <c r="P641" s="4"/>
      <c r="Q641" s="4"/>
    </row>
    <row r="642" ht="15.75" customHeight="1">
      <c r="A642" s="4"/>
      <c r="C642" s="4"/>
      <c r="D642" s="4"/>
      <c r="L642" s="4"/>
      <c r="M642" s="4"/>
      <c r="N642" s="4"/>
      <c r="O642" s="4"/>
      <c r="P642" s="4"/>
      <c r="Q642" s="4"/>
    </row>
    <row r="643" ht="15.75" customHeight="1">
      <c r="A643" s="4"/>
      <c r="C643" s="4"/>
      <c r="D643" s="4"/>
      <c r="L643" s="4"/>
      <c r="M643" s="4"/>
      <c r="N643" s="4"/>
      <c r="O643" s="4"/>
      <c r="P643" s="4"/>
      <c r="Q643" s="4"/>
    </row>
    <row r="644" ht="15.75" customHeight="1">
      <c r="A644" s="4"/>
      <c r="C644" s="4"/>
      <c r="D644" s="4"/>
      <c r="L644" s="4"/>
      <c r="M644" s="4"/>
      <c r="N644" s="4"/>
      <c r="O644" s="4"/>
      <c r="P644" s="4"/>
      <c r="Q644" s="4"/>
    </row>
    <row r="645" ht="15.75" customHeight="1">
      <c r="A645" s="4"/>
      <c r="C645" s="4"/>
      <c r="D645" s="4"/>
      <c r="L645" s="4"/>
      <c r="M645" s="4"/>
      <c r="N645" s="4"/>
      <c r="O645" s="4"/>
      <c r="P645" s="4"/>
      <c r="Q645" s="4"/>
    </row>
    <row r="646" ht="15.75" customHeight="1">
      <c r="A646" s="4"/>
      <c r="C646" s="4"/>
      <c r="D646" s="4"/>
      <c r="L646" s="4"/>
      <c r="M646" s="4"/>
      <c r="N646" s="4"/>
      <c r="O646" s="4"/>
      <c r="P646" s="4"/>
      <c r="Q646" s="4"/>
    </row>
    <row r="647" ht="15.75" customHeight="1">
      <c r="A647" s="4"/>
      <c r="C647" s="4"/>
      <c r="D647" s="4"/>
      <c r="L647" s="4"/>
      <c r="M647" s="4"/>
      <c r="N647" s="4"/>
      <c r="O647" s="4"/>
      <c r="P647" s="4"/>
      <c r="Q647" s="4"/>
    </row>
    <row r="648" ht="15.75" customHeight="1">
      <c r="A648" s="4"/>
      <c r="C648" s="4"/>
      <c r="D648" s="4"/>
      <c r="L648" s="4"/>
      <c r="M648" s="4"/>
      <c r="N648" s="4"/>
      <c r="O648" s="4"/>
      <c r="P648" s="4"/>
      <c r="Q648" s="4"/>
    </row>
    <row r="649" ht="15.75" customHeight="1">
      <c r="A649" s="4"/>
      <c r="C649" s="4"/>
      <c r="D649" s="4"/>
      <c r="L649" s="4"/>
      <c r="M649" s="4"/>
      <c r="N649" s="4"/>
      <c r="O649" s="4"/>
      <c r="P649" s="4"/>
      <c r="Q649" s="4"/>
    </row>
    <row r="650" ht="15.75" customHeight="1">
      <c r="A650" s="4"/>
      <c r="C650" s="4"/>
      <c r="D650" s="4"/>
      <c r="L650" s="4"/>
      <c r="M650" s="4"/>
      <c r="N650" s="4"/>
      <c r="O650" s="4"/>
      <c r="P650" s="4"/>
      <c r="Q650" s="4"/>
    </row>
    <row r="651" ht="15.75" customHeight="1">
      <c r="A651" s="4"/>
      <c r="C651" s="4"/>
      <c r="D651" s="4"/>
      <c r="L651" s="4"/>
      <c r="M651" s="4"/>
      <c r="N651" s="4"/>
      <c r="O651" s="4"/>
      <c r="P651" s="4"/>
      <c r="Q651" s="4"/>
    </row>
    <row r="652" ht="15.75" customHeight="1">
      <c r="A652" s="4"/>
      <c r="C652" s="4"/>
      <c r="D652" s="4"/>
      <c r="L652" s="4"/>
      <c r="M652" s="4"/>
      <c r="N652" s="4"/>
      <c r="O652" s="4"/>
      <c r="P652" s="4"/>
      <c r="Q652" s="4"/>
    </row>
    <row r="653" ht="15.75" customHeight="1">
      <c r="A653" s="4"/>
      <c r="C653" s="4"/>
      <c r="D653" s="4"/>
      <c r="L653" s="4"/>
      <c r="M653" s="4"/>
      <c r="N653" s="4"/>
      <c r="O653" s="4"/>
      <c r="P653" s="4"/>
      <c r="Q653" s="4"/>
    </row>
    <row r="654" ht="15.75" customHeight="1">
      <c r="A654" s="4"/>
      <c r="C654" s="4"/>
      <c r="D654" s="4"/>
      <c r="L654" s="4"/>
      <c r="M654" s="4"/>
      <c r="N654" s="4"/>
      <c r="O654" s="4"/>
      <c r="P654" s="4"/>
      <c r="Q654" s="4"/>
    </row>
    <row r="655" ht="15.75" customHeight="1">
      <c r="A655" s="4"/>
      <c r="C655" s="4"/>
      <c r="D655" s="4"/>
      <c r="L655" s="4"/>
      <c r="M655" s="4"/>
      <c r="N655" s="4"/>
      <c r="O655" s="4"/>
      <c r="P655" s="4"/>
      <c r="Q655" s="4"/>
    </row>
    <row r="656" ht="15.75" customHeight="1">
      <c r="A656" s="4"/>
      <c r="C656" s="4"/>
      <c r="D656" s="4"/>
      <c r="L656" s="4"/>
      <c r="M656" s="4"/>
      <c r="N656" s="4"/>
      <c r="O656" s="4"/>
      <c r="P656" s="4"/>
      <c r="Q656" s="4"/>
    </row>
    <row r="657" ht="15.75" customHeight="1">
      <c r="A657" s="4"/>
      <c r="C657" s="4"/>
      <c r="D657" s="4"/>
      <c r="L657" s="4"/>
      <c r="M657" s="4"/>
      <c r="N657" s="4"/>
      <c r="O657" s="4"/>
      <c r="P657" s="4"/>
      <c r="Q657" s="4"/>
    </row>
    <row r="658" ht="15.75" customHeight="1">
      <c r="A658" s="4"/>
      <c r="C658" s="4"/>
      <c r="D658" s="4"/>
      <c r="L658" s="4"/>
      <c r="M658" s="4"/>
      <c r="N658" s="4"/>
      <c r="O658" s="4"/>
      <c r="P658" s="4"/>
      <c r="Q658" s="4"/>
    </row>
    <row r="659" ht="15.75" customHeight="1">
      <c r="A659" s="4"/>
      <c r="C659" s="4"/>
      <c r="D659" s="4"/>
      <c r="L659" s="4"/>
      <c r="M659" s="4"/>
      <c r="N659" s="4"/>
      <c r="O659" s="4"/>
      <c r="P659" s="4"/>
      <c r="Q659" s="4"/>
    </row>
    <row r="660" ht="15.75" customHeight="1">
      <c r="A660" s="4"/>
      <c r="C660" s="4"/>
      <c r="D660" s="4"/>
      <c r="L660" s="4"/>
      <c r="M660" s="4"/>
      <c r="N660" s="4"/>
      <c r="O660" s="4"/>
      <c r="P660" s="4"/>
      <c r="Q660" s="4"/>
    </row>
    <row r="661" ht="15.75" customHeight="1">
      <c r="A661" s="4"/>
      <c r="C661" s="4"/>
      <c r="D661" s="4"/>
      <c r="L661" s="4"/>
      <c r="M661" s="4"/>
      <c r="N661" s="4"/>
      <c r="O661" s="4"/>
      <c r="P661" s="4"/>
      <c r="Q661" s="4"/>
    </row>
    <row r="662" ht="15.75" customHeight="1">
      <c r="A662" s="4"/>
      <c r="C662" s="4"/>
      <c r="D662" s="4"/>
      <c r="L662" s="4"/>
      <c r="M662" s="4"/>
      <c r="N662" s="4"/>
      <c r="O662" s="4"/>
      <c r="P662" s="4"/>
      <c r="Q662" s="4"/>
    </row>
    <row r="663" ht="15.75" customHeight="1">
      <c r="A663" s="4"/>
      <c r="C663" s="4"/>
      <c r="D663" s="4"/>
      <c r="L663" s="4"/>
      <c r="M663" s="4"/>
      <c r="N663" s="4"/>
      <c r="O663" s="4"/>
      <c r="P663" s="4"/>
      <c r="Q663" s="4"/>
    </row>
    <row r="664" ht="15.75" customHeight="1">
      <c r="A664" s="4"/>
      <c r="C664" s="4"/>
      <c r="D664" s="4"/>
      <c r="L664" s="4"/>
      <c r="M664" s="4"/>
      <c r="N664" s="4"/>
      <c r="O664" s="4"/>
      <c r="P664" s="4"/>
      <c r="Q664" s="4"/>
    </row>
    <row r="665" ht="15.75" customHeight="1">
      <c r="A665" s="4"/>
      <c r="C665" s="4"/>
      <c r="D665" s="4"/>
      <c r="L665" s="4"/>
      <c r="M665" s="4"/>
      <c r="N665" s="4"/>
      <c r="O665" s="4"/>
      <c r="P665" s="4"/>
      <c r="Q665" s="4"/>
    </row>
    <row r="666" ht="15.75" customHeight="1">
      <c r="A666" s="4"/>
      <c r="C666" s="4"/>
      <c r="D666" s="4"/>
      <c r="L666" s="4"/>
      <c r="M666" s="4"/>
      <c r="N666" s="4"/>
      <c r="O666" s="4"/>
      <c r="P666" s="4"/>
      <c r="Q666" s="4"/>
    </row>
    <row r="667" ht="15.75" customHeight="1">
      <c r="A667" s="4"/>
      <c r="C667" s="4"/>
      <c r="D667" s="4"/>
      <c r="L667" s="4"/>
      <c r="M667" s="4"/>
      <c r="N667" s="4"/>
      <c r="O667" s="4"/>
      <c r="P667" s="4"/>
      <c r="Q667" s="4"/>
    </row>
    <row r="668" ht="15.75" customHeight="1">
      <c r="A668" s="4"/>
      <c r="C668" s="4"/>
      <c r="D668" s="4"/>
      <c r="L668" s="4"/>
      <c r="M668" s="4"/>
      <c r="N668" s="4"/>
      <c r="O668" s="4"/>
      <c r="P668" s="4"/>
      <c r="Q668" s="4"/>
    </row>
    <row r="669" ht="15.75" customHeight="1">
      <c r="A669" s="4"/>
      <c r="C669" s="4"/>
      <c r="D669" s="4"/>
      <c r="L669" s="4"/>
      <c r="M669" s="4"/>
      <c r="N669" s="4"/>
      <c r="O669" s="4"/>
      <c r="P669" s="4"/>
      <c r="Q669" s="4"/>
    </row>
    <row r="670" ht="15.75" customHeight="1">
      <c r="A670" s="4"/>
      <c r="C670" s="4"/>
      <c r="D670" s="4"/>
      <c r="L670" s="4"/>
      <c r="M670" s="4"/>
      <c r="N670" s="4"/>
      <c r="O670" s="4"/>
      <c r="P670" s="4"/>
      <c r="Q670" s="4"/>
    </row>
    <row r="671" ht="15.75" customHeight="1">
      <c r="A671" s="4"/>
      <c r="C671" s="4"/>
      <c r="D671" s="4"/>
      <c r="L671" s="4"/>
      <c r="M671" s="4"/>
      <c r="N671" s="4"/>
      <c r="O671" s="4"/>
      <c r="P671" s="4"/>
      <c r="Q671" s="4"/>
    </row>
    <row r="672" ht="15.75" customHeight="1">
      <c r="A672" s="4"/>
      <c r="C672" s="4"/>
      <c r="D672" s="4"/>
      <c r="L672" s="4"/>
      <c r="M672" s="4"/>
      <c r="N672" s="4"/>
      <c r="O672" s="4"/>
      <c r="P672" s="4"/>
      <c r="Q672" s="4"/>
    </row>
    <row r="673" ht="15.75" customHeight="1">
      <c r="A673" s="4"/>
      <c r="C673" s="4"/>
      <c r="D673" s="4"/>
      <c r="L673" s="4"/>
      <c r="M673" s="4"/>
      <c r="N673" s="4"/>
      <c r="O673" s="4"/>
      <c r="P673" s="4"/>
      <c r="Q673" s="4"/>
    </row>
    <row r="674" ht="15.75" customHeight="1">
      <c r="A674" s="4"/>
      <c r="C674" s="4"/>
      <c r="D674" s="4"/>
      <c r="L674" s="4"/>
      <c r="M674" s="4"/>
      <c r="N674" s="4"/>
      <c r="O674" s="4"/>
      <c r="P674" s="4"/>
      <c r="Q674" s="4"/>
    </row>
    <row r="675" ht="15.75" customHeight="1">
      <c r="A675" s="4"/>
      <c r="C675" s="4"/>
      <c r="D675" s="4"/>
      <c r="L675" s="4"/>
      <c r="M675" s="4"/>
      <c r="N675" s="4"/>
      <c r="O675" s="4"/>
      <c r="P675" s="4"/>
      <c r="Q675" s="4"/>
    </row>
    <row r="676" ht="15.75" customHeight="1">
      <c r="A676" s="4"/>
      <c r="C676" s="4"/>
      <c r="D676" s="4"/>
      <c r="L676" s="4"/>
      <c r="M676" s="4"/>
      <c r="N676" s="4"/>
      <c r="O676" s="4"/>
      <c r="P676" s="4"/>
      <c r="Q676" s="4"/>
    </row>
    <row r="677" ht="15.75" customHeight="1">
      <c r="A677" s="4"/>
      <c r="C677" s="4"/>
      <c r="D677" s="4"/>
      <c r="L677" s="4"/>
      <c r="M677" s="4"/>
      <c r="N677" s="4"/>
      <c r="O677" s="4"/>
      <c r="P677" s="4"/>
      <c r="Q677" s="4"/>
    </row>
    <row r="678" ht="15.75" customHeight="1">
      <c r="A678" s="4"/>
      <c r="C678" s="4"/>
      <c r="D678" s="4"/>
      <c r="L678" s="4"/>
      <c r="M678" s="4"/>
      <c r="N678" s="4"/>
      <c r="O678" s="4"/>
      <c r="P678" s="4"/>
      <c r="Q678" s="4"/>
    </row>
    <row r="679" ht="15.75" customHeight="1">
      <c r="A679" s="4"/>
      <c r="C679" s="4"/>
      <c r="D679" s="4"/>
      <c r="L679" s="4"/>
      <c r="M679" s="4"/>
      <c r="N679" s="4"/>
      <c r="O679" s="4"/>
      <c r="P679" s="4"/>
      <c r="Q679" s="4"/>
    </row>
    <row r="680" ht="15.75" customHeight="1">
      <c r="A680" s="4"/>
      <c r="C680" s="4"/>
      <c r="D680" s="4"/>
      <c r="L680" s="4"/>
      <c r="M680" s="4"/>
      <c r="N680" s="4"/>
      <c r="O680" s="4"/>
      <c r="P680" s="4"/>
      <c r="Q680" s="4"/>
    </row>
    <row r="681" ht="15.75" customHeight="1">
      <c r="A681" s="4"/>
      <c r="C681" s="4"/>
      <c r="D681" s="4"/>
      <c r="L681" s="4"/>
      <c r="M681" s="4"/>
      <c r="N681" s="4"/>
      <c r="O681" s="4"/>
      <c r="P681" s="4"/>
      <c r="Q681" s="4"/>
    </row>
    <row r="682" ht="15.75" customHeight="1">
      <c r="A682" s="4"/>
      <c r="C682" s="4"/>
      <c r="D682" s="4"/>
      <c r="L682" s="4"/>
      <c r="M682" s="4"/>
      <c r="N682" s="4"/>
      <c r="O682" s="4"/>
      <c r="P682" s="4"/>
      <c r="Q682" s="4"/>
    </row>
    <row r="683" ht="15.75" customHeight="1">
      <c r="A683" s="4"/>
      <c r="C683" s="4"/>
      <c r="D683" s="4"/>
      <c r="L683" s="4"/>
      <c r="M683" s="4"/>
      <c r="N683" s="4"/>
      <c r="O683" s="4"/>
      <c r="P683" s="4"/>
      <c r="Q683" s="4"/>
    </row>
    <row r="684" ht="15.75" customHeight="1">
      <c r="A684" s="4"/>
      <c r="C684" s="4"/>
      <c r="D684" s="4"/>
      <c r="L684" s="4"/>
      <c r="M684" s="4"/>
      <c r="N684" s="4"/>
      <c r="O684" s="4"/>
      <c r="P684" s="4"/>
      <c r="Q684" s="4"/>
    </row>
    <row r="685" ht="15.75" customHeight="1">
      <c r="A685" s="4"/>
      <c r="C685" s="4"/>
      <c r="D685" s="4"/>
      <c r="L685" s="4"/>
      <c r="M685" s="4"/>
      <c r="N685" s="4"/>
      <c r="O685" s="4"/>
      <c r="P685" s="4"/>
      <c r="Q685" s="4"/>
    </row>
    <row r="686" ht="15.75" customHeight="1">
      <c r="A686" s="4"/>
      <c r="C686" s="4"/>
      <c r="D686" s="4"/>
      <c r="L686" s="4"/>
      <c r="M686" s="4"/>
      <c r="N686" s="4"/>
      <c r="O686" s="4"/>
      <c r="P686" s="4"/>
      <c r="Q686" s="4"/>
    </row>
    <row r="687" ht="15.75" customHeight="1">
      <c r="A687" s="4"/>
      <c r="C687" s="4"/>
      <c r="D687" s="4"/>
      <c r="L687" s="4"/>
      <c r="M687" s="4"/>
      <c r="N687" s="4"/>
      <c r="O687" s="4"/>
      <c r="P687" s="4"/>
      <c r="Q687" s="4"/>
    </row>
    <row r="688" ht="15.75" customHeight="1">
      <c r="A688" s="4"/>
      <c r="C688" s="4"/>
      <c r="D688" s="4"/>
      <c r="L688" s="4"/>
      <c r="M688" s="4"/>
      <c r="N688" s="4"/>
      <c r="O688" s="4"/>
      <c r="P688" s="4"/>
      <c r="Q688" s="4"/>
    </row>
    <row r="689" ht="15.75" customHeight="1">
      <c r="A689" s="4"/>
      <c r="C689" s="4"/>
      <c r="D689" s="4"/>
      <c r="L689" s="4"/>
      <c r="M689" s="4"/>
      <c r="N689" s="4"/>
      <c r="O689" s="4"/>
      <c r="P689" s="4"/>
      <c r="Q689" s="4"/>
    </row>
    <row r="690" ht="15.75" customHeight="1">
      <c r="A690" s="4"/>
      <c r="C690" s="4"/>
      <c r="D690" s="4"/>
      <c r="L690" s="4"/>
      <c r="M690" s="4"/>
      <c r="N690" s="4"/>
      <c r="O690" s="4"/>
      <c r="P690" s="4"/>
      <c r="Q690" s="4"/>
    </row>
    <row r="691" ht="15.75" customHeight="1">
      <c r="A691" s="4"/>
      <c r="C691" s="4"/>
      <c r="D691" s="4"/>
      <c r="L691" s="4"/>
      <c r="M691" s="4"/>
      <c r="N691" s="4"/>
      <c r="O691" s="4"/>
      <c r="P691" s="4"/>
      <c r="Q691" s="4"/>
    </row>
    <row r="692" ht="15.75" customHeight="1">
      <c r="A692" s="4"/>
      <c r="C692" s="4"/>
      <c r="D692" s="4"/>
      <c r="L692" s="4"/>
      <c r="M692" s="4"/>
      <c r="N692" s="4"/>
      <c r="O692" s="4"/>
      <c r="P692" s="4"/>
      <c r="Q692" s="4"/>
    </row>
    <row r="693" ht="15.75" customHeight="1">
      <c r="A693" s="4"/>
      <c r="C693" s="4"/>
      <c r="D693" s="4"/>
      <c r="L693" s="4"/>
      <c r="M693" s="4"/>
      <c r="N693" s="4"/>
      <c r="O693" s="4"/>
      <c r="P693" s="4"/>
      <c r="Q693" s="4"/>
    </row>
    <row r="694" ht="15.75" customHeight="1">
      <c r="A694" s="4"/>
      <c r="C694" s="4"/>
      <c r="D694" s="4"/>
      <c r="L694" s="4"/>
      <c r="M694" s="4"/>
      <c r="N694" s="4"/>
      <c r="O694" s="4"/>
      <c r="P694" s="4"/>
      <c r="Q694" s="4"/>
    </row>
    <row r="695" ht="15.75" customHeight="1">
      <c r="A695" s="4"/>
      <c r="C695" s="4"/>
      <c r="D695" s="4"/>
      <c r="L695" s="4"/>
      <c r="M695" s="4"/>
      <c r="N695" s="4"/>
      <c r="O695" s="4"/>
      <c r="P695" s="4"/>
      <c r="Q695" s="4"/>
    </row>
    <row r="696" ht="15.75" customHeight="1">
      <c r="A696" s="4"/>
      <c r="C696" s="4"/>
      <c r="D696" s="4"/>
      <c r="L696" s="4"/>
      <c r="M696" s="4"/>
      <c r="N696" s="4"/>
      <c r="O696" s="4"/>
      <c r="P696" s="4"/>
      <c r="Q696" s="4"/>
    </row>
    <row r="697" ht="15.75" customHeight="1">
      <c r="A697" s="4"/>
      <c r="C697" s="4"/>
      <c r="D697" s="4"/>
      <c r="L697" s="4"/>
      <c r="M697" s="4"/>
      <c r="N697" s="4"/>
      <c r="O697" s="4"/>
      <c r="P697" s="4"/>
      <c r="Q697" s="4"/>
    </row>
    <row r="698" ht="15.75" customHeight="1">
      <c r="A698" s="4"/>
      <c r="C698" s="4"/>
      <c r="D698" s="4"/>
      <c r="L698" s="4"/>
      <c r="M698" s="4"/>
      <c r="N698" s="4"/>
      <c r="O698" s="4"/>
      <c r="P698" s="4"/>
      <c r="Q698" s="4"/>
    </row>
    <row r="699" ht="15.75" customHeight="1">
      <c r="A699" s="4"/>
      <c r="C699" s="4"/>
      <c r="D699" s="4"/>
      <c r="L699" s="4"/>
      <c r="M699" s="4"/>
      <c r="N699" s="4"/>
      <c r="O699" s="4"/>
      <c r="P699" s="4"/>
      <c r="Q699" s="4"/>
    </row>
    <row r="700" ht="15.75" customHeight="1">
      <c r="A700" s="4"/>
      <c r="C700" s="4"/>
      <c r="D700" s="4"/>
      <c r="L700" s="4"/>
      <c r="M700" s="4"/>
      <c r="N700" s="4"/>
      <c r="O700" s="4"/>
      <c r="P700" s="4"/>
      <c r="Q700" s="4"/>
    </row>
    <row r="701" ht="15.75" customHeight="1">
      <c r="A701" s="4"/>
      <c r="C701" s="4"/>
      <c r="D701" s="4"/>
      <c r="L701" s="4"/>
      <c r="M701" s="4"/>
      <c r="N701" s="4"/>
      <c r="O701" s="4"/>
      <c r="P701" s="4"/>
      <c r="Q701" s="4"/>
    </row>
    <row r="702" ht="15.75" customHeight="1">
      <c r="A702" s="4"/>
      <c r="C702" s="4"/>
      <c r="D702" s="4"/>
      <c r="L702" s="4"/>
      <c r="M702" s="4"/>
      <c r="N702" s="4"/>
      <c r="O702" s="4"/>
      <c r="P702" s="4"/>
      <c r="Q702" s="4"/>
    </row>
    <row r="703" ht="15.75" customHeight="1">
      <c r="A703" s="4"/>
      <c r="C703" s="4"/>
      <c r="D703" s="4"/>
      <c r="L703" s="4"/>
      <c r="M703" s="4"/>
      <c r="N703" s="4"/>
      <c r="O703" s="4"/>
      <c r="P703" s="4"/>
      <c r="Q703" s="4"/>
    </row>
    <row r="704" ht="15.75" customHeight="1">
      <c r="A704" s="4"/>
      <c r="C704" s="4"/>
      <c r="D704" s="4"/>
      <c r="L704" s="4"/>
      <c r="M704" s="4"/>
      <c r="N704" s="4"/>
      <c r="O704" s="4"/>
      <c r="P704" s="4"/>
      <c r="Q704" s="4"/>
    </row>
    <row r="705" ht="15.75" customHeight="1">
      <c r="A705" s="4"/>
      <c r="C705" s="4"/>
      <c r="D705" s="4"/>
      <c r="L705" s="4"/>
      <c r="M705" s="4"/>
      <c r="N705" s="4"/>
      <c r="O705" s="4"/>
      <c r="P705" s="4"/>
      <c r="Q705" s="4"/>
    </row>
    <row r="706" ht="15.75" customHeight="1">
      <c r="A706" s="4"/>
      <c r="C706" s="4"/>
      <c r="D706" s="4"/>
      <c r="L706" s="4"/>
      <c r="M706" s="4"/>
      <c r="N706" s="4"/>
      <c r="O706" s="4"/>
      <c r="P706" s="4"/>
      <c r="Q706" s="4"/>
    </row>
    <row r="707" ht="15.75" customHeight="1">
      <c r="A707" s="4"/>
      <c r="C707" s="4"/>
      <c r="D707" s="4"/>
      <c r="L707" s="4"/>
      <c r="M707" s="4"/>
      <c r="N707" s="4"/>
      <c r="O707" s="4"/>
      <c r="P707" s="4"/>
      <c r="Q707" s="4"/>
    </row>
    <row r="708" ht="15.75" customHeight="1">
      <c r="A708" s="4"/>
      <c r="C708" s="4"/>
      <c r="D708" s="4"/>
      <c r="L708" s="4"/>
      <c r="M708" s="4"/>
      <c r="N708" s="4"/>
      <c r="O708" s="4"/>
      <c r="P708" s="4"/>
      <c r="Q708" s="4"/>
    </row>
    <row r="709" ht="15.75" customHeight="1">
      <c r="A709" s="4"/>
      <c r="C709" s="4"/>
      <c r="D709" s="4"/>
      <c r="L709" s="4"/>
      <c r="M709" s="4"/>
      <c r="N709" s="4"/>
      <c r="O709" s="4"/>
      <c r="P709" s="4"/>
      <c r="Q709" s="4"/>
    </row>
    <row r="710" ht="15.75" customHeight="1">
      <c r="A710" s="4"/>
      <c r="C710" s="4"/>
      <c r="D710" s="4"/>
      <c r="L710" s="4"/>
      <c r="M710" s="4"/>
      <c r="N710" s="4"/>
      <c r="O710" s="4"/>
      <c r="P710" s="4"/>
      <c r="Q710" s="4"/>
    </row>
    <row r="711" ht="15.75" customHeight="1">
      <c r="A711" s="4"/>
      <c r="C711" s="4"/>
      <c r="D711" s="4"/>
      <c r="L711" s="4"/>
      <c r="M711" s="4"/>
      <c r="N711" s="4"/>
      <c r="O711" s="4"/>
      <c r="P711" s="4"/>
      <c r="Q711" s="4"/>
    </row>
    <row r="712" ht="15.75" customHeight="1">
      <c r="A712" s="4"/>
      <c r="C712" s="4"/>
      <c r="D712" s="4"/>
      <c r="L712" s="4"/>
      <c r="M712" s="4"/>
      <c r="N712" s="4"/>
      <c r="O712" s="4"/>
      <c r="P712" s="4"/>
      <c r="Q712" s="4"/>
    </row>
    <row r="713" ht="15.75" customHeight="1">
      <c r="A713" s="4"/>
      <c r="C713" s="4"/>
      <c r="D713" s="4"/>
      <c r="L713" s="4"/>
      <c r="M713" s="4"/>
      <c r="N713" s="4"/>
      <c r="O713" s="4"/>
      <c r="P713" s="4"/>
      <c r="Q713" s="4"/>
    </row>
    <row r="714" ht="15.75" customHeight="1">
      <c r="A714" s="4"/>
      <c r="C714" s="4"/>
      <c r="D714" s="4"/>
      <c r="L714" s="4"/>
      <c r="M714" s="4"/>
      <c r="N714" s="4"/>
      <c r="O714" s="4"/>
      <c r="P714" s="4"/>
      <c r="Q714" s="4"/>
    </row>
    <row r="715" ht="15.75" customHeight="1">
      <c r="A715" s="4"/>
      <c r="C715" s="4"/>
      <c r="D715" s="4"/>
      <c r="L715" s="4"/>
      <c r="M715" s="4"/>
      <c r="N715" s="4"/>
      <c r="O715" s="4"/>
      <c r="P715" s="4"/>
      <c r="Q715" s="4"/>
    </row>
    <row r="716" ht="15.75" customHeight="1">
      <c r="A716" s="4"/>
      <c r="C716" s="4"/>
      <c r="D716" s="4"/>
      <c r="L716" s="4"/>
      <c r="M716" s="4"/>
      <c r="N716" s="4"/>
      <c r="O716" s="4"/>
      <c r="P716" s="4"/>
      <c r="Q716" s="4"/>
    </row>
    <row r="717" ht="15.75" customHeight="1">
      <c r="A717" s="4"/>
      <c r="C717" s="4"/>
      <c r="D717" s="4"/>
      <c r="L717" s="4"/>
      <c r="M717" s="4"/>
      <c r="N717" s="4"/>
      <c r="O717" s="4"/>
      <c r="P717" s="4"/>
      <c r="Q717" s="4"/>
    </row>
    <row r="718" ht="15.75" customHeight="1">
      <c r="A718" s="4"/>
      <c r="C718" s="4"/>
      <c r="D718" s="4"/>
      <c r="L718" s="4"/>
      <c r="M718" s="4"/>
      <c r="N718" s="4"/>
      <c r="O718" s="4"/>
      <c r="P718" s="4"/>
      <c r="Q718" s="4"/>
    </row>
    <row r="719" ht="15.75" customHeight="1">
      <c r="A719" s="4"/>
      <c r="C719" s="4"/>
      <c r="D719" s="4"/>
      <c r="L719" s="4"/>
      <c r="M719" s="4"/>
      <c r="N719" s="4"/>
      <c r="O719" s="4"/>
      <c r="P719" s="4"/>
      <c r="Q719" s="4"/>
    </row>
    <row r="720" ht="15.75" customHeight="1">
      <c r="A720" s="4"/>
      <c r="C720" s="4"/>
      <c r="D720" s="4"/>
      <c r="L720" s="4"/>
      <c r="M720" s="4"/>
      <c r="N720" s="4"/>
      <c r="O720" s="4"/>
      <c r="P720" s="4"/>
      <c r="Q720" s="4"/>
    </row>
    <row r="721" ht="15.75" customHeight="1">
      <c r="A721" s="4"/>
      <c r="C721" s="4"/>
      <c r="D721" s="4"/>
      <c r="L721" s="4"/>
      <c r="M721" s="4"/>
      <c r="N721" s="4"/>
      <c r="O721" s="4"/>
      <c r="P721" s="4"/>
      <c r="Q721" s="4"/>
    </row>
    <row r="722" ht="15.75" customHeight="1">
      <c r="A722" s="4"/>
      <c r="C722" s="4"/>
      <c r="D722" s="4"/>
      <c r="L722" s="4"/>
      <c r="M722" s="4"/>
      <c r="N722" s="4"/>
      <c r="O722" s="4"/>
      <c r="P722" s="4"/>
      <c r="Q722" s="4"/>
    </row>
    <row r="723" ht="15.75" customHeight="1">
      <c r="A723" s="4"/>
      <c r="C723" s="4"/>
      <c r="D723" s="4"/>
      <c r="L723" s="4"/>
      <c r="M723" s="4"/>
      <c r="N723" s="4"/>
      <c r="O723" s="4"/>
      <c r="P723" s="4"/>
      <c r="Q723" s="4"/>
    </row>
    <row r="724" ht="15.75" customHeight="1">
      <c r="A724" s="4"/>
      <c r="C724" s="4"/>
      <c r="D724" s="4"/>
      <c r="L724" s="4"/>
      <c r="M724" s="4"/>
      <c r="N724" s="4"/>
      <c r="O724" s="4"/>
      <c r="P724" s="4"/>
      <c r="Q724" s="4"/>
    </row>
    <row r="725" ht="15.75" customHeight="1">
      <c r="A725" s="4"/>
      <c r="C725" s="4"/>
      <c r="D725" s="4"/>
      <c r="L725" s="4"/>
      <c r="M725" s="4"/>
      <c r="N725" s="4"/>
      <c r="O725" s="4"/>
      <c r="P725" s="4"/>
      <c r="Q725" s="4"/>
    </row>
    <row r="726" ht="15.75" customHeight="1">
      <c r="A726" s="4"/>
      <c r="C726" s="4"/>
      <c r="D726" s="4"/>
      <c r="L726" s="4"/>
      <c r="M726" s="4"/>
      <c r="N726" s="4"/>
      <c r="O726" s="4"/>
      <c r="P726" s="4"/>
      <c r="Q726" s="4"/>
    </row>
    <row r="727" ht="15.75" customHeight="1">
      <c r="A727" s="4"/>
      <c r="C727" s="4"/>
      <c r="D727" s="4"/>
      <c r="L727" s="4"/>
      <c r="M727" s="4"/>
      <c r="N727" s="4"/>
      <c r="O727" s="4"/>
      <c r="P727" s="4"/>
      <c r="Q727" s="4"/>
    </row>
    <row r="728" ht="15.75" customHeight="1">
      <c r="A728" s="4"/>
      <c r="C728" s="4"/>
      <c r="D728" s="4"/>
      <c r="L728" s="4"/>
      <c r="M728" s="4"/>
      <c r="N728" s="4"/>
      <c r="O728" s="4"/>
      <c r="P728" s="4"/>
      <c r="Q728" s="4"/>
    </row>
    <row r="729" ht="15.75" customHeight="1">
      <c r="A729" s="4"/>
      <c r="C729" s="4"/>
      <c r="D729" s="4"/>
      <c r="L729" s="4"/>
      <c r="M729" s="4"/>
      <c r="N729" s="4"/>
      <c r="O729" s="4"/>
      <c r="P729" s="4"/>
      <c r="Q729" s="4"/>
    </row>
    <row r="730" ht="15.75" customHeight="1">
      <c r="A730" s="4"/>
      <c r="C730" s="4"/>
      <c r="D730" s="4"/>
      <c r="L730" s="4"/>
      <c r="M730" s="4"/>
      <c r="N730" s="4"/>
      <c r="O730" s="4"/>
      <c r="P730" s="4"/>
      <c r="Q730" s="4"/>
    </row>
    <row r="731" ht="15.75" customHeight="1">
      <c r="A731" s="4"/>
      <c r="C731" s="4"/>
      <c r="D731" s="4"/>
      <c r="L731" s="4"/>
      <c r="M731" s="4"/>
      <c r="N731" s="4"/>
      <c r="O731" s="4"/>
      <c r="P731" s="4"/>
      <c r="Q731" s="4"/>
    </row>
    <row r="732" ht="15.75" customHeight="1">
      <c r="A732" s="4"/>
      <c r="C732" s="4"/>
      <c r="D732" s="4"/>
      <c r="L732" s="4"/>
      <c r="M732" s="4"/>
      <c r="N732" s="4"/>
      <c r="O732" s="4"/>
      <c r="P732" s="4"/>
      <c r="Q732" s="4"/>
    </row>
    <row r="733" ht="15.75" customHeight="1">
      <c r="A733" s="4"/>
      <c r="C733" s="4"/>
      <c r="D733" s="4"/>
      <c r="L733" s="4"/>
      <c r="M733" s="4"/>
      <c r="N733" s="4"/>
      <c r="O733" s="4"/>
      <c r="P733" s="4"/>
      <c r="Q733" s="4"/>
    </row>
    <row r="734" ht="15.75" customHeight="1">
      <c r="A734" s="4"/>
      <c r="C734" s="4"/>
      <c r="D734" s="4"/>
      <c r="L734" s="4"/>
      <c r="M734" s="4"/>
      <c r="N734" s="4"/>
      <c r="O734" s="4"/>
      <c r="P734" s="4"/>
      <c r="Q734" s="4"/>
    </row>
    <row r="735" ht="15.75" customHeight="1">
      <c r="A735" s="4"/>
      <c r="C735" s="4"/>
      <c r="D735" s="4"/>
      <c r="L735" s="4"/>
      <c r="M735" s="4"/>
      <c r="N735" s="4"/>
      <c r="O735" s="4"/>
      <c r="P735" s="4"/>
      <c r="Q735" s="4"/>
    </row>
    <row r="736" ht="15.75" customHeight="1">
      <c r="A736" s="4"/>
      <c r="C736" s="4"/>
      <c r="D736" s="4"/>
      <c r="L736" s="4"/>
      <c r="M736" s="4"/>
      <c r="N736" s="4"/>
      <c r="O736" s="4"/>
      <c r="P736" s="4"/>
      <c r="Q736" s="4"/>
    </row>
    <row r="737" ht="15.75" customHeight="1">
      <c r="A737" s="4"/>
      <c r="C737" s="4"/>
      <c r="D737" s="4"/>
      <c r="L737" s="4"/>
      <c r="M737" s="4"/>
      <c r="N737" s="4"/>
      <c r="O737" s="4"/>
      <c r="P737" s="4"/>
      <c r="Q737" s="4"/>
    </row>
    <row r="738" ht="15.75" customHeight="1">
      <c r="A738" s="4"/>
      <c r="C738" s="4"/>
      <c r="D738" s="4"/>
      <c r="L738" s="4"/>
      <c r="M738" s="4"/>
      <c r="N738" s="4"/>
      <c r="O738" s="4"/>
      <c r="P738" s="4"/>
      <c r="Q738" s="4"/>
    </row>
    <row r="739" ht="15.75" customHeight="1">
      <c r="A739" s="4"/>
      <c r="C739" s="4"/>
      <c r="D739" s="4"/>
      <c r="L739" s="4"/>
      <c r="M739" s="4"/>
      <c r="N739" s="4"/>
      <c r="O739" s="4"/>
      <c r="P739" s="4"/>
      <c r="Q739" s="4"/>
    </row>
    <row r="740" ht="15.75" customHeight="1">
      <c r="A740" s="4"/>
      <c r="C740" s="4"/>
      <c r="D740" s="4"/>
      <c r="L740" s="4"/>
      <c r="M740" s="4"/>
      <c r="N740" s="4"/>
      <c r="O740" s="4"/>
      <c r="P740" s="4"/>
      <c r="Q740" s="4"/>
    </row>
    <row r="741" ht="15.75" customHeight="1">
      <c r="A741" s="4"/>
      <c r="C741" s="4"/>
      <c r="D741" s="4"/>
      <c r="L741" s="4"/>
      <c r="M741" s="4"/>
      <c r="N741" s="4"/>
      <c r="O741" s="4"/>
      <c r="P741" s="4"/>
      <c r="Q741" s="4"/>
    </row>
    <row r="742" ht="15.75" customHeight="1">
      <c r="A742" s="4"/>
      <c r="C742" s="4"/>
      <c r="D742" s="4"/>
      <c r="L742" s="4"/>
      <c r="M742" s="4"/>
      <c r="N742" s="4"/>
      <c r="O742" s="4"/>
      <c r="P742" s="4"/>
      <c r="Q742" s="4"/>
    </row>
    <row r="743" ht="15.75" customHeight="1">
      <c r="A743" s="4"/>
      <c r="C743" s="4"/>
      <c r="D743" s="4"/>
      <c r="L743" s="4"/>
      <c r="M743" s="4"/>
      <c r="N743" s="4"/>
      <c r="O743" s="4"/>
      <c r="P743" s="4"/>
      <c r="Q743" s="4"/>
    </row>
    <row r="744" ht="15.75" customHeight="1">
      <c r="A744" s="4"/>
      <c r="C744" s="4"/>
      <c r="D744" s="4"/>
      <c r="L744" s="4"/>
      <c r="M744" s="4"/>
      <c r="N744" s="4"/>
      <c r="O744" s="4"/>
      <c r="P744" s="4"/>
      <c r="Q744" s="4"/>
    </row>
    <row r="745" ht="15.75" customHeight="1">
      <c r="A745" s="4"/>
      <c r="C745" s="4"/>
      <c r="D745" s="4"/>
      <c r="L745" s="4"/>
      <c r="M745" s="4"/>
      <c r="N745" s="4"/>
      <c r="O745" s="4"/>
      <c r="P745" s="4"/>
      <c r="Q745" s="4"/>
    </row>
    <row r="746" ht="15.75" customHeight="1">
      <c r="A746" s="4"/>
      <c r="C746" s="4"/>
      <c r="D746" s="4"/>
      <c r="L746" s="4"/>
      <c r="M746" s="4"/>
      <c r="N746" s="4"/>
      <c r="O746" s="4"/>
      <c r="P746" s="4"/>
      <c r="Q746" s="4"/>
    </row>
    <row r="747" ht="15.75" customHeight="1">
      <c r="A747" s="4"/>
      <c r="C747" s="4"/>
      <c r="D747" s="4"/>
      <c r="L747" s="4"/>
      <c r="M747" s="4"/>
      <c r="N747" s="4"/>
      <c r="O747" s="4"/>
      <c r="P747" s="4"/>
      <c r="Q747" s="4"/>
    </row>
    <row r="748" ht="15.75" customHeight="1">
      <c r="A748" s="4"/>
      <c r="C748" s="4"/>
      <c r="D748" s="4"/>
      <c r="L748" s="4"/>
      <c r="M748" s="4"/>
      <c r="N748" s="4"/>
      <c r="O748" s="4"/>
      <c r="P748" s="4"/>
      <c r="Q748" s="4"/>
    </row>
    <row r="749" ht="15.75" customHeight="1">
      <c r="A749" s="4"/>
      <c r="C749" s="4"/>
      <c r="D749" s="4"/>
      <c r="L749" s="4"/>
      <c r="M749" s="4"/>
      <c r="N749" s="4"/>
      <c r="O749" s="4"/>
      <c r="P749" s="4"/>
      <c r="Q749" s="4"/>
    </row>
    <row r="750" ht="15.75" customHeight="1">
      <c r="A750" s="4"/>
      <c r="C750" s="4"/>
      <c r="D750" s="4"/>
      <c r="L750" s="4"/>
      <c r="M750" s="4"/>
      <c r="N750" s="4"/>
      <c r="O750" s="4"/>
      <c r="P750" s="4"/>
      <c r="Q750" s="4"/>
    </row>
    <row r="751" ht="15.75" customHeight="1">
      <c r="A751" s="4"/>
      <c r="C751" s="4"/>
      <c r="D751" s="4"/>
      <c r="L751" s="4"/>
      <c r="M751" s="4"/>
      <c r="N751" s="4"/>
      <c r="O751" s="4"/>
      <c r="P751" s="4"/>
      <c r="Q751" s="4"/>
    </row>
    <row r="752" ht="15.75" customHeight="1">
      <c r="A752" s="4"/>
      <c r="C752" s="4"/>
      <c r="D752" s="4"/>
      <c r="L752" s="4"/>
      <c r="M752" s="4"/>
      <c r="N752" s="4"/>
      <c r="O752" s="4"/>
      <c r="P752" s="4"/>
      <c r="Q752" s="4"/>
    </row>
    <row r="753" ht="15.75" customHeight="1">
      <c r="A753" s="4"/>
      <c r="C753" s="4"/>
      <c r="D753" s="4"/>
      <c r="L753" s="4"/>
      <c r="M753" s="4"/>
      <c r="N753" s="4"/>
      <c r="O753" s="4"/>
      <c r="P753" s="4"/>
      <c r="Q753" s="4"/>
    </row>
    <row r="754" ht="15.75" customHeight="1">
      <c r="A754" s="4"/>
      <c r="C754" s="4"/>
      <c r="D754" s="4"/>
      <c r="L754" s="4"/>
      <c r="M754" s="4"/>
      <c r="N754" s="4"/>
      <c r="O754" s="4"/>
      <c r="P754" s="4"/>
      <c r="Q754" s="4"/>
    </row>
    <row r="755" ht="15.75" customHeight="1">
      <c r="A755" s="4"/>
      <c r="C755" s="4"/>
      <c r="D755" s="4"/>
      <c r="L755" s="4"/>
      <c r="M755" s="4"/>
      <c r="N755" s="4"/>
      <c r="O755" s="4"/>
      <c r="P755" s="4"/>
      <c r="Q755" s="4"/>
    </row>
    <row r="756" ht="15.75" customHeight="1">
      <c r="A756" s="4"/>
      <c r="C756" s="4"/>
      <c r="D756" s="4"/>
      <c r="L756" s="4"/>
      <c r="M756" s="4"/>
      <c r="N756" s="4"/>
      <c r="O756" s="4"/>
      <c r="P756" s="4"/>
      <c r="Q756" s="4"/>
    </row>
    <row r="757" ht="15.75" customHeight="1">
      <c r="A757" s="4"/>
      <c r="C757" s="4"/>
      <c r="D757" s="4"/>
      <c r="L757" s="4"/>
      <c r="M757" s="4"/>
      <c r="N757" s="4"/>
      <c r="O757" s="4"/>
      <c r="P757" s="4"/>
      <c r="Q757" s="4"/>
    </row>
    <row r="758" ht="15.75" customHeight="1">
      <c r="A758" s="4"/>
      <c r="C758" s="4"/>
      <c r="D758" s="4"/>
      <c r="L758" s="4"/>
      <c r="M758" s="4"/>
      <c r="N758" s="4"/>
      <c r="O758" s="4"/>
      <c r="P758" s="4"/>
      <c r="Q758" s="4"/>
    </row>
    <row r="759" ht="15.75" customHeight="1">
      <c r="A759" s="4"/>
      <c r="C759" s="4"/>
      <c r="D759" s="4"/>
      <c r="L759" s="4"/>
      <c r="M759" s="4"/>
      <c r="N759" s="4"/>
      <c r="O759" s="4"/>
      <c r="P759" s="4"/>
      <c r="Q759" s="4"/>
    </row>
    <row r="760" ht="15.75" customHeight="1">
      <c r="A760" s="4"/>
      <c r="C760" s="4"/>
      <c r="D760" s="4"/>
      <c r="L760" s="4"/>
      <c r="M760" s="4"/>
      <c r="N760" s="4"/>
      <c r="O760" s="4"/>
      <c r="P760" s="4"/>
      <c r="Q760" s="4"/>
    </row>
    <row r="761" ht="15.75" customHeight="1">
      <c r="A761" s="4"/>
      <c r="C761" s="4"/>
      <c r="D761" s="4"/>
      <c r="L761" s="4"/>
      <c r="M761" s="4"/>
      <c r="N761" s="4"/>
      <c r="O761" s="4"/>
      <c r="P761" s="4"/>
      <c r="Q761" s="4"/>
    </row>
    <row r="762" ht="15.75" customHeight="1">
      <c r="A762" s="4"/>
      <c r="C762" s="4"/>
      <c r="D762" s="4"/>
      <c r="L762" s="4"/>
      <c r="M762" s="4"/>
      <c r="N762" s="4"/>
      <c r="O762" s="4"/>
      <c r="P762" s="4"/>
      <c r="Q762" s="4"/>
    </row>
    <row r="763" ht="15.75" customHeight="1">
      <c r="A763" s="4"/>
      <c r="C763" s="4"/>
      <c r="D763" s="4"/>
      <c r="L763" s="4"/>
      <c r="M763" s="4"/>
      <c r="N763" s="4"/>
      <c r="O763" s="4"/>
      <c r="P763" s="4"/>
      <c r="Q763" s="4"/>
    </row>
    <row r="764" ht="15.75" customHeight="1">
      <c r="A764" s="4"/>
      <c r="C764" s="4"/>
      <c r="D764" s="4"/>
      <c r="L764" s="4"/>
      <c r="M764" s="4"/>
      <c r="N764" s="4"/>
      <c r="O764" s="4"/>
      <c r="P764" s="4"/>
      <c r="Q764" s="4"/>
    </row>
    <row r="765" ht="15.75" customHeight="1">
      <c r="A765" s="4"/>
      <c r="C765" s="4"/>
      <c r="D765" s="4"/>
      <c r="L765" s="4"/>
      <c r="M765" s="4"/>
      <c r="N765" s="4"/>
      <c r="O765" s="4"/>
      <c r="P765" s="4"/>
      <c r="Q765" s="4"/>
    </row>
    <row r="766" ht="15.75" customHeight="1">
      <c r="A766" s="4"/>
      <c r="C766" s="4"/>
      <c r="D766" s="4"/>
      <c r="L766" s="4"/>
      <c r="M766" s="4"/>
      <c r="N766" s="4"/>
      <c r="O766" s="4"/>
      <c r="P766" s="4"/>
      <c r="Q766" s="4"/>
    </row>
    <row r="767" ht="15.75" customHeight="1">
      <c r="A767" s="4"/>
      <c r="C767" s="4"/>
      <c r="D767" s="4"/>
      <c r="L767" s="4"/>
      <c r="M767" s="4"/>
      <c r="N767" s="4"/>
      <c r="O767" s="4"/>
      <c r="P767" s="4"/>
      <c r="Q767" s="4"/>
    </row>
    <row r="768" ht="15.75" customHeight="1">
      <c r="A768" s="4"/>
      <c r="C768" s="4"/>
      <c r="D768" s="4"/>
      <c r="L768" s="4"/>
      <c r="M768" s="4"/>
      <c r="N768" s="4"/>
      <c r="O768" s="4"/>
      <c r="P768" s="4"/>
      <c r="Q768" s="4"/>
    </row>
    <row r="769" ht="15.75" customHeight="1">
      <c r="A769" s="4"/>
      <c r="C769" s="4"/>
      <c r="D769" s="4"/>
      <c r="L769" s="4"/>
      <c r="M769" s="4"/>
      <c r="N769" s="4"/>
      <c r="O769" s="4"/>
      <c r="P769" s="4"/>
      <c r="Q769" s="4"/>
    </row>
    <row r="770" ht="15.75" customHeight="1">
      <c r="A770" s="4"/>
      <c r="C770" s="4"/>
      <c r="D770" s="4"/>
      <c r="L770" s="4"/>
      <c r="M770" s="4"/>
      <c r="N770" s="4"/>
      <c r="O770" s="4"/>
      <c r="P770" s="4"/>
      <c r="Q770" s="4"/>
    </row>
    <row r="771" ht="15.75" customHeight="1">
      <c r="A771" s="4"/>
      <c r="C771" s="4"/>
      <c r="D771" s="4"/>
      <c r="L771" s="4"/>
      <c r="M771" s="4"/>
      <c r="N771" s="4"/>
      <c r="O771" s="4"/>
      <c r="P771" s="4"/>
      <c r="Q771" s="4"/>
    </row>
    <row r="772" ht="15.75" customHeight="1">
      <c r="A772" s="4"/>
      <c r="C772" s="4"/>
      <c r="D772" s="4"/>
      <c r="L772" s="4"/>
      <c r="M772" s="4"/>
      <c r="N772" s="4"/>
      <c r="O772" s="4"/>
      <c r="P772" s="4"/>
      <c r="Q772" s="4"/>
    </row>
    <row r="773" ht="15.75" customHeight="1">
      <c r="A773" s="4"/>
      <c r="C773" s="4"/>
      <c r="D773" s="4"/>
      <c r="L773" s="4"/>
      <c r="M773" s="4"/>
      <c r="N773" s="4"/>
      <c r="O773" s="4"/>
      <c r="P773" s="4"/>
      <c r="Q773" s="4"/>
    </row>
    <row r="774" ht="15.75" customHeight="1">
      <c r="A774" s="4"/>
      <c r="C774" s="4"/>
      <c r="D774" s="4"/>
      <c r="L774" s="4"/>
      <c r="M774" s="4"/>
      <c r="N774" s="4"/>
      <c r="O774" s="4"/>
      <c r="P774" s="4"/>
      <c r="Q774" s="4"/>
    </row>
    <row r="775" ht="15.75" customHeight="1">
      <c r="A775" s="4"/>
      <c r="C775" s="4"/>
      <c r="D775" s="4"/>
      <c r="L775" s="4"/>
      <c r="M775" s="4"/>
      <c r="N775" s="4"/>
      <c r="O775" s="4"/>
      <c r="P775" s="4"/>
      <c r="Q775" s="4"/>
    </row>
    <row r="776" ht="15.75" customHeight="1">
      <c r="A776" s="4"/>
      <c r="C776" s="4"/>
      <c r="D776" s="4"/>
      <c r="L776" s="4"/>
      <c r="M776" s="4"/>
      <c r="N776" s="4"/>
      <c r="O776" s="4"/>
      <c r="P776" s="4"/>
      <c r="Q776" s="4"/>
    </row>
    <row r="777" ht="15.75" customHeight="1">
      <c r="A777" s="4"/>
      <c r="C777" s="4"/>
      <c r="D777" s="4"/>
      <c r="L777" s="4"/>
      <c r="M777" s="4"/>
      <c r="N777" s="4"/>
      <c r="O777" s="4"/>
      <c r="P777" s="4"/>
      <c r="Q777" s="4"/>
    </row>
    <row r="778" ht="15.75" customHeight="1">
      <c r="A778" s="4"/>
      <c r="C778" s="4"/>
      <c r="D778" s="4"/>
      <c r="L778" s="4"/>
      <c r="M778" s="4"/>
      <c r="N778" s="4"/>
      <c r="O778" s="4"/>
      <c r="P778" s="4"/>
      <c r="Q778" s="4"/>
    </row>
    <row r="779" ht="15.75" customHeight="1">
      <c r="A779" s="4"/>
      <c r="C779" s="4"/>
      <c r="D779" s="4"/>
      <c r="L779" s="4"/>
      <c r="M779" s="4"/>
      <c r="N779" s="4"/>
      <c r="O779" s="4"/>
      <c r="P779" s="4"/>
      <c r="Q779" s="4"/>
    </row>
    <row r="780" ht="15.75" customHeight="1">
      <c r="A780" s="4"/>
      <c r="C780" s="4"/>
      <c r="D780" s="4"/>
      <c r="L780" s="4"/>
      <c r="M780" s="4"/>
      <c r="N780" s="4"/>
      <c r="O780" s="4"/>
      <c r="P780" s="4"/>
      <c r="Q780" s="4"/>
    </row>
    <row r="781" ht="15.75" customHeight="1">
      <c r="A781" s="4"/>
      <c r="C781" s="4"/>
      <c r="D781" s="4"/>
      <c r="L781" s="4"/>
      <c r="M781" s="4"/>
      <c r="N781" s="4"/>
      <c r="O781" s="4"/>
      <c r="P781" s="4"/>
      <c r="Q781" s="4"/>
    </row>
    <row r="782" ht="15.75" customHeight="1">
      <c r="A782" s="4"/>
      <c r="C782" s="4"/>
      <c r="D782" s="4"/>
      <c r="L782" s="4"/>
      <c r="M782" s="4"/>
      <c r="N782" s="4"/>
      <c r="O782" s="4"/>
      <c r="P782" s="4"/>
      <c r="Q782" s="4"/>
    </row>
    <row r="783" ht="15.75" customHeight="1">
      <c r="A783" s="4"/>
      <c r="C783" s="4"/>
      <c r="D783" s="4"/>
      <c r="L783" s="4"/>
      <c r="M783" s="4"/>
      <c r="N783" s="4"/>
      <c r="O783" s="4"/>
      <c r="P783" s="4"/>
      <c r="Q783" s="4"/>
    </row>
    <row r="784" ht="15.75" customHeight="1">
      <c r="A784" s="4"/>
      <c r="C784" s="4"/>
      <c r="D784" s="4"/>
      <c r="L784" s="4"/>
      <c r="M784" s="4"/>
      <c r="N784" s="4"/>
      <c r="O784" s="4"/>
      <c r="P784" s="4"/>
      <c r="Q784" s="4"/>
    </row>
    <row r="785" ht="15.75" customHeight="1">
      <c r="A785" s="4"/>
      <c r="C785" s="4"/>
      <c r="D785" s="4"/>
      <c r="L785" s="4"/>
      <c r="M785" s="4"/>
      <c r="N785" s="4"/>
      <c r="O785" s="4"/>
      <c r="P785" s="4"/>
      <c r="Q785" s="4"/>
    </row>
    <row r="786" ht="15.75" customHeight="1">
      <c r="A786" s="4"/>
      <c r="C786" s="4"/>
      <c r="D786" s="4"/>
      <c r="L786" s="4"/>
      <c r="M786" s="4"/>
      <c r="N786" s="4"/>
      <c r="O786" s="4"/>
      <c r="P786" s="4"/>
      <c r="Q786" s="4"/>
    </row>
    <row r="787" ht="15.75" customHeight="1">
      <c r="A787" s="4"/>
      <c r="C787" s="4"/>
      <c r="D787" s="4"/>
      <c r="L787" s="4"/>
      <c r="M787" s="4"/>
      <c r="N787" s="4"/>
      <c r="O787" s="4"/>
      <c r="P787" s="4"/>
      <c r="Q787" s="4"/>
    </row>
    <row r="788" ht="15.75" customHeight="1">
      <c r="A788" s="4"/>
      <c r="C788" s="4"/>
      <c r="D788" s="4"/>
      <c r="L788" s="4"/>
      <c r="M788" s="4"/>
      <c r="N788" s="4"/>
      <c r="O788" s="4"/>
      <c r="P788" s="4"/>
      <c r="Q788" s="4"/>
    </row>
    <row r="789" ht="15.75" customHeight="1">
      <c r="A789" s="4"/>
      <c r="C789" s="4"/>
      <c r="D789" s="4"/>
      <c r="L789" s="4"/>
      <c r="M789" s="4"/>
      <c r="N789" s="4"/>
      <c r="O789" s="4"/>
      <c r="P789" s="4"/>
      <c r="Q789" s="4"/>
    </row>
    <row r="790" ht="15.75" customHeight="1">
      <c r="A790" s="4"/>
      <c r="C790" s="4"/>
      <c r="D790" s="4"/>
      <c r="L790" s="4"/>
      <c r="M790" s="4"/>
      <c r="N790" s="4"/>
      <c r="O790" s="4"/>
      <c r="P790" s="4"/>
      <c r="Q790" s="4"/>
    </row>
    <row r="791" ht="15.75" customHeight="1">
      <c r="A791" s="4"/>
      <c r="C791" s="4"/>
      <c r="D791" s="4"/>
      <c r="L791" s="4"/>
      <c r="M791" s="4"/>
      <c r="N791" s="4"/>
      <c r="O791" s="4"/>
      <c r="P791" s="4"/>
      <c r="Q791" s="4"/>
    </row>
    <row r="792" ht="15.75" customHeight="1">
      <c r="A792" s="4"/>
      <c r="C792" s="4"/>
      <c r="D792" s="4"/>
      <c r="L792" s="4"/>
      <c r="M792" s="4"/>
      <c r="N792" s="4"/>
      <c r="O792" s="4"/>
      <c r="P792" s="4"/>
      <c r="Q792" s="4"/>
    </row>
    <row r="793" ht="15.75" customHeight="1">
      <c r="A793" s="4"/>
      <c r="C793" s="4"/>
      <c r="D793" s="4"/>
      <c r="L793" s="4"/>
      <c r="M793" s="4"/>
      <c r="N793" s="4"/>
      <c r="O793" s="4"/>
      <c r="P793" s="4"/>
      <c r="Q793" s="4"/>
    </row>
    <row r="794" ht="15.75" customHeight="1">
      <c r="A794" s="4"/>
      <c r="C794" s="4"/>
      <c r="D794" s="4"/>
      <c r="L794" s="4"/>
      <c r="M794" s="4"/>
      <c r="N794" s="4"/>
      <c r="O794" s="4"/>
      <c r="P794" s="4"/>
      <c r="Q794" s="4"/>
    </row>
    <row r="795" ht="15.75" customHeight="1">
      <c r="A795" s="4"/>
      <c r="C795" s="4"/>
      <c r="D795" s="4"/>
      <c r="L795" s="4"/>
      <c r="M795" s="4"/>
      <c r="N795" s="4"/>
      <c r="O795" s="4"/>
      <c r="P795" s="4"/>
      <c r="Q795" s="4"/>
    </row>
    <row r="796" ht="15.75" customHeight="1">
      <c r="A796" s="4"/>
      <c r="C796" s="4"/>
      <c r="D796" s="4"/>
      <c r="L796" s="4"/>
      <c r="M796" s="4"/>
      <c r="N796" s="4"/>
      <c r="O796" s="4"/>
      <c r="P796" s="4"/>
      <c r="Q796" s="4"/>
    </row>
    <row r="797" ht="15.75" customHeight="1">
      <c r="A797" s="4"/>
      <c r="C797" s="4"/>
      <c r="D797" s="4"/>
      <c r="L797" s="4"/>
      <c r="M797" s="4"/>
      <c r="N797" s="4"/>
      <c r="O797" s="4"/>
      <c r="P797" s="4"/>
      <c r="Q797" s="4"/>
    </row>
    <row r="798" ht="15.75" customHeight="1">
      <c r="A798" s="4"/>
      <c r="C798" s="4"/>
      <c r="D798" s="4"/>
      <c r="L798" s="4"/>
      <c r="M798" s="4"/>
      <c r="N798" s="4"/>
      <c r="O798" s="4"/>
      <c r="P798" s="4"/>
      <c r="Q798" s="4"/>
    </row>
    <row r="799" ht="15.75" customHeight="1">
      <c r="A799" s="4"/>
      <c r="C799" s="4"/>
      <c r="D799" s="4"/>
      <c r="L799" s="4"/>
      <c r="M799" s="4"/>
      <c r="N799" s="4"/>
      <c r="O799" s="4"/>
      <c r="P799" s="4"/>
      <c r="Q799" s="4"/>
    </row>
    <row r="800" ht="15.75" customHeight="1">
      <c r="A800" s="4"/>
      <c r="C800" s="4"/>
      <c r="D800" s="4"/>
      <c r="L800" s="4"/>
      <c r="M800" s="4"/>
      <c r="N800" s="4"/>
      <c r="O800" s="4"/>
      <c r="P800" s="4"/>
      <c r="Q800" s="4"/>
    </row>
    <row r="801" ht="15.75" customHeight="1">
      <c r="A801" s="4"/>
      <c r="C801" s="4"/>
      <c r="D801" s="4"/>
      <c r="L801" s="4"/>
      <c r="M801" s="4"/>
      <c r="N801" s="4"/>
      <c r="O801" s="4"/>
      <c r="P801" s="4"/>
      <c r="Q801" s="4"/>
    </row>
    <row r="802" ht="15.75" customHeight="1">
      <c r="A802" s="4"/>
      <c r="C802" s="4"/>
      <c r="D802" s="4"/>
      <c r="L802" s="4"/>
      <c r="M802" s="4"/>
      <c r="N802" s="4"/>
      <c r="O802" s="4"/>
      <c r="P802" s="4"/>
      <c r="Q802" s="4"/>
    </row>
    <row r="803" ht="15.75" customHeight="1">
      <c r="A803" s="4"/>
      <c r="C803" s="4"/>
      <c r="D803" s="4"/>
      <c r="L803" s="4"/>
      <c r="M803" s="4"/>
      <c r="N803" s="4"/>
      <c r="O803" s="4"/>
      <c r="P803" s="4"/>
      <c r="Q803" s="4"/>
    </row>
    <row r="804" ht="15.75" customHeight="1">
      <c r="A804" s="4"/>
      <c r="C804" s="4"/>
      <c r="D804" s="4"/>
      <c r="L804" s="4"/>
      <c r="M804" s="4"/>
      <c r="N804" s="4"/>
      <c r="O804" s="4"/>
      <c r="P804" s="4"/>
      <c r="Q804" s="4"/>
    </row>
    <row r="805" ht="15.75" customHeight="1">
      <c r="A805" s="4"/>
      <c r="C805" s="4"/>
      <c r="D805" s="4"/>
      <c r="L805" s="4"/>
      <c r="M805" s="4"/>
      <c r="N805" s="4"/>
      <c r="O805" s="4"/>
      <c r="P805" s="4"/>
      <c r="Q805" s="4"/>
    </row>
    <row r="806" ht="15.75" customHeight="1">
      <c r="A806" s="4"/>
      <c r="C806" s="4"/>
      <c r="D806" s="4"/>
      <c r="L806" s="4"/>
      <c r="M806" s="4"/>
      <c r="N806" s="4"/>
      <c r="O806" s="4"/>
      <c r="P806" s="4"/>
      <c r="Q806" s="4"/>
    </row>
    <row r="807" ht="15.75" customHeight="1">
      <c r="A807" s="4"/>
      <c r="C807" s="4"/>
      <c r="D807" s="4"/>
      <c r="L807" s="4"/>
      <c r="M807" s="4"/>
      <c r="N807" s="4"/>
      <c r="O807" s="4"/>
      <c r="P807" s="4"/>
      <c r="Q807" s="4"/>
    </row>
    <row r="808" ht="15.75" customHeight="1">
      <c r="A808" s="4"/>
      <c r="C808" s="4"/>
      <c r="D808" s="4"/>
      <c r="L808" s="4"/>
      <c r="M808" s="4"/>
      <c r="N808" s="4"/>
      <c r="O808" s="4"/>
      <c r="P808" s="4"/>
      <c r="Q808" s="4"/>
    </row>
    <row r="809" ht="15.75" customHeight="1">
      <c r="A809" s="4"/>
      <c r="C809" s="4"/>
      <c r="D809" s="4"/>
      <c r="L809" s="4"/>
      <c r="M809" s="4"/>
      <c r="N809" s="4"/>
      <c r="O809" s="4"/>
      <c r="P809" s="4"/>
      <c r="Q809" s="4"/>
    </row>
    <row r="810" ht="15.75" customHeight="1">
      <c r="A810" s="4"/>
      <c r="C810" s="4"/>
      <c r="D810" s="4"/>
      <c r="L810" s="4"/>
      <c r="M810" s="4"/>
      <c r="N810" s="4"/>
      <c r="O810" s="4"/>
      <c r="P810" s="4"/>
      <c r="Q810" s="4"/>
    </row>
    <row r="811" ht="15.75" customHeight="1">
      <c r="A811" s="4"/>
      <c r="C811" s="4"/>
      <c r="D811" s="4"/>
      <c r="L811" s="4"/>
      <c r="M811" s="4"/>
      <c r="N811" s="4"/>
      <c r="O811" s="4"/>
      <c r="P811" s="4"/>
      <c r="Q811" s="4"/>
    </row>
    <row r="812" ht="15.75" customHeight="1">
      <c r="A812" s="4"/>
      <c r="C812" s="4"/>
      <c r="D812" s="4"/>
      <c r="L812" s="4"/>
      <c r="M812" s="4"/>
      <c r="N812" s="4"/>
      <c r="O812" s="4"/>
      <c r="P812" s="4"/>
      <c r="Q812" s="4"/>
    </row>
    <row r="813" ht="15.75" customHeight="1">
      <c r="A813" s="4"/>
      <c r="C813" s="4"/>
      <c r="D813" s="4"/>
      <c r="L813" s="4"/>
      <c r="M813" s="4"/>
      <c r="N813" s="4"/>
      <c r="O813" s="4"/>
      <c r="P813" s="4"/>
      <c r="Q813" s="4"/>
    </row>
    <row r="814" ht="15.75" customHeight="1">
      <c r="A814" s="4"/>
      <c r="C814" s="4"/>
      <c r="D814" s="4"/>
      <c r="L814" s="4"/>
      <c r="M814" s="4"/>
      <c r="N814" s="4"/>
      <c r="O814" s="4"/>
      <c r="P814" s="4"/>
      <c r="Q814" s="4"/>
    </row>
    <row r="815" ht="15.75" customHeight="1">
      <c r="A815" s="4"/>
      <c r="C815" s="4"/>
      <c r="D815" s="4"/>
      <c r="L815" s="4"/>
      <c r="M815" s="4"/>
      <c r="N815" s="4"/>
      <c r="O815" s="4"/>
      <c r="P815" s="4"/>
      <c r="Q815" s="4"/>
    </row>
    <row r="816" ht="15.75" customHeight="1">
      <c r="A816" s="4"/>
      <c r="C816" s="4"/>
      <c r="D816" s="4"/>
      <c r="L816" s="4"/>
      <c r="M816" s="4"/>
      <c r="N816" s="4"/>
      <c r="O816" s="4"/>
      <c r="P816" s="4"/>
      <c r="Q816" s="4"/>
    </row>
    <row r="817" ht="15.75" customHeight="1">
      <c r="A817" s="4"/>
      <c r="C817" s="4"/>
      <c r="D817" s="4"/>
      <c r="L817" s="4"/>
      <c r="M817" s="4"/>
      <c r="N817" s="4"/>
      <c r="O817" s="4"/>
      <c r="P817" s="4"/>
      <c r="Q817" s="4"/>
    </row>
    <row r="818" ht="15.75" customHeight="1">
      <c r="A818" s="4"/>
      <c r="C818" s="4"/>
      <c r="D818" s="4"/>
      <c r="L818" s="4"/>
      <c r="M818" s="4"/>
      <c r="N818" s="4"/>
      <c r="O818" s="4"/>
      <c r="P818" s="4"/>
      <c r="Q818" s="4"/>
    </row>
    <row r="819" ht="15.75" customHeight="1">
      <c r="A819" s="4"/>
      <c r="C819" s="4"/>
      <c r="D819" s="4"/>
      <c r="L819" s="4"/>
      <c r="M819" s="4"/>
      <c r="N819" s="4"/>
      <c r="O819" s="4"/>
      <c r="P819" s="4"/>
      <c r="Q819" s="4"/>
    </row>
    <row r="820" ht="15.75" customHeight="1">
      <c r="A820" s="4"/>
      <c r="C820" s="4"/>
      <c r="D820" s="4"/>
      <c r="L820" s="4"/>
      <c r="M820" s="4"/>
      <c r="N820" s="4"/>
      <c r="O820" s="4"/>
      <c r="P820" s="4"/>
      <c r="Q820" s="4"/>
    </row>
    <row r="821" ht="15.75" customHeight="1">
      <c r="A821" s="4"/>
      <c r="C821" s="4"/>
      <c r="D821" s="4"/>
      <c r="L821" s="4"/>
      <c r="M821" s="4"/>
      <c r="N821" s="4"/>
      <c r="O821" s="4"/>
      <c r="P821" s="4"/>
      <c r="Q821" s="4"/>
    </row>
    <row r="822" ht="15.75" customHeight="1">
      <c r="A822" s="4"/>
      <c r="C822" s="4"/>
      <c r="D822" s="4"/>
      <c r="L822" s="4"/>
      <c r="M822" s="4"/>
      <c r="N822" s="4"/>
      <c r="O822" s="4"/>
      <c r="P822" s="4"/>
      <c r="Q822" s="4"/>
    </row>
    <row r="823" ht="15.75" customHeight="1">
      <c r="A823" s="4"/>
      <c r="C823" s="4"/>
      <c r="D823" s="4"/>
      <c r="L823" s="4"/>
      <c r="M823" s="4"/>
      <c r="N823" s="4"/>
      <c r="O823" s="4"/>
      <c r="P823" s="4"/>
      <c r="Q823" s="4"/>
    </row>
    <row r="824" ht="15.75" customHeight="1">
      <c r="A824" s="4"/>
      <c r="C824" s="4"/>
      <c r="D824" s="4"/>
      <c r="L824" s="4"/>
      <c r="M824" s="4"/>
      <c r="N824" s="4"/>
      <c r="O824" s="4"/>
      <c r="P824" s="4"/>
      <c r="Q824" s="4"/>
    </row>
    <row r="825" ht="15.75" customHeight="1">
      <c r="A825" s="4"/>
      <c r="C825" s="4"/>
      <c r="D825" s="4"/>
      <c r="L825" s="4"/>
      <c r="M825" s="4"/>
      <c r="N825" s="4"/>
      <c r="O825" s="4"/>
      <c r="P825" s="4"/>
      <c r="Q825" s="4"/>
    </row>
    <row r="826" ht="15.75" customHeight="1">
      <c r="A826" s="4"/>
      <c r="C826" s="4"/>
      <c r="D826" s="4"/>
      <c r="L826" s="4"/>
      <c r="M826" s="4"/>
      <c r="N826" s="4"/>
      <c r="O826" s="4"/>
      <c r="P826" s="4"/>
      <c r="Q826" s="4"/>
    </row>
    <row r="827" ht="15.75" customHeight="1">
      <c r="A827" s="4"/>
      <c r="C827" s="4"/>
      <c r="D827" s="4"/>
      <c r="L827" s="4"/>
      <c r="M827" s="4"/>
      <c r="N827" s="4"/>
      <c r="O827" s="4"/>
      <c r="P827" s="4"/>
      <c r="Q827" s="4"/>
    </row>
    <row r="828" ht="15.75" customHeight="1">
      <c r="A828" s="4"/>
      <c r="C828" s="4"/>
      <c r="D828" s="4"/>
      <c r="L828" s="4"/>
      <c r="M828" s="4"/>
      <c r="N828" s="4"/>
      <c r="O828" s="4"/>
      <c r="P828" s="4"/>
      <c r="Q828" s="4"/>
    </row>
    <row r="829" ht="15.75" customHeight="1">
      <c r="A829" s="4"/>
      <c r="C829" s="4"/>
      <c r="D829" s="4"/>
      <c r="L829" s="4"/>
      <c r="M829" s="4"/>
      <c r="N829" s="4"/>
      <c r="O829" s="4"/>
      <c r="P829" s="4"/>
      <c r="Q829" s="4"/>
    </row>
    <row r="830" ht="15.75" customHeight="1">
      <c r="A830" s="4"/>
      <c r="C830" s="4"/>
      <c r="D830" s="4"/>
      <c r="L830" s="4"/>
      <c r="M830" s="4"/>
      <c r="N830" s="4"/>
      <c r="O830" s="4"/>
      <c r="P830" s="4"/>
      <c r="Q830" s="4"/>
    </row>
    <row r="831" ht="15.75" customHeight="1">
      <c r="A831" s="4"/>
      <c r="C831" s="4"/>
      <c r="D831" s="4"/>
      <c r="L831" s="4"/>
      <c r="M831" s="4"/>
      <c r="N831" s="4"/>
      <c r="O831" s="4"/>
      <c r="P831" s="4"/>
      <c r="Q831" s="4"/>
    </row>
    <row r="832" ht="15.75" customHeight="1">
      <c r="A832" s="4"/>
      <c r="C832" s="4"/>
      <c r="D832" s="4"/>
      <c r="L832" s="4"/>
      <c r="M832" s="4"/>
      <c r="N832" s="4"/>
      <c r="O832" s="4"/>
      <c r="P832" s="4"/>
      <c r="Q832" s="4"/>
    </row>
    <row r="833" ht="15.75" customHeight="1">
      <c r="A833" s="4"/>
      <c r="C833" s="4"/>
      <c r="D833" s="4"/>
      <c r="L833" s="4"/>
      <c r="M833" s="4"/>
      <c r="N833" s="4"/>
      <c r="O833" s="4"/>
      <c r="P833" s="4"/>
      <c r="Q833" s="4"/>
    </row>
    <row r="834" ht="15.75" customHeight="1">
      <c r="A834" s="4"/>
      <c r="C834" s="4"/>
      <c r="D834" s="4"/>
      <c r="L834" s="4"/>
      <c r="M834" s="4"/>
      <c r="N834" s="4"/>
      <c r="O834" s="4"/>
      <c r="P834" s="4"/>
      <c r="Q834" s="4"/>
    </row>
    <row r="835" ht="15.75" customHeight="1">
      <c r="A835" s="4"/>
      <c r="C835" s="4"/>
      <c r="D835" s="4"/>
      <c r="L835" s="4"/>
      <c r="M835" s="4"/>
      <c r="N835" s="4"/>
      <c r="O835" s="4"/>
      <c r="P835" s="4"/>
      <c r="Q835" s="4"/>
    </row>
    <row r="836" ht="15.75" customHeight="1">
      <c r="A836" s="4"/>
      <c r="C836" s="4"/>
      <c r="D836" s="4"/>
      <c r="L836" s="4"/>
      <c r="M836" s="4"/>
      <c r="N836" s="4"/>
      <c r="O836" s="4"/>
      <c r="P836" s="4"/>
      <c r="Q836" s="4"/>
    </row>
    <row r="837" ht="15.75" customHeight="1">
      <c r="A837" s="4"/>
      <c r="C837" s="4"/>
      <c r="D837" s="4"/>
      <c r="L837" s="4"/>
      <c r="M837" s="4"/>
      <c r="N837" s="4"/>
      <c r="O837" s="4"/>
      <c r="P837" s="4"/>
      <c r="Q837" s="4"/>
    </row>
    <row r="838" ht="15.75" customHeight="1">
      <c r="A838" s="4"/>
      <c r="C838" s="4"/>
      <c r="D838" s="4"/>
      <c r="L838" s="4"/>
      <c r="M838" s="4"/>
      <c r="N838" s="4"/>
      <c r="O838" s="4"/>
      <c r="P838" s="4"/>
      <c r="Q838" s="4"/>
    </row>
    <row r="839" ht="15.75" customHeight="1">
      <c r="A839" s="4"/>
      <c r="C839" s="4"/>
      <c r="D839" s="4"/>
      <c r="L839" s="4"/>
      <c r="M839" s="4"/>
      <c r="N839" s="4"/>
      <c r="O839" s="4"/>
      <c r="P839" s="4"/>
      <c r="Q839" s="4"/>
    </row>
    <row r="840" ht="15.75" customHeight="1">
      <c r="A840" s="4"/>
      <c r="C840" s="4"/>
      <c r="D840" s="4"/>
      <c r="L840" s="4"/>
      <c r="M840" s="4"/>
      <c r="N840" s="4"/>
      <c r="O840" s="4"/>
      <c r="P840" s="4"/>
      <c r="Q840" s="4"/>
    </row>
    <row r="841" ht="15.75" customHeight="1">
      <c r="A841" s="4"/>
      <c r="C841" s="4"/>
      <c r="D841" s="4"/>
      <c r="L841" s="4"/>
      <c r="M841" s="4"/>
      <c r="N841" s="4"/>
      <c r="O841" s="4"/>
      <c r="P841" s="4"/>
      <c r="Q841" s="4"/>
    </row>
    <row r="842" ht="15.75" customHeight="1">
      <c r="A842" s="4"/>
      <c r="C842" s="4"/>
      <c r="D842" s="4"/>
      <c r="L842" s="4"/>
      <c r="M842" s="4"/>
      <c r="N842" s="4"/>
      <c r="O842" s="4"/>
      <c r="P842" s="4"/>
      <c r="Q842" s="4"/>
    </row>
    <row r="843" ht="15.75" customHeight="1">
      <c r="A843" s="4"/>
      <c r="C843" s="4"/>
      <c r="D843" s="4"/>
      <c r="L843" s="4"/>
      <c r="M843" s="4"/>
      <c r="N843" s="4"/>
      <c r="O843" s="4"/>
      <c r="P843" s="4"/>
      <c r="Q843" s="4"/>
    </row>
    <row r="844" ht="15.75" customHeight="1">
      <c r="A844" s="4"/>
      <c r="C844" s="4"/>
      <c r="D844" s="4"/>
      <c r="L844" s="4"/>
      <c r="M844" s="4"/>
      <c r="N844" s="4"/>
      <c r="O844" s="4"/>
      <c r="P844" s="4"/>
      <c r="Q844" s="4"/>
    </row>
    <row r="845" ht="15.75" customHeight="1">
      <c r="A845" s="4"/>
      <c r="C845" s="4"/>
      <c r="D845" s="4"/>
      <c r="L845" s="4"/>
      <c r="M845" s="4"/>
      <c r="N845" s="4"/>
      <c r="O845" s="4"/>
      <c r="P845" s="4"/>
      <c r="Q845" s="4"/>
    </row>
    <row r="846" ht="15.75" customHeight="1">
      <c r="A846" s="4"/>
      <c r="C846" s="4"/>
      <c r="D846" s="4"/>
      <c r="L846" s="4"/>
      <c r="M846" s="4"/>
      <c r="N846" s="4"/>
      <c r="O846" s="4"/>
      <c r="P846" s="4"/>
      <c r="Q846" s="4"/>
    </row>
    <row r="847" ht="15.75" customHeight="1">
      <c r="A847" s="4"/>
      <c r="C847" s="4"/>
      <c r="D847" s="4"/>
      <c r="L847" s="4"/>
      <c r="M847" s="4"/>
      <c r="N847" s="4"/>
      <c r="O847" s="4"/>
      <c r="P847" s="4"/>
      <c r="Q847" s="4"/>
    </row>
    <row r="848" ht="15.75" customHeight="1">
      <c r="A848" s="4"/>
      <c r="C848" s="4"/>
      <c r="D848" s="4"/>
      <c r="L848" s="4"/>
      <c r="M848" s="4"/>
      <c r="N848" s="4"/>
      <c r="O848" s="4"/>
      <c r="P848" s="4"/>
      <c r="Q848" s="4"/>
    </row>
    <row r="849" ht="15.75" customHeight="1">
      <c r="A849" s="4"/>
      <c r="C849" s="4"/>
      <c r="D849" s="4"/>
      <c r="L849" s="4"/>
      <c r="M849" s="4"/>
      <c r="N849" s="4"/>
      <c r="O849" s="4"/>
      <c r="P849" s="4"/>
      <c r="Q849" s="4"/>
    </row>
    <row r="850" ht="15.75" customHeight="1">
      <c r="A850" s="4"/>
      <c r="C850" s="4"/>
      <c r="D850" s="4"/>
      <c r="L850" s="4"/>
      <c r="M850" s="4"/>
      <c r="N850" s="4"/>
      <c r="O850" s="4"/>
      <c r="P850" s="4"/>
      <c r="Q850" s="4"/>
    </row>
    <row r="851" ht="15.75" customHeight="1">
      <c r="A851" s="4"/>
      <c r="C851" s="4"/>
      <c r="D851" s="4"/>
      <c r="L851" s="4"/>
      <c r="M851" s="4"/>
      <c r="N851" s="4"/>
      <c r="O851" s="4"/>
      <c r="P851" s="4"/>
      <c r="Q851" s="4"/>
    </row>
    <row r="852" ht="15.75" customHeight="1">
      <c r="A852" s="4"/>
      <c r="C852" s="4"/>
      <c r="D852" s="4"/>
      <c r="L852" s="4"/>
      <c r="M852" s="4"/>
      <c r="N852" s="4"/>
      <c r="O852" s="4"/>
      <c r="P852" s="4"/>
      <c r="Q852" s="4"/>
    </row>
    <row r="853" ht="15.75" customHeight="1">
      <c r="A853" s="4"/>
      <c r="C853" s="4"/>
      <c r="D853" s="4"/>
      <c r="L853" s="4"/>
      <c r="M853" s="4"/>
      <c r="N853" s="4"/>
      <c r="O853" s="4"/>
      <c r="P853" s="4"/>
      <c r="Q853" s="4"/>
    </row>
    <row r="854" ht="15.75" customHeight="1">
      <c r="A854" s="4"/>
      <c r="C854" s="4"/>
      <c r="D854" s="4"/>
      <c r="L854" s="4"/>
      <c r="M854" s="4"/>
      <c r="N854" s="4"/>
      <c r="O854" s="4"/>
      <c r="P854" s="4"/>
      <c r="Q854" s="4"/>
    </row>
    <row r="855" ht="15.75" customHeight="1">
      <c r="A855" s="4"/>
      <c r="C855" s="4"/>
      <c r="D855" s="4"/>
      <c r="L855" s="4"/>
      <c r="M855" s="4"/>
      <c r="N855" s="4"/>
      <c r="O855" s="4"/>
      <c r="P855" s="4"/>
      <c r="Q855" s="4"/>
    </row>
    <row r="856" ht="15.75" customHeight="1">
      <c r="A856" s="4"/>
      <c r="C856" s="4"/>
      <c r="D856" s="4"/>
      <c r="L856" s="4"/>
      <c r="M856" s="4"/>
      <c r="N856" s="4"/>
      <c r="O856" s="4"/>
      <c r="P856" s="4"/>
      <c r="Q856" s="4"/>
    </row>
    <row r="857" ht="15.75" customHeight="1">
      <c r="A857" s="4"/>
      <c r="C857" s="4"/>
      <c r="D857" s="4"/>
      <c r="L857" s="4"/>
      <c r="M857" s="4"/>
      <c r="N857" s="4"/>
      <c r="O857" s="4"/>
      <c r="P857" s="4"/>
      <c r="Q857" s="4"/>
    </row>
    <row r="858" ht="15.75" customHeight="1">
      <c r="A858" s="4"/>
      <c r="C858" s="4"/>
      <c r="D858" s="4"/>
      <c r="L858" s="4"/>
      <c r="M858" s="4"/>
      <c r="N858" s="4"/>
      <c r="O858" s="4"/>
      <c r="P858" s="4"/>
      <c r="Q858" s="4"/>
    </row>
    <row r="859" ht="15.75" customHeight="1">
      <c r="A859" s="4"/>
      <c r="C859" s="4"/>
      <c r="D859" s="4"/>
      <c r="L859" s="4"/>
      <c r="M859" s="4"/>
      <c r="N859" s="4"/>
      <c r="O859" s="4"/>
      <c r="P859" s="4"/>
      <c r="Q859" s="4"/>
    </row>
    <row r="860" ht="15.75" customHeight="1">
      <c r="A860" s="4"/>
      <c r="C860" s="4"/>
      <c r="D860" s="4"/>
      <c r="L860" s="4"/>
      <c r="M860" s="4"/>
      <c r="N860" s="4"/>
      <c r="O860" s="4"/>
      <c r="P860" s="4"/>
      <c r="Q860" s="4"/>
    </row>
    <row r="861" ht="15.75" customHeight="1">
      <c r="A861" s="4"/>
      <c r="C861" s="4"/>
      <c r="D861" s="4"/>
      <c r="L861" s="4"/>
      <c r="M861" s="4"/>
      <c r="N861" s="4"/>
      <c r="O861" s="4"/>
      <c r="P861" s="4"/>
      <c r="Q861" s="4"/>
    </row>
    <row r="862" ht="15.75" customHeight="1">
      <c r="A862" s="4"/>
      <c r="C862" s="4"/>
      <c r="D862" s="4"/>
      <c r="L862" s="4"/>
      <c r="M862" s="4"/>
      <c r="N862" s="4"/>
      <c r="O862" s="4"/>
      <c r="P862" s="4"/>
      <c r="Q862" s="4"/>
    </row>
    <row r="863" ht="15.75" customHeight="1">
      <c r="A863" s="4"/>
      <c r="C863" s="4"/>
      <c r="D863" s="4"/>
      <c r="L863" s="4"/>
      <c r="M863" s="4"/>
      <c r="N863" s="4"/>
      <c r="O863" s="4"/>
      <c r="P863" s="4"/>
      <c r="Q863" s="4"/>
    </row>
    <row r="864" ht="15.75" customHeight="1">
      <c r="A864" s="4"/>
      <c r="C864" s="4"/>
      <c r="D864" s="4"/>
      <c r="L864" s="4"/>
      <c r="M864" s="4"/>
      <c r="N864" s="4"/>
      <c r="O864" s="4"/>
      <c r="P864" s="4"/>
      <c r="Q864" s="4"/>
    </row>
    <row r="865" ht="15.75" customHeight="1">
      <c r="A865" s="4"/>
      <c r="C865" s="4"/>
      <c r="D865" s="4"/>
      <c r="L865" s="4"/>
      <c r="M865" s="4"/>
      <c r="N865" s="4"/>
      <c r="O865" s="4"/>
      <c r="P865" s="4"/>
      <c r="Q865" s="4"/>
    </row>
    <row r="866" ht="15.75" customHeight="1">
      <c r="A866" s="4"/>
      <c r="C866" s="4"/>
      <c r="D866" s="4"/>
      <c r="L866" s="4"/>
      <c r="M866" s="4"/>
      <c r="N866" s="4"/>
      <c r="O866" s="4"/>
      <c r="P866" s="4"/>
      <c r="Q866" s="4"/>
    </row>
    <row r="867" ht="15.75" customHeight="1">
      <c r="A867" s="4"/>
      <c r="C867" s="4"/>
      <c r="D867" s="4"/>
      <c r="L867" s="4"/>
      <c r="M867" s="4"/>
      <c r="N867" s="4"/>
      <c r="O867" s="4"/>
      <c r="P867" s="4"/>
      <c r="Q867" s="4"/>
    </row>
    <row r="868" ht="15.75" customHeight="1">
      <c r="A868" s="4"/>
      <c r="C868" s="4"/>
      <c r="D868" s="4"/>
      <c r="L868" s="4"/>
      <c r="M868" s="4"/>
      <c r="N868" s="4"/>
      <c r="O868" s="4"/>
      <c r="P868" s="4"/>
      <c r="Q868" s="4"/>
    </row>
    <row r="869" ht="15.75" customHeight="1">
      <c r="A869" s="4"/>
      <c r="C869" s="4"/>
      <c r="D869" s="4"/>
      <c r="L869" s="4"/>
      <c r="M869" s="4"/>
      <c r="N869" s="4"/>
      <c r="O869" s="4"/>
      <c r="P869" s="4"/>
      <c r="Q869" s="4"/>
    </row>
    <row r="870" ht="15.75" customHeight="1">
      <c r="A870" s="4"/>
      <c r="C870" s="4"/>
      <c r="D870" s="4"/>
      <c r="L870" s="4"/>
      <c r="M870" s="4"/>
      <c r="N870" s="4"/>
      <c r="O870" s="4"/>
      <c r="P870" s="4"/>
      <c r="Q870" s="4"/>
    </row>
    <row r="871" ht="15.75" customHeight="1">
      <c r="A871" s="4"/>
      <c r="C871" s="4"/>
      <c r="D871" s="4"/>
      <c r="L871" s="4"/>
      <c r="M871" s="4"/>
      <c r="N871" s="4"/>
      <c r="O871" s="4"/>
      <c r="P871" s="4"/>
      <c r="Q871" s="4"/>
    </row>
    <row r="872" ht="15.75" customHeight="1">
      <c r="A872" s="4"/>
      <c r="C872" s="4"/>
      <c r="D872" s="4"/>
      <c r="L872" s="4"/>
      <c r="M872" s="4"/>
      <c r="N872" s="4"/>
      <c r="O872" s="4"/>
      <c r="P872" s="4"/>
      <c r="Q872" s="4"/>
    </row>
    <row r="873" ht="15.75" customHeight="1">
      <c r="A873" s="4"/>
      <c r="C873" s="4"/>
      <c r="D873" s="4"/>
      <c r="L873" s="4"/>
      <c r="M873" s="4"/>
      <c r="N873" s="4"/>
      <c r="O873" s="4"/>
      <c r="P873" s="4"/>
      <c r="Q873" s="4"/>
    </row>
    <row r="874" ht="15.75" customHeight="1">
      <c r="A874" s="4"/>
      <c r="C874" s="4"/>
      <c r="D874" s="4"/>
      <c r="L874" s="4"/>
      <c r="M874" s="4"/>
      <c r="N874" s="4"/>
      <c r="O874" s="4"/>
      <c r="P874" s="4"/>
      <c r="Q874" s="4"/>
    </row>
    <row r="875" ht="15.75" customHeight="1">
      <c r="A875" s="4"/>
      <c r="C875" s="4"/>
      <c r="D875" s="4"/>
      <c r="L875" s="4"/>
      <c r="M875" s="4"/>
      <c r="N875" s="4"/>
      <c r="O875" s="4"/>
      <c r="P875" s="4"/>
      <c r="Q875" s="4"/>
    </row>
    <row r="876" ht="15.75" customHeight="1">
      <c r="A876" s="4"/>
      <c r="C876" s="4"/>
      <c r="D876" s="4"/>
      <c r="L876" s="4"/>
      <c r="M876" s="4"/>
      <c r="N876" s="4"/>
      <c r="O876" s="4"/>
      <c r="P876" s="4"/>
      <c r="Q876" s="4"/>
    </row>
    <row r="877" ht="15.75" customHeight="1">
      <c r="A877" s="4"/>
      <c r="C877" s="4"/>
      <c r="D877" s="4"/>
      <c r="L877" s="4"/>
      <c r="M877" s="4"/>
      <c r="N877" s="4"/>
      <c r="O877" s="4"/>
      <c r="P877" s="4"/>
      <c r="Q877" s="4"/>
    </row>
    <row r="878" ht="15.75" customHeight="1">
      <c r="A878" s="4"/>
      <c r="C878" s="4"/>
      <c r="D878" s="4"/>
      <c r="L878" s="4"/>
      <c r="M878" s="4"/>
      <c r="N878" s="4"/>
      <c r="O878" s="4"/>
      <c r="P878" s="4"/>
      <c r="Q878" s="4"/>
    </row>
    <row r="879" ht="15.75" customHeight="1">
      <c r="A879" s="4"/>
      <c r="C879" s="4"/>
      <c r="D879" s="4"/>
      <c r="L879" s="4"/>
      <c r="M879" s="4"/>
      <c r="N879" s="4"/>
      <c r="O879" s="4"/>
      <c r="P879" s="4"/>
      <c r="Q879" s="4"/>
    </row>
    <row r="880" ht="15.75" customHeight="1">
      <c r="A880" s="4"/>
      <c r="C880" s="4"/>
      <c r="D880" s="4"/>
      <c r="L880" s="4"/>
      <c r="M880" s="4"/>
      <c r="N880" s="4"/>
      <c r="O880" s="4"/>
      <c r="P880" s="4"/>
      <c r="Q880" s="4"/>
    </row>
    <row r="881" ht="15.75" customHeight="1">
      <c r="A881" s="4"/>
      <c r="C881" s="4"/>
      <c r="D881" s="4"/>
      <c r="L881" s="4"/>
      <c r="M881" s="4"/>
      <c r="N881" s="4"/>
      <c r="O881" s="4"/>
      <c r="P881" s="4"/>
      <c r="Q881" s="4"/>
    </row>
    <row r="882" ht="15.75" customHeight="1">
      <c r="A882" s="4"/>
      <c r="C882" s="4"/>
      <c r="D882" s="4"/>
      <c r="L882" s="4"/>
      <c r="M882" s="4"/>
      <c r="N882" s="4"/>
      <c r="O882" s="4"/>
      <c r="P882" s="4"/>
      <c r="Q882" s="4"/>
    </row>
    <row r="883" ht="15.75" customHeight="1">
      <c r="A883" s="4"/>
      <c r="C883" s="4"/>
      <c r="D883" s="4"/>
      <c r="L883" s="4"/>
      <c r="M883" s="4"/>
      <c r="N883" s="4"/>
      <c r="O883" s="4"/>
      <c r="P883" s="4"/>
      <c r="Q883" s="4"/>
    </row>
    <row r="884" ht="15.75" customHeight="1">
      <c r="A884" s="4"/>
      <c r="C884" s="4"/>
      <c r="D884" s="4"/>
      <c r="L884" s="4"/>
      <c r="M884" s="4"/>
      <c r="N884" s="4"/>
      <c r="O884" s="4"/>
      <c r="P884" s="4"/>
      <c r="Q884" s="4"/>
    </row>
    <row r="885" ht="15.75" customHeight="1">
      <c r="A885" s="4"/>
      <c r="C885" s="4"/>
      <c r="D885" s="4"/>
      <c r="L885" s="4"/>
      <c r="M885" s="4"/>
      <c r="N885" s="4"/>
      <c r="O885" s="4"/>
      <c r="P885" s="4"/>
      <c r="Q885" s="4"/>
    </row>
    <row r="886" ht="15.75" customHeight="1">
      <c r="A886" s="4"/>
      <c r="C886" s="4"/>
      <c r="D886" s="4"/>
      <c r="L886" s="4"/>
      <c r="M886" s="4"/>
      <c r="N886" s="4"/>
      <c r="O886" s="4"/>
      <c r="P886" s="4"/>
      <c r="Q886" s="4"/>
    </row>
    <row r="887" ht="15.75" customHeight="1">
      <c r="A887" s="4"/>
      <c r="C887" s="4"/>
      <c r="D887" s="4"/>
      <c r="L887" s="4"/>
      <c r="M887" s="4"/>
      <c r="N887" s="4"/>
      <c r="O887" s="4"/>
      <c r="P887" s="4"/>
      <c r="Q887" s="4"/>
    </row>
    <row r="888" ht="15.75" customHeight="1">
      <c r="A888" s="4"/>
      <c r="C888" s="4"/>
      <c r="D888" s="4"/>
      <c r="L888" s="4"/>
      <c r="M888" s="4"/>
      <c r="N888" s="4"/>
      <c r="O888" s="4"/>
      <c r="P888" s="4"/>
      <c r="Q888" s="4"/>
    </row>
    <row r="889" ht="15.75" customHeight="1">
      <c r="A889" s="4"/>
      <c r="C889" s="4"/>
      <c r="D889" s="4"/>
      <c r="L889" s="4"/>
      <c r="M889" s="4"/>
      <c r="N889" s="4"/>
      <c r="O889" s="4"/>
      <c r="P889" s="4"/>
      <c r="Q889" s="4"/>
    </row>
    <row r="890" ht="15.75" customHeight="1">
      <c r="A890" s="4"/>
      <c r="C890" s="4"/>
      <c r="D890" s="4"/>
      <c r="L890" s="4"/>
      <c r="M890" s="4"/>
      <c r="N890" s="4"/>
      <c r="O890" s="4"/>
      <c r="P890" s="4"/>
      <c r="Q890" s="4"/>
    </row>
    <row r="891" ht="15.75" customHeight="1">
      <c r="A891" s="4"/>
      <c r="C891" s="4"/>
      <c r="D891" s="4"/>
      <c r="L891" s="4"/>
      <c r="M891" s="4"/>
      <c r="N891" s="4"/>
      <c r="O891" s="4"/>
      <c r="P891" s="4"/>
      <c r="Q891" s="4"/>
    </row>
    <row r="892" ht="15.75" customHeight="1">
      <c r="A892" s="4"/>
      <c r="C892" s="4"/>
      <c r="D892" s="4"/>
      <c r="L892" s="4"/>
      <c r="M892" s="4"/>
      <c r="N892" s="4"/>
      <c r="O892" s="4"/>
      <c r="P892" s="4"/>
      <c r="Q892" s="4"/>
    </row>
    <row r="893" ht="15.75" customHeight="1">
      <c r="A893" s="4"/>
      <c r="C893" s="4"/>
      <c r="D893" s="4"/>
      <c r="L893" s="4"/>
      <c r="M893" s="4"/>
      <c r="N893" s="4"/>
      <c r="O893" s="4"/>
      <c r="P893" s="4"/>
      <c r="Q893" s="4"/>
    </row>
    <row r="894" ht="15.75" customHeight="1">
      <c r="A894" s="4"/>
      <c r="C894" s="4"/>
      <c r="D894" s="4"/>
      <c r="L894" s="4"/>
      <c r="M894" s="4"/>
      <c r="N894" s="4"/>
      <c r="O894" s="4"/>
      <c r="P894" s="4"/>
      <c r="Q894" s="4"/>
    </row>
    <row r="895" ht="15.75" customHeight="1">
      <c r="A895" s="4"/>
      <c r="C895" s="4"/>
      <c r="D895" s="4"/>
      <c r="L895" s="4"/>
      <c r="M895" s="4"/>
      <c r="N895" s="4"/>
      <c r="O895" s="4"/>
      <c r="P895" s="4"/>
      <c r="Q895" s="4"/>
    </row>
    <row r="896" ht="15.75" customHeight="1">
      <c r="A896" s="4"/>
      <c r="C896" s="4"/>
      <c r="D896" s="4"/>
      <c r="L896" s="4"/>
      <c r="M896" s="4"/>
      <c r="N896" s="4"/>
      <c r="O896" s="4"/>
      <c r="P896" s="4"/>
      <c r="Q896" s="4"/>
    </row>
    <row r="897" ht="15.75" customHeight="1">
      <c r="A897" s="4"/>
      <c r="C897" s="4"/>
      <c r="D897" s="4"/>
      <c r="L897" s="4"/>
      <c r="M897" s="4"/>
      <c r="N897" s="4"/>
      <c r="O897" s="4"/>
      <c r="P897" s="4"/>
      <c r="Q897" s="4"/>
    </row>
    <row r="898" ht="15.75" customHeight="1">
      <c r="A898" s="4"/>
      <c r="C898" s="4"/>
      <c r="D898" s="4"/>
      <c r="L898" s="4"/>
      <c r="M898" s="4"/>
      <c r="N898" s="4"/>
      <c r="O898" s="4"/>
      <c r="P898" s="4"/>
      <c r="Q898" s="4"/>
    </row>
    <row r="899" ht="15.75" customHeight="1">
      <c r="A899" s="4"/>
      <c r="C899" s="4"/>
      <c r="D899" s="4"/>
      <c r="L899" s="4"/>
      <c r="M899" s="4"/>
      <c r="N899" s="4"/>
      <c r="O899" s="4"/>
      <c r="P899" s="4"/>
      <c r="Q899" s="4"/>
    </row>
    <row r="900" ht="15.75" customHeight="1">
      <c r="A900" s="4"/>
      <c r="C900" s="4"/>
      <c r="D900" s="4"/>
      <c r="L900" s="4"/>
      <c r="M900" s="4"/>
      <c r="N900" s="4"/>
      <c r="O900" s="4"/>
      <c r="P900" s="4"/>
      <c r="Q900" s="4"/>
    </row>
    <row r="901" ht="15.75" customHeight="1">
      <c r="A901" s="4"/>
      <c r="C901" s="4"/>
      <c r="D901" s="4"/>
      <c r="L901" s="4"/>
      <c r="M901" s="4"/>
      <c r="N901" s="4"/>
      <c r="O901" s="4"/>
      <c r="P901" s="4"/>
      <c r="Q901" s="4"/>
    </row>
    <row r="902" ht="15.75" customHeight="1">
      <c r="A902" s="4"/>
      <c r="C902" s="4"/>
      <c r="D902" s="4"/>
      <c r="L902" s="4"/>
      <c r="M902" s="4"/>
      <c r="N902" s="4"/>
      <c r="O902" s="4"/>
      <c r="P902" s="4"/>
      <c r="Q902" s="4"/>
    </row>
    <row r="903" ht="15.75" customHeight="1">
      <c r="A903" s="4"/>
      <c r="C903" s="4"/>
      <c r="D903" s="4"/>
      <c r="L903" s="4"/>
      <c r="M903" s="4"/>
      <c r="N903" s="4"/>
      <c r="O903" s="4"/>
      <c r="P903" s="4"/>
      <c r="Q903" s="4"/>
    </row>
    <row r="904" ht="15.75" customHeight="1">
      <c r="A904" s="4"/>
      <c r="C904" s="4"/>
      <c r="D904" s="4"/>
      <c r="L904" s="4"/>
      <c r="M904" s="4"/>
      <c r="N904" s="4"/>
      <c r="O904" s="4"/>
      <c r="P904" s="4"/>
      <c r="Q904" s="4"/>
    </row>
    <row r="905" ht="15.75" customHeight="1">
      <c r="A905" s="4"/>
      <c r="C905" s="4"/>
      <c r="D905" s="4"/>
      <c r="L905" s="4"/>
      <c r="M905" s="4"/>
      <c r="N905" s="4"/>
      <c r="O905" s="4"/>
      <c r="P905" s="4"/>
      <c r="Q905" s="4"/>
    </row>
    <row r="906" ht="15.75" customHeight="1">
      <c r="A906" s="4"/>
      <c r="C906" s="4"/>
      <c r="D906" s="4"/>
      <c r="L906" s="4"/>
      <c r="M906" s="4"/>
      <c r="N906" s="4"/>
      <c r="O906" s="4"/>
      <c r="P906" s="4"/>
      <c r="Q906" s="4"/>
    </row>
    <row r="907" ht="15.75" customHeight="1">
      <c r="A907" s="4"/>
      <c r="C907" s="4"/>
      <c r="D907" s="4"/>
      <c r="L907" s="4"/>
      <c r="M907" s="4"/>
      <c r="N907" s="4"/>
      <c r="O907" s="4"/>
      <c r="P907" s="4"/>
      <c r="Q907" s="4"/>
    </row>
    <row r="908" ht="15.75" customHeight="1">
      <c r="A908" s="4"/>
      <c r="C908" s="4"/>
      <c r="D908" s="4"/>
      <c r="L908" s="4"/>
      <c r="M908" s="4"/>
      <c r="N908" s="4"/>
      <c r="O908" s="4"/>
      <c r="P908" s="4"/>
      <c r="Q908" s="4"/>
    </row>
    <row r="909" ht="15.75" customHeight="1">
      <c r="A909" s="4"/>
      <c r="C909" s="4"/>
      <c r="D909" s="4"/>
      <c r="L909" s="4"/>
      <c r="M909" s="4"/>
      <c r="N909" s="4"/>
      <c r="O909" s="4"/>
      <c r="P909" s="4"/>
      <c r="Q909" s="4"/>
    </row>
    <row r="910" ht="15.75" customHeight="1">
      <c r="A910" s="4"/>
      <c r="C910" s="4"/>
      <c r="D910" s="4"/>
      <c r="L910" s="4"/>
      <c r="M910" s="4"/>
      <c r="N910" s="4"/>
      <c r="O910" s="4"/>
      <c r="P910" s="4"/>
      <c r="Q910" s="4"/>
    </row>
    <row r="911" ht="15.75" customHeight="1">
      <c r="A911" s="4"/>
      <c r="C911" s="4"/>
      <c r="D911" s="4"/>
      <c r="L911" s="4"/>
      <c r="M911" s="4"/>
      <c r="N911" s="4"/>
      <c r="O911" s="4"/>
      <c r="P911" s="4"/>
      <c r="Q911" s="4"/>
    </row>
    <row r="912" ht="15.75" customHeight="1">
      <c r="A912" s="4"/>
      <c r="C912" s="4"/>
      <c r="D912" s="4"/>
      <c r="L912" s="4"/>
      <c r="M912" s="4"/>
      <c r="N912" s="4"/>
      <c r="O912" s="4"/>
      <c r="P912" s="4"/>
      <c r="Q912" s="4"/>
    </row>
    <row r="913" ht="15.75" customHeight="1">
      <c r="A913" s="4"/>
      <c r="C913" s="4"/>
      <c r="D913" s="4"/>
      <c r="L913" s="4"/>
      <c r="M913" s="4"/>
      <c r="N913" s="4"/>
      <c r="O913" s="4"/>
      <c r="P913" s="4"/>
      <c r="Q913" s="4"/>
    </row>
    <row r="914" ht="15.75" customHeight="1">
      <c r="A914" s="4"/>
      <c r="C914" s="4"/>
      <c r="D914" s="4"/>
      <c r="L914" s="4"/>
      <c r="M914" s="4"/>
      <c r="N914" s="4"/>
      <c r="O914" s="4"/>
      <c r="P914" s="4"/>
      <c r="Q914" s="4"/>
    </row>
    <row r="915" ht="15.75" customHeight="1">
      <c r="A915" s="4"/>
      <c r="C915" s="4"/>
      <c r="D915" s="4"/>
      <c r="L915" s="4"/>
      <c r="M915" s="4"/>
      <c r="N915" s="4"/>
      <c r="O915" s="4"/>
      <c r="P915" s="4"/>
      <c r="Q915" s="4"/>
    </row>
    <row r="916" ht="15.75" customHeight="1">
      <c r="A916" s="4"/>
      <c r="C916" s="4"/>
      <c r="D916" s="4"/>
      <c r="L916" s="4"/>
      <c r="M916" s="4"/>
      <c r="N916" s="4"/>
      <c r="O916" s="4"/>
      <c r="P916" s="4"/>
      <c r="Q916" s="4"/>
    </row>
    <row r="917" ht="15.75" customHeight="1">
      <c r="A917" s="4"/>
      <c r="C917" s="4"/>
      <c r="D917" s="4"/>
      <c r="L917" s="4"/>
      <c r="M917" s="4"/>
      <c r="N917" s="4"/>
      <c r="O917" s="4"/>
      <c r="P917" s="4"/>
      <c r="Q917" s="4"/>
    </row>
    <row r="918" ht="15.75" customHeight="1">
      <c r="A918" s="4"/>
      <c r="C918" s="4"/>
      <c r="D918" s="4"/>
      <c r="L918" s="4"/>
      <c r="M918" s="4"/>
      <c r="N918" s="4"/>
      <c r="O918" s="4"/>
      <c r="P918" s="4"/>
      <c r="Q918" s="4"/>
    </row>
    <row r="919" ht="15.75" customHeight="1">
      <c r="A919" s="4"/>
      <c r="C919" s="4"/>
      <c r="D919" s="4"/>
      <c r="L919" s="4"/>
      <c r="M919" s="4"/>
      <c r="N919" s="4"/>
      <c r="O919" s="4"/>
      <c r="P919" s="4"/>
      <c r="Q919" s="4"/>
    </row>
    <row r="920" ht="15.75" customHeight="1">
      <c r="A920" s="4"/>
      <c r="C920" s="4"/>
      <c r="D920" s="4"/>
      <c r="L920" s="4"/>
      <c r="M920" s="4"/>
      <c r="N920" s="4"/>
      <c r="O920" s="4"/>
      <c r="P920" s="4"/>
      <c r="Q920" s="4"/>
    </row>
    <row r="921" ht="15.75" customHeight="1">
      <c r="A921" s="4"/>
      <c r="C921" s="4"/>
      <c r="D921" s="4"/>
      <c r="L921" s="4"/>
      <c r="M921" s="4"/>
      <c r="N921" s="4"/>
      <c r="O921" s="4"/>
      <c r="P921" s="4"/>
      <c r="Q921" s="4"/>
    </row>
    <row r="922" ht="15.75" customHeight="1">
      <c r="A922" s="4"/>
      <c r="C922" s="4"/>
      <c r="D922" s="4"/>
      <c r="L922" s="4"/>
      <c r="M922" s="4"/>
      <c r="N922" s="4"/>
      <c r="O922" s="4"/>
      <c r="P922" s="4"/>
      <c r="Q922" s="4"/>
    </row>
    <row r="923" ht="15.75" customHeight="1">
      <c r="A923" s="4"/>
      <c r="C923" s="4"/>
      <c r="D923" s="4"/>
      <c r="L923" s="4"/>
      <c r="M923" s="4"/>
      <c r="N923" s="4"/>
      <c r="O923" s="4"/>
      <c r="P923" s="4"/>
      <c r="Q923" s="4"/>
    </row>
    <row r="924" ht="15.75" customHeight="1">
      <c r="A924" s="4"/>
      <c r="C924" s="4"/>
      <c r="D924" s="4"/>
      <c r="L924" s="4"/>
      <c r="M924" s="4"/>
      <c r="N924" s="4"/>
      <c r="O924" s="4"/>
      <c r="P924" s="4"/>
      <c r="Q924" s="4"/>
    </row>
    <row r="925" ht="15.75" customHeight="1">
      <c r="A925" s="4"/>
      <c r="C925" s="4"/>
      <c r="D925" s="4"/>
      <c r="L925" s="4"/>
      <c r="M925" s="4"/>
      <c r="N925" s="4"/>
      <c r="O925" s="4"/>
      <c r="P925" s="4"/>
      <c r="Q925" s="4"/>
    </row>
    <row r="926" ht="15.75" customHeight="1">
      <c r="A926" s="4"/>
      <c r="C926" s="4"/>
      <c r="D926" s="4"/>
      <c r="L926" s="4"/>
      <c r="M926" s="4"/>
      <c r="N926" s="4"/>
      <c r="O926" s="4"/>
      <c r="P926" s="4"/>
      <c r="Q926" s="4"/>
    </row>
    <row r="927" ht="15.75" customHeight="1">
      <c r="A927" s="4"/>
      <c r="C927" s="4"/>
      <c r="D927" s="4"/>
      <c r="L927" s="4"/>
      <c r="M927" s="4"/>
      <c r="N927" s="4"/>
      <c r="O927" s="4"/>
      <c r="P927" s="4"/>
      <c r="Q927" s="4"/>
    </row>
    <row r="928" ht="15.75" customHeight="1">
      <c r="A928" s="4"/>
      <c r="C928" s="4"/>
      <c r="D928" s="4"/>
      <c r="L928" s="4"/>
      <c r="M928" s="4"/>
      <c r="N928" s="4"/>
      <c r="O928" s="4"/>
      <c r="P928" s="4"/>
      <c r="Q928" s="4"/>
    </row>
    <row r="929" ht="15.75" customHeight="1">
      <c r="A929" s="4"/>
      <c r="C929" s="4"/>
      <c r="D929" s="4"/>
      <c r="L929" s="4"/>
      <c r="M929" s="4"/>
      <c r="N929" s="4"/>
      <c r="O929" s="4"/>
      <c r="P929" s="4"/>
      <c r="Q929" s="4"/>
    </row>
    <row r="930" ht="15.75" customHeight="1">
      <c r="A930" s="4"/>
      <c r="C930" s="4"/>
      <c r="D930" s="4"/>
      <c r="L930" s="4"/>
      <c r="M930" s="4"/>
      <c r="N930" s="4"/>
      <c r="O930" s="4"/>
      <c r="P930" s="4"/>
      <c r="Q930" s="4"/>
    </row>
    <row r="931" ht="15.75" customHeight="1">
      <c r="A931" s="4"/>
      <c r="C931" s="4"/>
      <c r="D931" s="4"/>
      <c r="L931" s="4"/>
      <c r="M931" s="4"/>
      <c r="N931" s="4"/>
      <c r="O931" s="4"/>
      <c r="P931" s="4"/>
      <c r="Q931" s="4"/>
    </row>
    <row r="932" ht="15.75" customHeight="1">
      <c r="A932" s="4"/>
      <c r="C932" s="4"/>
      <c r="D932" s="4"/>
      <c r="L932" s="4"/>
      <c r="M932" s="4"/>
      <c r="N932" s="4"/>
      <c r="O932" s="4"/>
      <c r="P932" s="4"/>
      <c r="Q932" s="4"/>
    </row>
    <row r="933" ht="15.75" customHeight="1">
      <c r="A933" s="4"/>
      <c r="C933" s="4"/>
      <c r="D933" s="4"/>
      <c r="L933" s="4"/>
      <c r="M933" s="4"/>
      <c r="N933" s="4"/>
      <c r="O933" s="4"/>
      <c r="P933" s="4"/>
      <c r="Q933" s="4"/>
    </row>
    <row r="934" ht="15.75" customHeight="1">
      <c r="A934" s="4"/>
      <c r="C934" s="4"/>
      <c r="D934" s="4"/>
      <c r="L934" s="4"/>
      <c r="M934" s="4"/>
      <c r="N934" s="4"/>
      <c r="O934" s="4"/>
      <c r="P934" s="4"/>
      <c r="Q934" s="4"/>
    </row>
    <row r="935" ht="15.75" customHeight="1">
      <c r="A935" s="4"/>
      <c r="C935" s="4"/>
      <c r="D935" s="4"/>
      <c r="L935" s="4"/>
      <c r="M935" s="4"/>
      <c r="N935" s="4"/>
      <c r="O935" s="4"/>
      <c r="P935" s="4"/>
      <c r="Q935" s="4"/>
    </row>
    <row r="936" ht="15.75" customHeight="1">
      <c r="A936" s="4"/>
      <c r="C936" s="4"/>
      <c r="D936" s="4"/>
      <c r="L936" s="4"/>
      <c r="M936" s="4"/>
      <c r="N936" s="4"/>
      <c r="O936" s="4"/>
      <c r="P936" s="4"/>
      <c r="Q936" s="4"/>
    </row>
    <row r="937" ht="15.75" customHeight="1">
      <c r="A937" s="4"/>
      <c r="C937" s="4"/>
      <c r="D937" s="4"/>
      <c r="L937" s="4"/>
      <c r="M937" s="4"/>
      <c r="N937" s="4"/>
      <c r="O937" s="4"/>
      <c r="P937" s="4"/>
      <c r="Q937" s="4"/>
    </row>
    <row r="938" ht="15.75" customHeight="1">
      <c r="A938" s="4"/>
      <c r="C938" s="4"/>
      <c r="D938" s="4"/>
      <c r="L938" s="4"/>
      <c r="M938" s="4"/>
      <c r="N938" s="4"/>
      <c r="O938" s="4"/>
      <c r="P938" s="4"/>
      <c r="Q938" s="4"/>
    </row>
    <row r="939" ht="15.75" customHeight="1">
      <c r="A939" s="4"/>
      <c r="C939" s="4"/>
      <c r="D939" s="4"/>
      <c r="L939" s="4"/>
      <c r="M939" s="4"/>
      <c r="N939" s="4"/>
      <c r="O939" s="4"/>
      <c r="P939" s="4"/>
      <c r="Q939" s="4"/>
    </row>
    <row r="940" ht="15.75" customHeight="1">
      <c r="A940" s="4"/>
      <c r="C940" s="4"/>
      <c r="D940" s="4"/>
      <c r="L940" s="4"/>
      <c r="M940" s="4"/>
      <c r="N940" s="4"/>
      <c r="O940" s="4"/>
      <c r="P940" s="4"/>
      <c r="Q940" s="4"/>
    </row>
    <row r="941" ht="15.75" customHeight="1">
      <c r="A941" s="4"/>
      <c r="C941" s="4"/>
      <c r="D941" s="4"/>
      <c r="L941" s="4"/>
      <c r="M941" s="4"/>
      <c r="N941" s="4"/>
      <c r="O941" s="4"/>
      <c r="P941" s="4"/>
      <c r="Q941" s="4"/>
    </row>
    <row r="942" ht="15.75" customHeight="1">
      <c r="A942" s="4"/>
      <c r="C942" s="4"/>
      <c r="D942" s="4"/>
      <c r="L942" s="4"/>
      <c r="M942" s="4"/>
      <c r="N942" s="4"/>
      <c r="O942" s="4"/>
      <c r="P942" s="4"/>
      <c r="Q942" s="4"/>
    </row>
    <row r="943" ht="15.75" customHeight="1">
      <c r="A943" s="4"/>
      <c r="C943" s="4"/>
      <c r="D943" s="4"/>
      <c r="L943" s="4"/>
      <c r="M943" s="4"/>
      <c r="N943" s="4"/>
      <c r="O943" s="4"/>
      <c r="P943" s="4"/>
      <c r="Q943" s="4"/>
    </row>
    <row r="944" ht="15.75" customHeight="1">
      <c r="A944" s="4"/>
      <c r="C944" s="4"/>
      <c r="D944" s="4"/>
      <c r="L944" s="4"/>
      <c r="M944" s="4"/>
      <c r="N944" s="4"/>
      <c r="O944" s="4"/>
      <c r="P944" s="4"/>
      <c r="Q944" s="4"/>
    </row>
    <row r="945" ht="15.75" customHeight="1">
      <c r="A945" s="4"/>
      <c r="C945" s="4"/>
      <c r="D945" s="4"/>
      <c r="L945" s="4"/>
      <c r="M945" s="4"/>
      <c r="N945" s="4"/>
      <c r="O945" s="4"/>
      <c r="P945" s="4"/>
      <c r="Q945" s="4"/>
    </row>
    <row r="946" ht="15.75" customHeight="1">
      <c r="A946" s="4"/>
      <c r="C946" s="4"/>
      <c r="D946" s="4"/>
      <c r="L946" s="4"/>
      <c r="M946" s="4"/>
      <c r="N946" s="4"/>
      <c r="O946" s="4"/>
      <c r="P946" s="4"/>
      <c r="Q946" s="4"/>
    </row>
    <row r="947" ht="15.75" customHeight="1">
      <c r="A947" s="4"/>
      <c r="C947" s="4"/>
      <c r="D947" s="4"/>
      <c r="L947" s="4"/>
      <c r="M947" s="4"/>
      <c r="N947" s="4"/>
      <c r="O947" s="4"/>
      <c r="P947" s="4"/>
      <c r="Q947" s="4"/>
    </row>
    <row r="948" ht="15.75" customHeight="1">
      <c r="A948" s="4"/>
      <c r="C948" s="4"/>
      <c r="D948" s="4"/>
      <c r="L948" s="4"/>
      <c r="M948" s="4"/>
      <c r="N948" s="4"/>
      <c r="O948" s="4"/>
      <c r="P948" s="4"/>
      <c r="Q948" s="4"/>
    </row>
    <row r="949" ht="15.75" customHeight="1">
      <c r="A949" s="4"/>
      <c r="C949" s="4"/>
      <c r="D949" s="4"/>
      <c r="L949" s="4"/>
      <c r="M949" s="4"/>
      <c r="N949" s="4"/>
      <c r="O949" s="4"/>
      <c r="P949" s="4"/>
      <c r="Q949" s="4"/>
    </row>
    <row r="950" ht="15.75" customHeight="1">
      <c r="A950" s="4"/>
      <c r="C950" s="4"/>
      <c r="D950" s="4"/>
      <c r="L950" s="4"/>
      <c r="M950" s="4"/>
      <c r="N950" s="4"/>
      <c r="O950" s="4"/>
      <c r="P950" s="4"/>
      <c r="Q950" s="4"/>
    </row>
    <row r="951" ht="15.75" customHeight="1">
      <c r="A951" s="4"/>
      <c r="C951" s="4"/>
      <c r="D951" s="4"/>
      <c r="L951" s="4"/>
      <c r="M951" s="4"/>
      <c r="N951" s="4"/>
      <c r="O951" s="4"/>
      <c r="P951" s="4"/>
      <c r="Q951" s="4"/>
    </row>
    <row r="952" ht="15.75" customHeight="1">
      <c r="A952" s="4"/>
      <c r="C952" s="4"/>
      <c r="D952" s="4"/>
      <c r="L952" s="4"/>
      <c r="M952" s="4"/>
      <c r="N952" s="4"/>
      <c r="O952" s="4"/>
      <c r="P952" s="4"/>
      <c r="Q952" s="4"/>
    </row>
    <row r="953" ht="15.75" customHeight="1">
      <c r="A953" s="4"/>
      <c r="C953" s="4"/>
      <c r="D953" s="4"/>
      <c r="L953" s="4"/>
      <c r="M953" s="4"/>
      <c r="N953" s="4"/>
      <c r="O953" s="4"/>
      <c r="P953" s="4"/>
      <c r="Q953" s="4"/>
    </row>
    <row r="954" ht="15.75" customHeight="1">
      <c r="A954" s="4"/>
      <c r="C954" s="4"/>
      <c r="D954" s="4"/>
      <c r="L954" s="4"/>
      <c r="M954" s="4"/>
      <c r="N954" s="4"/>
      <c r="O954" s="4"/>
      <c r="P954" s="4"/>
      <c r="Q954" s="4"/>
    </row>
    <row r="955" ht="15.75" customHeight="1">
      <c r="A955" s="4"/>
      <c r="C955" s="4"/>
      <c r="D955" s="4"/>
      <c r="L955" s="4"/>
      <c r="M955" s="4"/>
      <c r="N955" s="4"/>
      <c r="O955" s="4"/>
      <c r="P955" s="4"/>
      <c r="Q955" s="4"/>
    </row>
    <row r="956" ht="15.75" customHeight="1">
      <c r="A956" s="4"/>
      <c r="C956" s="4"/>
      <c r="D956" s="4"/>
      <c r="L956" s="4"/>
      <c r="M956" s="4"/>
      <c r="N956" s="4"/>
      <c r="O956" s="4"/>
      <c r="P956" s="4"/>
      <c r="Q956" s="4"/>
    </row>
    <row r="957" ht="15.75" customHeight="1">
      <c r="A957" s="4"/>
      <c r="C957" s="4"/>
      <c r="D957" s="4"/>
      <c r="L957" s="4"/>
      <c r="M957" s="4"/>
      <c r="N957" s="4"/>
      <c r="O957" s="4"/>
      <c r="P957" s="4"/>
      <c r="Q957" s="4"/>
    </row>
    <row r="958" ht="15.75" customHeight="1">
      <c r="A958" s="4"/>
      <c r="C958" s="4"/>
      <c r="D958" s="4"/>
      <c r="L958" s="4"/>
      <c r="M958" s="4"/>
      <c r="N958" s="4"/>
      <c r="O958" s="4"/>
      <c r="P958" s="4"/>
      <c r="Q958" s="4"/>
    </row>
    <row r="959" ht="15.75" customHeight="1">
      <c r="A959" s="4"/>
      <c r="C959" s="4"/>
      <c r="D959" s="4"/>
      <c r="L959" s="4"/>
      <c r="M959" s="4"/>
      <c r="N959" s="4"/>
      <c r="O959" s="4"/>
      <c r="P959" s="4"/>
      <c r="Q959" s="4"/>
    </row>
    <row r="960" ht="15.75" customHeight="1">
      <c r="A960" s="4"/>
      <c r="C960" s="4"/>
      <c r="D960" s="4"/>
      <c r="L960" s="4"/>
      <c r="M960" s="4"/>
      <c r="N960" s="4"/>
      <c r="O960" s="4"/>
      <c r="P960" s="4"/>
      <c r="Q960" s="4"/>
    </row>
    <row r="961" ht="15.75" customHeight="1">
      <c r="A961" s="4"/>
      <c r="C961" s="4"/>
      <c r="D961" s="4"/>
      <c r="L961" s="4"/>
      <c r="M961" s="4"/>
      <c r="N961" s="4"/>
      <c r="O961" s="4"/>
      <c r="P961" s="4"/>
      <c r="Q961" s="4"/>
    </row>
    <row r="962" ht="15.75" customHeight="1">
      <c r="A962" s="4"/>
      <c r="C962" s="4"/>
      <c r="D962" s="4"/>
      <c r="L962" s="4"/>
      <c r="M962" s="4"/>
      <c r="N962" s="4"/>
      <c r="O962" s="4"/>
      <c r="P962" s="4"/>
      <c r="Q962" s="4"/>
    </row>
    <row r="963" ht="15.75" customHeight="1">
      <c r="A963" s="4"/>
      <c r="C963" s="4"/>
      <c r="D963" s="4"/>
      <c r="L963" s="4"/>
      <c r="M963" s="4"/>
      <c r="N963" s="4"/>
      <c r="O963" s="4"/>
      <c r="P963" s="4"/>
      <c r="Q963" s="4"/>
    </row>
    <row r="964" ht="15.75" customHeight="1">
      <c r="A964" s="4"/>
      <c r="C964" s="4"/>
      <c r="D964" s="4"/>
      <c r="L964" s="4"/>
      <c r="M964" s="4"/>
      <c r="N964" s="4"/>
      <c r="O964" s="4"/>
      <c r="P964" s="4"/>
      <c r="Q964" s="4"/>
    </row>
    <row r="965" ht="15.75" customHeight="1">
      <c r="A965" s="4"/>
      <c r="C965" s="4"/>
      <c r="D965" s="4"/>
      <c r="L965" s="4"/>
      <c r="M965" s="4"/>
      <c r="N965" s="4"/>
      <c r="O965" s="4"/>
      <c r="P965" s="4"/>
      <c r="Q965" s="4"/>
    </row>
    <row r="966" ht="15.75" customHeight="1">
      <c r="A966" s="4"/>
      <c r="C966" s="4"/>
      <c r="D966" s="4"/>
      <c r="L966" s="4"/>
      <c r="M966" s="4"/>
      <c r="N966" s="4"/>
      <c r="O966" s="4"/>
      <c r="P966" s="4"/>
      <c r="Q966" s="4"/>
    </row>
    <row r="967" ht="15.75" customHeight="1">
      <c r="A967" s="4"/>
      <c r="C967" s="4"/>
      <c r="D967" s="4"/>
      <c r="L967" s="4"/>
      <c r="M967" s="4"/>
      <c r="N967" s="4"/>
      <c r="O967" s="4"/>
      <c r="P967" s="4"/>
      <c r="Q967" s="4"/>
    </row>
    <row r="968" ht="15.75" customHeight="1">
      <c r="A968" s="4"/>
      <c r="C968" s="4"/>
      <c r="D968" s="4"/>
      <c r="L968" s="4"/>
      <c r="M968" s="4"/>
      <c r="N968" s="4"/>
      <c r="O968" s="4"/>
      <c r="P968" s="4"/>
      <c r="Q968" s="4"/>
    </row>
    <row r="969" ht="15.75" customHeight="1">
      <c r="A969" s="4"/>
      <c r="C969" s="4"/>
      <c r="D969" s="4"/>
      <c r="L969" s="4"/>
      <c r="M969" s="4"/>
      <c r="N969" s="4"/>
      <c r="O969" s="4"/>
      <c r="P969" s="4"/>
      <c r="Q969" s="4"/>
    </row>
    <row r="970" ht="15.75" customHeight="1">
      <c r="A970" s="4"/>
      <c r="C970" s="4"/>
      <c r="D970" s="4"/>
      <c r="L970" s="4"/>
      <c r="M970" s="4"/>
      <c r="N970" s="4"/>
      <c r="O970" s="4"/>
      <c r="P970" s="4"/>
      <c r="Q970" s="4"/>
    </row>
    <row r="971" ht="15.75" customHeight="1">
      <c r="A971" s="4"/>
      <c r="C971" s="4"/>
      <c r="D971" s="4"/>
      <c r="L971" s="4"/>
      <c r="M971" s="4"/>
      <c r="N971" s="4"/>
      <c r="O971" s="4"/>
      <c r="P971" s="4"/>
      <c r="Q971" s="4"/>
    </row>
    <row r="972" ht="15.75" customHeight="1">
      <c r="A972" s="4"/>
      <c r="C972" s="4"/>
      <c r="D972" s="4"/>
      <c r="L972" s="4"/>
      <c r="M972" s="4"/>
      <c r="N972" s="4"/>
      <c r="O972" s="4"/>
      <c r="P972" s="4"/>
      <c r="Q972" s="4"/>
    </row>
    <row r="973" ht="15.75" customHeight="1">
      <c r="A973" s="4"/>
      <c r="C973" s="4"/>
      <c r="D973" s="4"/>
      <c r="L973" s="4"/>
      <c r="M973" s="4"/>
      <c r="N973" s="4"/>
      <c r="O973" s="4"/>
      <c r="P973" s="4"/>
      <c r="Q973" s="4"/>
    </row>
    <row r="974" ht="15.75" customHeight="1">
      <c r="A974" s="4"/>
      <c r="C974" s="4"/>
      <c r="D974" s="4"/>
      <c r="L974" s="4"/>
      <c r="M974" s="4"/>
      <c r="N974" s="4"/>
      <c r="O974" s="4"/>
      <c r="P974" s="4"/>
      <c r="Q974" s="4"/>
    </row>
    <row r="975" ht="15.75" customHeight="1">
      <c r="A975" s="4"/>
      <c r="C975" s="4"/>
      <c r="D975" s="4"/>
      <c r="L975" s="4"/>
      <c r="M975" s="4"/>
      <c r="N975" s="4"/>
      <c r="O975" s="4"/>
      <c r="P975" s="4"/>
      <c r="Q975" s="4"/>
    </row>
    <row r="976" ht="15.75" customHeight="1">
      <c r="A976" s="4"/>
      <c r="C976" s="4"/>
      <c r="D976" s="4"/>
      <c r="L976" s="4"/>
      <c r="M976" s="4"/>
      <c r="N976" s="4"/>
      <c r="O976" s="4"/>
      <c r="P976" s="4"/>
      <c r="Q976" s="4"/>
    </row>
    <row r="977" ht="15.75" customHeight="1">
      <c r="A977" s="4"/>
      <c r="C977" s="4"/>
      <c r="D977" s="4"/>
      <c r="L977" s="4"/>
      <c r="M977" s="4"/>
      <c r="N977" s="4"/>
      <c r="O977" s="4"/>
      <c r="P977" s="4"/>
      <c r="Q977" s="4"/>
    </row>
    <row r="978" ht="15.75" customHeight="1">
      <c r="A978" s="4"/>
      <c r="C978" s="4"/>
      <c r="D978" s="4"/>
      <c r="L978" s="4"/>
      <c r="M978" s="4"/>
      <c r="N978" s="4"/>
      <c r="O978" s="4"/>
      <c r="P978" s="4"/>
      <c r="Q978" s="4"/>
    </row>
    <row r="979" ht="15.75" customHeight="1">
      <c r="A979" s="4"/>
      <c r="C979" s="4"/>
      <c r="D979" s="4"/>
      <c r="L979" s="4"/>
      <c r="M979" s="4"/>
      <c r="N979" s="4"/>
      <c r="O979" s="4"/>
      <c r="P979" s="4"/>
      <c r="Q979" s="4"/>
    </row>
    <row r="980" ht="15.75" customHeight="1">
      <c r="A980" s="4"/>
      <c r="C980" s="4"/>
      <c r="D980" s="4"/>
      <c r="L980" s="4"/>
      <c r="M980" s="4"/>
      <c r="N980" s="4"/>
      <c r="O980" s="4"/>
      <c r="P980" s="4"/>
      <c r="Q980" s="4"/>
    </row>
    <row r="981" ht="15.75" customHeight="1">
      <c r="A981" s="4"/>
      <c r="C981" s="4"/>
      <c r="D981" s="4"/>
      <c r="L981" s="4"/>
      <c r="M981" s="4"/>
      <c r="N981" s="4"/>
      <c r="O981" s="4"/>
      <c r="P981" s="4"/>
      <c r="Q981" s="4"/>
    </row>
    <row r="982" ht="15.75" customHeight="1">
      <c r="A982" s="4"/>
      <c r="C982" s="4"/>
      <c r="D982" s="4"/>
      <c r="L982" s="4"/>
      <c r="M982" s="4"/>
      <c r="N982" s="4"/>
      <c r="O982" s="4"/>
      <c r="P982" s="4"/>
      <c r="Q982" s="4"/>
    </row>
    <row r="983" ht="15.75" customHeight="1">
      <c r="A983" s="4"/>
      <c r="C983" s="4"/>
      <c r="D983" s="4"/>
      <c r="L983" s="4"/>
      <c r="M983" s="4"/>
      <c r="N983" s="4"/>
      <c r="O983" s="4"/>
      <c r="P983" s="4"/>
      <c r="Q983" s="4"/>
    </row>
    <row r="984" ht="15.75" customHeight="1">
      <c r="A984" s="4"/>
      <c r="C984" s="4"/>
      <c r="D984" s="4"/>
      <c r="L984" s="4"/>
      <c r="M984" s="4"/>
      <c r="N984" s="4"/>
      <c r="O984" s="4"/>
      <c r="P984" s="4"/>
      <c r="Q984" s="4"/>
    </row>
    <row r="985" ht="15.75" customHeight="1">
      <c r="A985" s="4"/>
      <c r="C985" s="4"/>
      <c r="D985" s="4"/>
      <c r="L985" s="4"/>
      <c r="M985" s="4"/>
      <c r="N985" s="4"/>
      <c r="O985" s="4"/>
      <c r="P985" s="4"/>
      <c r="Q985" s="4"/>
    </row>
    <row r="986" ht="15.75" customHeight="1">
      <c r="A986" s="4"/>
      <c r="C986" s="4"/>
      <c r="D986" s="4"/>
      <c r="L986" s="4"/>
      <c r="M986" s="4"/>
      <c r="N986" s="4"/>
      <c r="O986" s="4"/>
      <c r="P986" s="4"/>
      <c r="Q986" s="4"/>
    </row>
    <row r="987" ht="15.75" customHeight="1">
      <c r="A987" s="4"/>
      <c r="C987" s="4"/>
      <c r="D987" s="4"/>
      <c r="L987" s="4"/>
      <c r="M987" s="4"/>
      <c r="N987" s="4"/>
      <c r="O987" s="4"/>
      <c r="P987" s="4"/>
      <c r="Q987" s="4"/>
    </row>
    <row r="988" ht="15.75" customHeight="1">
      <c r="A988" s="4"/>
      <c r="C988" s="4"/>
      <c r="D988" s="4"/>
      <c r="L988" s="4"/>
      <c r="M988" s="4"/>
      <c r="N988" s="4"/>
      <c r="O988" s="4"/>
      <c r="P988" s="4"/>
      <c r="Q988" s="4"/>
    </row>
    <row r="989" ht="15.75" customHeight="1">
      <c r="A989" s="4"/>
      <c r="C989" s="4"/>
      <c r="D989" s="4"/>
      <c r="L989" s="4"/>
      <c r="M989" s="4"/>
      <c r="N989" s="4"/>
      <c r="O989" s="4"/>
      <c r="P989" s="4"/>
      <c r="Q989" s="4"/>
    </row>
    <row r="990" ht="15.75" customHeight="1">
      <c r="A990" s="4"/>
      <c r="C990" s="4"/>
      <c r="D990" s="4"/>
      <c r="L990" s="4"/>
      <c r="M990" s="4"/>
      <c r="N990" s="4"/>
      <c r="O990" s="4"/>
      <c r="P990" s="4"/>
      <c r="Q990" s="4"/>
    </row>
    <row r="991" ht="15.75" customHeight="1">
      <c r="A991" s="4"/>
      <c r="C991" s="4"/>
      <c r="D991" s="4"/>
      <c r="L991" s="4"/>
      <c r="M991" s="4"/>
      <c r="N991" s="4"/>
      <c r="O991" s="4"/>
      <c r="P991" s="4"/>
      <c r="Q991" s="4"/>
    </row>
    <row r="992" ht="15.75" customHeight="1">
      <c r="A992" s="4"/>
      <c r="C992" s="4"/>
      <c r="D992" s="4"/>
      <c r="L992" s="4"/>
      <c r="M992" s="4"/>
      <c r="N992" s="4"/>
      <c r="O992" s="4"/>
      <c r="P992" s="4"/>
      <c r="Q992" s="4"/>
    </row>
    <row r="993" ht="15.75" customHeight="1">
      <c r="A993" s="4"/>
      <c r="C993" s="4"/>
      <c r="D993" s="4"/>
      <c r="L993" s="4"/>
      <c r="M993" s="4"/>
      <c r="N993" s="4"/>
      <c r="O993" s="4"/>
      <c r="P993" s="4"/>
      <c r="Q993" s="4"/>
    </row>
    <row r="994" ht="15.75" customHeight="1">
      <c r="A994" s="4"/>
      <c r="C994" s="4"/>
      <c r="D994" s="4"/>
      <c r="L994" s="4"/>
      <c r="M994" s="4"/>
      <c r="N994" s="4"/>
      <c r="O994" s="4"/>
      <c r="P994" s="4"/>
      <c r="Q994" s="4"/>
    </row>
    <row r="995" ht="15.75" customHeight="1">
      <c r="A995" s="4"/>
      <c r="C995" s="4"/>
      <c r="D995" s="4"/>
      <c r="L995" s="4"/>
      <c r="M995" s="4"/>
      <c r="N995" s="4"/>
      <c r="O995" s="4"/>
      <c r="P995" s="4"/>
      <c r="Q995" s="4"/>
    </row>
  </sheetData>
  <mergeCells count="1">
    <mergeCell ref="B2:B3"/>
  </mergeCells>
  <conditionalFormatting sqref="C5:Q5 C36:Q36 C40:Q40 C45:Q45 C48:Q48">
    <cfRule type="expression" dxfId="0" priority="1">
      <formula>#REF!&gt;=TODAY()</formula>
    </cfRule>
  </conditionalFormatting>
  <conditionalFormatting sqref="C5:Q5 C36:Q36 C40:Q40 C45:Q45 C48:Q48">
    <cfRule type="expression" dxfId="0" priority="2">
      <formula>#REF!&gt;=TODAY()</formula>
    </cfRule>
  </conditionalFormatting>
  <conditionalFormatting sqref="C5:Q5 C36:Q36 C40:Q40 C45:Q45 C48:Q48">
    <cfRule type="expression" dxfId="0" priority="3">
      <formula>#REF!&gt;=TODAY()</formula>
    </cfRule>
  </conditionalFormatting>
  <conditionalFormatting sqref="C5:Q5 C36:Q36 C40:Q40 C45:Q45 C48:Q48">
    <cfRule type="expression" dxfId="0" priority="4">
      <formula>#REF!&gt;=TODAY()</formula>
    </cfRule>
  </conditionalFormatting>
  <conditionalFormatting sqref="C5:Q5 C36:Q36 C40:Q40 C45:Q45 C48:Q48">
    <cfRule type="expression" dxfId="0" priority="5">
      <formula>#REF!&gt;=TODAY()</formula>
    </cfRule>
  </conditionalFormatting>
  <conditionalFormatting sqref="C5:Q5 C36:Q36 C40:Q40 C45:Q45 C48:Q48">
    <cfRule type="expression" dxfId="0" priority="6">
      <formula>#REF!&gt;=TODAY()</formula>
    </cfRule>
  </conditionalFormatting>
  <conditionalFormatting sqref="C5:Q5 C36:Q36 C40:Q40 C45:Q45 C48:Q48">
    <cfRule type="expression" dxfId="0" priority="7">
      <formula>#REF!&gt;=TODAY()</formula>
    </cfRule>
  </conditionalFormatting>
  <conditionalFormatting sqref="C5:Q5 C36:Q36 C40:Q40 C45:Q45 C48:Q48">
    <cfRule type="expression" dxfId="0" priority="8">
      <formula>#REF!&gt;=TODAY()</formula>
    </cfRule>
  </conditionalFormatting>
  <conditionalFormatting sqref="C5:Q5 C36:Q36 C40:Q40 C45:Q45 C48:Q48">
    <cfRule type="expression" dxfId="0" priority="9">
      <formula>#REF!&gt;=TODAY()</formula>
    </cfRule>
  </conditionalFormatting>
  <conditionalFormatting sqref="C5:Q5 C36:Q36 C40:Q40 C45:Q45 C48:Q48">
    <cfRule type="expression" dxfId="0" priority="10">
      <formula>#REF!&gt;=TODAY()</formula>
    </cfRule>
  </conditionalFormatting>
  <conditionalFormatting sqref="C5:Q5 C36:Q36 C40:Q40 C45:Q45 C48:Q48">
    <cfRule type="expression" dxfId="0" priority="11">
      <formula>#REF!&gt;=TODAY()</formula>
    </cfRule>
  </conditionalFormatting>
  <conditionalFormatting sqref="C5:Q5 C36:Q36 C40:Q40 C45:Q45 C48:Q48">
    <cfRule type="expression" dxfId="0" priority="12">
      <formula>#REF!&gt;=TODAY()</formula>
    </cfRule>
  </conditionalFormatting>
  <conditionalFormatting sqref="C5:Q5 C36:Q36 C40:Q40 C45:Q45 C48:Q48">
    <cfRule type="expression" dxfId="0" priority="13">
      <formula>#REF!&gt;=TODAY()</formula>
    </cfRule>
  </conditionalFormatting>
  <conditionalFormatting sqref="C5:Q5 C36:Q36 C40:Q40 C45:Q45 C48:Q48">
    <cfRule type="expression" dxfId="0" priority="14">
      <formula>#REF!&gt;=TODAY()</formula>
    </cfRule>
  </conditionalFormatting>
  <conditionalFormatting sqref="C5:Q5 C36:Q36 C40:Q40 C45:Q45 C48:Q48">
    <cfRule type="expression" dxfId="0" priority="15">
      <formula>#REF!&gt;=TODAY()</formula>
    </cfRule>
  </conditionalFormatting>
  <conditionalFormatting sqref="C5:Q5 C36:Q36 C40:Q40 C45:Q45 C48:Q48">
    <cfRule type="expression" dxfId="0" priority="16">
      <formula>#REF!&gt;=TODAY()</formula>
    </cfRule>
  </conditionalFormatting>
  <conditionalFormatting sqref="C5:Q5 C36:Q36 C40:Q40 C45:Q45 C48:Q48">
    <cfRule type="expression" dxfId="0" priority="17">
      <formula>#REF!&gt;=TODAY()</formula>
    </cfRule>
  </conditionalFormatting>
  <conditionalFormatting sqref="C5:Q5 C36:Q36 C40:Q40 C45:Q45 C48:Q48">
    <cfRule type="expression" dxfId="0" priority="18">
      <formula>#REF!&gt;=TODAY()</formula>
    </cfRule>
  </conditionalFormatting>
  <conditionalFormatting sqref="C5:Q5 C36:Q36 C40:Q40 C45:Q45 C48:Q48">
    <cfRule type="expression" dxfId="0" priority="19">
      <formula>#REF!&gt;=TODAY()</formula>
    </cfRule>
  </conditionalFormatting>
  <conditionalFormatting sqref="C5:Q5 C36:Q36 C40:Q40 C45:Q45 C48:Q48">
    <cfRule type="expression" dxfId="0" priority="20">
      <formula>#REF!&gt;=TODAY()</formula>
    </cfRule>
  </conditionalFormatting>
  <conditionalFormatting sqref="C5:Q5 C36:Q36 C40:Q40 C45:Q45 C48:Q48">
    <cfRule type="expression" dxfId="0" priority="21">
      <formula>#REF!&gt;=TODAY()</formula>
    </cfRule>
  </conditionalFormatting>
  <conditionalFormatting sqref="C5:Q5 C36:Q36 C40:Q40 C45:Q45 C48:Q48">
    <cfRule type="expression" dxfId="0" priority="22">
      <formula>#REF!&gt;=TODAY()</formula>
    </cfRule>
  </conditionalFormatting>
  <conditionalFormatting sqref="C5:Q5 C36:Q36 C40:Q40 C45:Q45 C48:Q48">
    <cfRule type="expression" dxfId="0" priority="23">
      <formula>#REF!&gt;=TODAY()</formula>
    </cfRule>
  </conditionalFormatting>
  <conditionalFormatting sqref="C5:Q5 C36:Q36 C40:Q40 C45:Q45 C48:Q48">
    <cfRule type="expression" dxfId="0" priority="24">
      <formula>#REF!&gt;=TODAY()</formula>
    </cfRule>
  </conditionalFormatting>
  <conditionalFormatting sqref="C6">
    <cfRule type="expression" dxfId="0" priority="25">
      <formula>#REF!&gt;=TODAY()</formula>
    </cfRule>
  </conditionalFormatting>
  <conditionalFormatting sqref="C6">
    <cfRule type="expression" dxfId="0" priority="26">
      <formula>#REF!&gt;=TODAY()</formula>
    </cfRule>
  </conditionalFormatting>
  <conditionalFormatting sqref="C36 C40 C45 C48">
    <cfRule type="expression" dxfId="0" priority="27">
      <formula>#REF!&gt;=TODAY()</formula>
    </cfRule>
  </conditionalFormatting>
  <conditionalFormatting sqref="C36 C40 C45 C48">
    <cfRule type="expression" dxfId="0" priority="28">
      <formula>#REF!&gt;=TODAY()</formula>
    </cfRule>
  </conditionalFormatting>
  <conditionalFormatting sqref="C36 C40 C45 C48">
    <cfRule type="expression" dxfId="0" priority="29">
      <formula>#REF!&gt;=TODAY()</formula>
    </cfRule>
  </conditionalFormatting>
  <conditionalFormatting sqref="C36 C40 C45 C48">
    <cfRule type="expression" dxfId="0" priority="30">
      <formula>#REF!&gt;=TODAY()</formula>
    </cfRule>
  </conditionalFormatting>
  <conditionalFormatting sqref="C40 C45 C48">
    <cfRule type="expression" dxfId="0" priority="31">
      <formula>#REF!&gt;=TODAY()</formula>
    </cfRule>
  </conditionalFormatting>
  <conditionalFormatting sqref="C40 C45 C48">
    <cfRule type="expression" dxfId="0" priority="32">
      <formula>#REF!&gt;=TODAY()</formula>
    </cfRule>
  </conditionalFormatting>
  <conditionalFormatting sqref="C40 C45 C48">
    <cfRule type="expression" dxfId="0" priority="33">
      <formula>#REF!&gt;=TODAY()</formula>
    </cfRule>
  </conditionalFormatting>
  <conditionalFormatting sqref="C40 C45 C48">
    <cfRule type="expression" dxfId="0" priority="34">
      <formula>#REF!&gt;=TODAY()</formula>
    </cfRule>
  </conditionalFormatting>
  <conditionalFormatting sqref="C40 C45 C48">
    <cfRule type="expression" dxfId="0" priority="35">
      <formula>#REF!&gt;=TODAY()</formula>
    </cfRule>
  </conditionalFormatting>
  <conditionalFormatting sqref="C40 C45 C48">
    <cfRule type="expression" dxfId="0" priority="36">
      <formula>#REF!&gt;=TODAY()</formula>
    </cfRule>
  </conditionalFormatting>
  <conditionalFormatting sqref="C40 C45 C48">
    <cfRule type="expression" dxfId="0" priority="37">
      <formula>#REF!&gt;=TODAY()</formula>
    </cfRule>
  </conditionalFormatting>
  <conditionalFormatting sqref="C40 C45 C48">
    <cfRule type="expression" dxfId="0" priority="38">
      <formula>#REF!&gt;=TODAY()</formula>
    </cfRule>
  </conditionalFormatting>
  <conditionalFormatting sqref="C40 C45 C48">
    <cfRule type="expression" dxfId="0" priority="39">
      <formula>#REF!&gt;=TODAY()</formula>
    </cfRule>
  </conditionalFormatting>
  <conditionalFormatting sqref="C40 C45 C48">
    <cfRule type="expression" dxfId="0" priority="40">
      <formula>#REF!&gt;=TODAY()</formula>
    </cfRule>
  </conditionalFormatting>
  <conditionalFormatting sqref="C40 C45 C48">
    <cfRule type="expression" dxfId="0" priority="41">
      <formula>#REF!&gt;=TODAY()</formula>
    </cfRule>
  </conditionalFormatting>
  <conditionalFormatting sqref="C40 C45 C48">
    <cfRule type="expression" dxfId="0" priority="42">
      <formula>#REF!&gt;=TODAY()</formula>
    </cfRule>
  </conditionalFormatting>
  <conditionalFormatting sqref="C45 C48">
    <cfRule type="expression" dxfId="0" priority="43">
      <formula>#REF!&gt;=TODAY()</formula>
    </cfRule>
  </conditionalFormatting>
  <conditionalFormatting sqref="C45 C48">
    <cfRule type="expression" dxfId="0" priority="44">
      <formula>#REF!&gt;=TODAY()</formula>
    </cfRule>
  </conditionalFormatting>
  <conditionalFormatting sqref="C45 C48">
    <cfRule type="expression" dxfId="0" priority="45">
      <formula>#REF!&gt;=TODAY()</formula>
    </cfRule>
  </conditionalFormatting>
  <conditionalFormatting sqref="C45 C48">
    <cfRule type="expression" dxfId="0" priority="46">
      <formula>#REF!&gt;=TODAY()</formula>
    </cfRule>
  </conditionalFormatting>
  <conditionalFormatting sqref="C45 C48">
    <cfRule type="expression" dxfId="0" priority="47">
      <formula>#REF!&gt;=TODAY()</formula>
    </cfRule>
  </conditionalFormatting>
  <conditionalFormatting sqref="C45 C48">
    <cfRule type="expression" dxfId="0" priority="48">
      <formula>#REF!&gt;=TODAY()</formula>
    </cfRule>
  </conditionalFormatting>
  <conditionalFormatting sqref="C45 C48">
    <cfRule type="expression" dxfId="0" priority="49">
      <formula>#REF!&gt;=TODAY()</formula>
    </cfRule>
  </conditionalFormatting>
  <conditionalFormatting sqref="C45 C48">
    <cfRule type="expression" dxfId="0" priority="50">
      <formula>#REF!&gt;=TODAY()</formula>
    </cfRule>
  </conditionalFormatting>
  <conditionalFormatting sqref="C45 C48">
    <cfRule type="expression" dxfId="0" priority="51">
      <formula>#REF!&gt;=TODAY()</formula>
    </cfRule>
  </conditionalFormatting>
  <conditionalFormatting sqref="C45 C48">
    <cfRule type="expression" dxfId="0" priority="52">
      <formula>#REF!&gt;=TODAY()</formula>
    </cfRule>
  </conditionalFormatting>
  <conditionalFormatting sqref="C45 C48">
    <cfRule type="expression" dxfId="0" priority="53">
      <formula>#REF!&gt;=TODAY()</formula>
    </cfRule>
  </conditionalFormatting>
  <conditionalFormatting sqref="C45 C48">
    <cfRule type="expression" dxfId="0" priority="54">
      <formula>#REF!&gt;=TODAY()</formula>
    </cfRule>
  </conditionalFormatting>
  <conditionalFormatting sqref="C45 C48">
    <cfRule type="expression" dxfId="0" priority="55">
      <formula>#REF!&gt;=TODAY()</formula>
    </cfRule>
  </conditionalFormatting>
  <conditionalFormatting sqref="C45 C48">
    <cfRule type="expression" dxfId="0" priority="56">
      <formula>#REF!&gt;=TODAY()</formula>
    </cfRule>
  </conditionalFormatting>
  <conditionalFormatting sqref="C45 C48">
    <cfRule type="expression" dxfId="0" priority="57">
      <formula>#REF!&gt;=TODAY()</formula>
    </cfRule>
  </conditionalFormatting>
  <conditionalFormatting sqref="C45 C48">
    <cfRule type="expression" dxfId="0" priority="58">
      <formula>#REF!&gt;=TODAY()</formula>
    </cfRule>
  </conditionalFormatting>
  <conditionalFormatting sqref="C45 C48">
    <cfRule type="expression" dxfId="0" priority="59">
      <formula>#REF!&gt;=TODAY()</formula>
    </cfRule>
  </conditionalFormatting>
  <conditionalFormatting sqref="C45 C48">
    <cfRule type="expression" dxfId="0" priority="60">
      <formula>#REF!&gt;=TODAY()</formula>
    </cfRule>
  </conditionalFormatting>
  <conditionalFormatting sqref="C45 C48">
    <cfRule type="expression" dxfId="0" priority="61">
      <formula>#REF!&gt;=TODAY()</formula>
    </cfRule>
  </conditionalFormatting>
  <conditionalFormatting sqref="C45 C48">
    <cfRule type="expression" dxfId="0" priority="62">
      <formula>#REF!&gt;=TODAY()</formula>
    </cfRule>
  </conditionalFormatting>
  <conditionalFormatting sqref="C45 C48">
    <cfRule type="expression" dxfId="0" priority="63">
      <formula>#REF!&gt;=TODAY()</formula>
    </cfRule>
  </conditionalFormatting>
  <conditionalFormatting sqref="C45 C48">
    <cfRule type="expression" dxfId="0" priority="64">
      <formula>#REF!&gt;=TODAY()</formula>
    </cfRule>
  </conditionalFormatting>
  <conditionalFormatting sqref="C45 C48">
    <cfRule type="expression" dxfId="0" priority="65">
      <formula>#REF!&gt;=TODAY()</formula>
    </cfRule>
  </conditionalFormatting>
  <conditionalFormatting sqref="C45 C48">
    <cfRule type="expression" dxfId="0" priority="66">
      <formula>#REF!&gt;=TODAY()</formula>
    </cfRule>
  </conditionalFormatting>
  <conditionalFormatting sqref="C45 C48">
    <cfRule type="expression" dxfId="0" priority="67">
      <formula>#REF!&gt;=TODAY()</formula>
    </cfRule>
  </conditionalFormatting>
  <conditionalFormatting sqref="C45 C48">
    <cfRule type="expression" dxfId="0" priority="68">
      <formula>#REF!&gt;=TODAY()</formula>
    </cfRule>
  </conditionalFormatting>
  <conditionalFormatting sqref="C45 C48">
    <cfRule type="expression" dxfId="0" priority="69">
      <formula>#REF!&gt;=TODAY()</formula>
    </cfRule>
  </conditionalFormatting>
  <conditionalFormatting sqref="C45 C48">
    <cfRule type="expression" dxfId="0" priority="70">
      <formula>#REF!&gt;=TODAY()</formula>
    </cfRule>
  </conditionalFormatting>
  <conditionalFormatting sqref="C45 C48">
    <cfRule type="expression" dxfId="0" priority="71">
      <formula>#REF!&gt;=TODAY()</formula>
    </cfRule>
  </conditionalFormatting>
  <conditionalFormatting sqref="C45 C48">
    <cfRule type="expression" dxfId="0" priority="72">
      <formula>#REF!&gt;=TODAY()</formula>
    </cfRule>
  </conditionalFormatting>
  <conditionalFormatting sqref="C45 C48">
    <cfRule type="expression" dxfId="0" priority="73">
      <formula>#REF!&gt;=TODAY()</formula>
    </cfRule>
  </conditionalFormatting>
  <conditionalFormatting sqref="C45 C48">
    <cfRule type="expression" dxfId="0" priority="74">
      <formula>#REF!&gt;=TODAY()</formula>
    </cfRule>
  </conditionalFormatting>
  <conditionalFormatting sqref="C45 C48">
    <cfRule type="expression" dxfId="0" priority="75">
      <formula>#REF!&gt;=TODAY()</formula>
    </cfRule>
  </conditionalFormatting>
  <conditionalFormatting sqref="C45 C48">
    <cfRule type="expression" dxfId="0" priority="76">
      <formula>#REF!&gt;=TODAY()</formula>
    </cfRule>
  </conditionalFormatting>
  <conditionalFormatting sqref="C45 C48">
    <cfRule type="expression" dxfId="0" priority="77">
      <formula>#REF!&gt;=TODAY()</formula>
    </cfRule>
  </conditionalFormatting>
  <conditionalFormatting sqref="C45 C48">
    <cfRule type="expression" dxfId="0" priority="78">
      <formula>#REF!&gt;=TODAY()</formula>
    </cfRule>
  </conditionalFormatting>
  <conditionalFormatting sqref="C45 C48">
    <cfRule type="expression" dxfId="0" priority="79">
      <formula>#REF!&gt;=TODAY()</formula>
    </cfRule>
  </conditionalFormatting>
  <conditionalFormatting sqref="C45 C48">
    <cfRule type="expression" dxfId="0" priority="80">
      <formula>#REF!&gt;=TODAY()</formula>
    </cfRule>
  </conditionalFormatting>
  <conditionalFormatting sqref="C45 C48">
    <cfRule type="expression" dxfId="0" priority="81">
      <formula>#REF!&gt;=TODAY()</formula>
    </cfRule>
  </conditionalFormatting>
  <conditionalFormatting sqref="C45 C48">
    <cfRule type="expression" dxfId="0" priority="82">
      <formula>#REF!&gt;=TODAY()</formula>
    </cfRule>
  </conditionalFormatting>
  <conditionalFormatting sqref="C45 C48">
    <cfRule type="expression" dxfId="0" priority="83">
      <formula>#REF!&gt;=TODAY()</formula>
    </cfRule>
  </conditionalFormatting>
  <conditionalFormatting sqref="C45 C48">
    <cfRule type="expression" dxfId="0" priority="84">
      <formula>#REF!&gt;=TODAY()</formula>
    </cfRule>
  </conditionalFormatting>
  <conditionalFormatting sqref="C6">
    <cfRule type="expression" dxfId="0" priority="85">
      <formula>#REF!&gt;=TODAY()</formula>
    </cfRule>
  </conditionalFormatting>
  <conditionalFormatting sqref="C6">
    <cfRule type="expression" dxfId="0" priority="86">
      <formula>#REF!&gt;=TODAY()</formula>
    </cfRule>
  </conditionalFormatting>
  <conditionalFormatting sqref="C6">
    <cfRule type="expression" dxfId="0" priority="87">
      <formula>#REF!&gt;=TODAY()</formula>
    </cfRule>
  </conditionalFormatting>
  <conditionalFormatting sqref="C6">
    <cfRule type="expression" dxfId="0" priority="88">
      <formula>#REF!&gt;=TODAY()</formula>
    </cfRule>
  </conditionalFormatting>
  <conditionalFormatting sqref="C6">
    <cfRule type="expression" dxfId="0" priority="89">
      <formula>#REF!&gt;=TODAY()</formula>
    </cfRule>
  </conditionalFormatting>
  <conditionalFormatting sqref="C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C6">
    <cfRule type="expression" dxfId="0" priority="97">
      <formula>#REF!&gt;=TODAY()</formula>
    </cfRule>
  </conditionalFormatting>
  <conditionalFormatting sqref="C6">
    <cfRule type="expression" dxfId="0" priority="98">
      <formula>#REF!&gt;=TODAY()</formula>
    </cfRule>
  </conditionalFormatting>
  <conditionalFormatting sqref="C6">
    <cfRule type="expression" dxfId="0" priority="99">
      <formula>#REF!&gt;=TODAY()</formula>
    </cfRule>
  </conditionalFormatting>
  <conditionalFormatting sqref="C6">
    <cfRule type="expression" dxfId="0" priority="100">
      <formula>#REF!&gt;=TODAY()</formula>
    </cfRule>
  </conditionalFormatting>
  <conditionalFormatting sqref="C36 C40 C45 C48">
    <cfRule type="expression" dxfId="0" priority="101">
      <formula>#REF!&gt;=TODAY()</formula>
    </cfRule>
  </conditionalFormatting>
  <conditionalFormatting sqref="C36 C40 C45 C48">
    <cfRule type="expression" dxfId="0" priority="102">
      <formula>#REF!&gt;=TODAY()</formula>
    </cfRule>
  </conditionalFormatting>
  <conditionalFormatting sqref="C36 C40 C45 C48">
    <cfRule type="expression" dxfId="0" priority="103">
      <formula>#REF!&gt;=TODAY()</formula>
    </cfRule>
  </conditionalFormatting>
  <conditionalFormatting sqref="C36 C40 C45 C48">
    <cfRule type="expression" dxfId="0" priority="104">
      <formula>#REF!&gt;=TODAY()</formula>
    </cfRule>
  </conditionalFormatting>
  <conditionalFormatting sqref="C36 C40 C45 C48">
    <cfRule type="expression" dxfId="0" priority="105">
      <formula>#REF!&gt;=TODAY()</formula>
    </cfRule>
  </conditionalFormatting>
  <conditionalFormatting sqref="C36 C40 C45 C48">
    <cfRule type="expression" dxfId="0" priority="106">
      <formula>#REF!&gt;=TODAY()</formula>
    </cfRule>
  </conditionalFormatting>
  <conditionalFormatting sqref="C36 C40 C45 C48">
    <cfRule type="expression" dxfId="0" priority="107">
      <formula>#REF!&gt;=TODAY()</formula>
    </cfRule>
  </conditionalFormatting>
  <conditionalFormatting sqref="C36 C40 C45 C48">
    <cfRule type="expression" dxfId="0" priority="108">
      <formula>#REF!&gt;=TODAY()</formula>
    </cfRule>
  </conditionalFormatting>
  <conditionalFormatting sqref="C36 C40 C45 C48">
    <cfRule type="expression" dxfId="0" priority="109">
      <formula>#REF!&gt;=TODAY()</formula>
    </cfRule>
  </conditionalFormatting>
  <conditionalFormatting sqref="C36 C40 C45 C48">
    <cfRule type="expression" dxfId="0" priority="110">
      <formula>#REF!&gt;=TODAY()</formula>
    </cfRule>
  </conditionalFormatting>
  <conditionalFormatting sqref="C36 C40 C45 C48">
    <cfRule type="expression" dxfId="0" priority="111">
      <formula>#REF!&gt;=TODAY()</formula>
    </cfRule>
  </conditionalFormatting>
  <conditionalFormatting sqref="C36 C40 C45 C48">
    <cfRule type="expression" dxfId="0" priority="112">
      <formula>#REF!&gt;=TODAY()</formula>
    </cfRule>
  </conditionalFormatting>
  <conditionalFormatting sqref="C36 C40 C45 C48">
    <cfRule type="expression" dxfId="0" priority="113">
      <formula>#REF!&gt;=TODAY()</formula>
    </cfRule>
  </conditionalFormatting>
  <conditionalFormatting sqref="C36 C40 C45 C48">
    <cfRule type="expression" dxfId="0" priority="114">
      <formula>#REF!&gt;=TODAY()</formula>
    </cfRule>
  </conditionalFormatting>
  <conditionalFormatting sqref="C36 C40 C45 C48">
    <cfRule type="expression" dxfId="0" priority="115">
      <formula>#REF!&gt;=TODAY()</formula>
    </cfRule>
  </conditionalFormatting>
  <conditionalFormatting sqref="C36 C40 C45 C48">
    <cfRule type="expression" dxfId="0" priority="116">
      <formula>#REF!&gt;=TODAY()</formula>
    </cfRule>
  </conditionalFormatting>
  <conditionalFormatting sqref="C36 C40 C45 C48">
    <cfRule type="expression" dxfId="0" priority="117">
      <formula>#REF!&gt;=TODAY()</formula>
    </cfRule>
  </conditionalFormatting>
  <conditionalFormatting sqref="C36 C40 C45 C48">
    <cfRule type="expression" dxfId="0" priority="118">
      <formula>#REF!&gt;=TODAY()</formula>
    </cfRule>
  </conditionalFormatting>
  <conditionalFormatting sqref="C36 C40 C45 C48">
    <cfRule type="expression" dxfId="0" priority="119">
      <formula>#REF!&gt;=TODAY()</formula>
    </cfRule>
  </conditionalFormatting>
  <conditionalFormatting sqref="C36 C40 C45 C48">
    <cfRule type="expression" dxfId="0" priority="120">
      <formula>#REF!&gt;=TODAY()</formula>
    </cfRule>
  </conditionalFormatting>
  <conditionalFormatting sqref="C36 C40 C45 C48">
    <cfRule type="expression" dxfId="0" priority="121">
      <formula>#REF!&gt;=TODAY()</formula>
    </cfRule>
  </conditionalFormatting>
  <conditionalFormatting sqref="C36 C40 C45 C48">
    <cfRule type="expression" dxfId="0" priority="122">
      <formula>#REF!&gt;=TODAY()</formula>
    </cfRule>
  </conditionalFormatting>
  <conditionalFormatting sqref="C36 C40 C45 C48">
    <cfRule type="expression" dxfId="0" priority="123">
      <formula>#REF!&gt;=TODAY()</formula>
    </cfRule>
  </conditionalFormatting>
  <conditionalFormatting sqref="C36 C40 C45 C48">
    <cfRule type="expression" dxfId="0" priority="124">
      <formula>#REF!&gt;=TODAY()</formula>
    </cfRule>
  </conditionalFormatting>
  <conditionalFormatting sqref="C36 C40 C45 C48">
    <cfRule type="expression" dxfId="0" priority="125">
      <formula>#REF!&gt;=TODAY()</formula>
    </cfRule>
  </conditionalFormatting>
  <conditionalFormatting sqref="C36 C40 C45 C48">
    <cfRule type="expression" dxfId="0" priority="126">
      <formula>#REF!&gt;=TODAY()</formula>
    </cfRule>
  </conditionalFormatting>
  <conditionalFormatting sqref="C36 C40 C45 C48">
    <cfRule type="expression" dxfId="0" priority="127">
      <formula>#REF!&gt;=TODAY()</formula>
    </cfRule>
  </conditionalFormatting>
  <conditionalFormatting sqref="C36 C40 C45 C48">
    <cfRule type="expression" dxfId="0" priority="128">
      <formula>#REF!&gt;=TODAY()</formula>
    </cfRule>
  </conditionalFormatting>
  <conditionalFormatting sqref="C36 C40 C45 C48">
    <cfRule type="expression" dxfId="0" priority="129">
      <formula>#REF!&gt;=TODAY()</formula>
    </cfRule>
  </conditionalFormatting>
  <conditionalFormatting sqref="C36 C40 C45 C48">
    <cfRule type="expression" dxfId="0" priority="130">
      <formula>#REF!&gt;=TODAY()</formula>
    </cfRule>
  </conditionalFormatting>
  <conditionalFormatting sqref="C36 C40 C45 C48">
    <cfRule type="expression" dxfId="0" priority="131">
      <formula>#REF!&gt;=TODAY()</formula>
    </cfRule>
  </conditionalFormatting>
  <conditionalFormatting sqref="C36 C40 C45 C48">
    <cfRule type="expression" dxfId="0" priority="132">
      <formula>#REF!&gt;=TODAY()</formula>
    </cfRule>
  </conditionalFormatting>
  <conditionalFormatting sqref="C36 C40 C45 C48">
    <cfRule type="expression" dxfId="0" priority="133">
      <formula>#REF!&gt;=TODAY()</formula>
    </cfRule>
  </conditionalFormatting>
  <conditionalFormatting sqref="C36 C40 C45 C48">
    <cfRule type="expression" dxfId="0" priority="134">
      <formula>#REF!&gt;=TODAY()</formula>
    </cfRule>
  </conditionalFormatting>
  <conditionalFormatting sqref="C36 C40 C45 C48">
    <cfRule type="expression" dxfId="0" priority="135">
      <formula>#REF!&gt;=TODAY()</formula>
    </cfRule>
  </conditionalFormatting>
  <conditionalFormatting sqref="C36 C40 C45 C48">
    <cfRule type="expression" dxfId="0" priority="136">
      <formula>#REF!&gt;=TODAY()</formula>
    </cfRule>
  </conditionalFormatting>
  <conditionalFormatting sqref="C36 C40 C45 C48">
    <cfRule type="expression" dxfId="0" priority="137">
      <formula>#REF!&gt;=TODAY()</formula>
    </cfRule>
  </conditionalFormatting>
  <conditionalFormatting sqref="C36 C40 C45 C48">
    <cfRule type="expression" dxfId="0" priority="138">
      <formula>#REF!&gt;=TODAY()</formula>
    </cfRule>
  </conditionalFormatting>
  <conditionalFormatting sqref="C40 C45 C48">
    <cfRule type="expression" dxfId="0" priority="139">
      <formula>#REF!&gt;=TODAY()</formula>
    </cfRule>
  </conditionalFormatting>
  <conditionalFormatting sqref="C40 C45 C48">
    <cfRule type="expression" dxfId="0" priority="140">
      <formula>#REF!&gt;=TODAY()</formula>
    </cfRule>
  </conditionalFormatting>
  <conditionalFormatting sqref="C40 C45 C48">
    <cfRule type="expression" dxfId="0" priority="141">
      <formula>#REF!&gt;=TODAY()</formula>
    </cfRule>
  </conditionalFormatting>
  <conditionalFormatting sqref="C40 C45 C48">
    <cfRule type="expression" dxfId="0" priority="142">
      <formula>#REF!&gt;=TODAY()</formula>
    </cfRule>
  </conditionalFormatting>
  <conditionalFormatting sqref="C40 C45 C48">
    <cfRule type="expression" dxfId="0" priority="143">
      <formula>#REF!&gt;=TODAY()</formula>
    </cfRule>
  </conditionalFormatting>
  <conditionalFormatting sqref="C40 C45 C48">
    <cfRule type="expression" dxfId="0" priority="144">
      <formula>#REF!&gt;=TODAY()</formula>
    </cfRule>
  </conditionalFormatting>
  <conditionalFormatting sqref="C40 C45 C48">
    <cfRule type="expression" dxfId="0" priority="145">
      <formula>#REF!&gt;=TODAY()</formula>
    </cfRule>
  </conditionalFormatting>
  <conditionalFormatting sqref="C40 C45 C48">
    <cfRule type="expression" dxfId="0" priority="146">
      <formula>#REF!&gt;=TODAY()</formula>
    </cfRule>
  </conditionalFormatting>
  <conditionalFormatting sqref="C40 C45 C48">
    <cfRule type="expression" dxfId="0" priority="147">
      <formula>#REF!&gt;=TODAY()</formula>
    </cfRule>
  </conditionalFormatting>
  <conditionalFormatting sqref="C40 C45 C48">
    <cfRule type="expression" dxfId="0" priority="148">
      <formula>#REF!&gt;=TODAY()</formula>
    </cfRule>
  </conditionalFormatting>
  <conditionalFormatting sqref="C40 C45 C48">
    <cfRule type="expression" dxfId="0" priority="149">
      <formula>#REF!&gt;=TODAY()</formula>
    </cfRule>
  </conditionalFormatting>
  <conditionalFormatting sqref="C40 C45 C48">
    <cfRule type="expression" dxfId="0" priority="150">
      <formula>#REF!&gt;=TODAY()</formula>
    </cfRule>
  </conditionalFormatting>
  <conditionalFormatting sqref="C40 C45 C48">
    <cfRule type="expression" dxfId="0" priority="151">
      <formula>#REF!&gt;=TODAY()</formula>
    </cfRule>
  </conditionalFormatting>
  <conditionalFormatting sqref="C40 C45 C48">
    <cfRule type="expression" dxfId="0" priority="152">
      <formula>#REF!&gt;=TODAY()</formula>
    </cfRule>
  </conditionalFormatting>
  <conditionalFormatting sqref="C40 C45 C48">
    <cfRule type="expression" dxfId="0" priority="153">
      <formula>#REF!&gt;=TODAY()</formula>
    </cfRule>
  </conditionalFormatting>
  <conditionalFormatting sqref="C40 C45 C48">
    <cfRule type="expression" dxfId="0" priority="154">
      <formula>#REF!&gt;=TODAY()</formula>
    </cfRule>
  </conditionalFormatting>
  <conditionalFormatting sqref="C40 C45 C48">
    <cfRule type="expression" dxfId="0" priority="155">
      <formula>#REF!&gt;=TODAY()</formula>
    </cfRule>
  </conditionalFormatting>
  <conditionalFormatting sqref="C40 C45 C48">
    <cfRule type="expression" dxfId="0" priority="156">
      <formula>#REF!&gt;=TODAY()</formula>
    </cfRule>
  </conditionalFormatting>
  <conditionalFormatting sqref="C40 C45 C48">
    <cfRule type="expression" dxfId="0" priority="157">
      <formula>#REF!&gt;=TODAY()</formula>
    </cfRule>
  </conditionalFormatting>
  <conditionalFormatting sqref="C40 C45 C48">
    <cfRule type="expression" dxfId="0" priority="158">
      <formula>#REF!&gt;=TODAY()</formula>
    </cfRule>
  </conditionalFormatting>
  <conditionalFormatting sqref="C40 C45 C48">
    <cfRule type="expression" dxfId="0" priority="159">
      <formula>#REF!&gt;=TODAY()</formula>
    </cfRule>
  </conditionalFormatting>
  <conditionalFormatting sqref="C40 C45 C48">
    <cfRule type="expression" dxfId="0" priority="160">
      <formula>#REF!&gt;=TODAY()</formula>
    </cfRule>
  </conditionalFormatting>
  <conditionalFormatting sqref="C40 C45 C48">
    <cfRule type="expression" dxfId="0" priority="161">
      <formula>#REF!&gt;=TODAY()</formula>
    </cfRule>
  </conditionalFormatting>
  <conditionalFormatting sqref="C40 C45 C48">
    <cfRule type="expression" dxfId="0" priority="162">
      <formula>#REF!&gt;=TODAY()</formula>
    </cfRule>
  </conditionalFormatting>
  <conditionalFormatting sqref="C40 C45 C48">
    <cfRule type="expression" dxfId="0" priority="163">
      <formula>#REF!&gt;=TODAY()</formula>
    </cfRule>
  </conditionalFormatting>
  <conditionalFormatting sqref="C40 C45 C48">
    <cfRule type="expression" dxfId="0" priority="164">
      <formula>#REF!&gt;=TODAY()</formula>
    </cfRule>
  </conditionalFormatting>
  <conditionalFormatting sqref="C40 C45 C48">
    <cfRule type="expression" dxfId="0" priority="165">
      <formula>#REF!&gt;=TODAY()</formula>
    </cfRule>
  </conditionalFormatting>
  <conditionalFormatting sqref="C40 C45 C48">
    <cfRule type="expression" dxfId="0" priority="166">
      <formula>#REF!&gt;=TODAY()</formula>
    </cfRule>
  </conditionalFormatting>
  <conditionalFormatting sqref="C40 C45 C48">
    <cfRule type="expression" dxfId="0" priority="167">
      <formula>#REF!&gt;=TODAY()</formula>
    </cfRule>
  </conditionalFormatting>
  <conditionalFormatting sqref="C40 C45 C48">
    <cfRule type="expression" dxfId="0" priority="168">
      <formula>#REF!&gt;=TODAY()</formula>
    </cfRule>
  </conditionalFormatting>
  <conditionalFormatting sqref="D6:Q6">
    <cfRule type="expression" dxfId="0" priority="169">
      <formula>#REF!&gt;=TODAY()</formula>
    </cfRule>
  </conditionalFormatting>
  <conditionalFormatting sqref="D6:Q6">
    <cfRule type="expression" dxfId="0" priority="170">
      <formula>#REF!&gt;=TODAY()</formula>
    </cfRule>
  </conditionalFormatting>
  <conditionalFormatting sqref="D36:Q36 D40:Q40 D45:Q45 D48:Q48">
    <cfRule type="expression" dxfId="0" priority="171">
      <formula>#REF!&gt;=TODAY()</formula>
    </cfRule>
  </conditionalFormatting>
  <conditionalFormatting sqref="D36:Q36 D40:Q40 D45:Q45 D48:Q48">
    <cfRule type="expression" dxfId="0" priority="172">
      <formula>#REF!&gt;=TODAY()</formula>
    </cfRule>
  </conditionalFormatting>
  <conditionalFormatting sqref="D36:Q36 D40:Q40 D45:Q45 D48:Q48">
    <cfRule type="expression" dxfId="0" priority="173">
      <formula>#REF!&gt;=TODAY()</formula>
    </cfRule>
  </conditionalFormatting>
  <conditionalFormatting sqref="D36:Q36 D40:Q40 D45:Q45 D48:Q48">
    <cfRule type="expression" dxfId="0" priority="174">
      <formula>#REF!&gt;=TODAY()</formula>
    </cfRule>
  </conditionalFormatting>
  <conditionalFormatting sqref="D40:Q40 D45:Q45 D48:Q48">
    <cfRule type="expression" dxfId="0" priority="175">
      <formula>#REF!&gt;=TODAY()</formula>
    </cfRule>
  </conditionalFormatting>
  <conditionalFormatting sqref="D40:Q40 D45:Q45 D48:Q48">
    <cfRule type="expression" dxfId="0" priority="176">
      <formula>#REF!&gt;=TODAY()</formula>
    </cfRule>
  </conditionalFormatting>
  <conditionalFormatting sqref="D40:Q40 D45:Q45 D48:Q48">
    <cfRule type="expression" dxfId="0" priority="177">
      <formula>#REF!&gt;=TODAY()</formula>
    </cfRule>
  </conditionalFormatting>
  <conditionalFormatting sqref="D40:Q40 D45:Q45 D48:Q48">
    <cfRule type="expression" dxfId="0" priority="178">
      <formula>#REF!&gt;=TODAY()</formula>
    </cfRule>
  </conditionalFormatting>
  <conditionalFormatting sqref="D40:Q40 D45:Q45 D48:Q48">
    <cfRule type="expression" dxfId="0" priority="179">
      <formula>#REF!&gt;=TODAY()</formula>
    </cfRule>
  </conditionalFormatting>
  <conditionalFormatting sqref="D40:Q40 D45:Q45 D48:Q48">
    <cfRule type="expression" dxfId="0" priority="180">
      <formula>#REF!&gt;=TODAY()</formula>
    </cfRule>
  </conditionalFormatting>
  <conditionalFormatting sqref="D40:Q40 D45:Q45 D48:Q48">
    <cfRule type="expression" dxfId="0" priority="181">
      <formula>#REF!&gt;=TODAY()</formula>
    </cfRule>
  </conditionalFormatting>
  <conditionalFormatting sqref="D40:Q40 D45:Q45 D48:Q48">
    <cfRule type="expression" dxfId="0" priority="182">
      <formula>#REF!&gt;=TODAY()</formula>
    </cfRule>
  </conditionalFormatting>
  <conditionalFormatting sqref="D40:Q40 D45:Q45 D48:Q48">
    <cfRule type="expression" dxfId="0" priority="183">
      <formula>#REF!&gt;=TODAY()</formula>
    </cfRule>
  </conditionalFormatting>
  <conditionalFormatting sqref="D40:Q40 D45:Q45 D48:Q48">
    <cfRule type="expression" dxfId="0" priority="184">
      <formula>#REF!&gt;=TODAY()</formula>
    </cfRule>
  </conditionalFormatting>
  <conditionalFormatting sqref="D40:Q40 D45:Q45 D48:Q48">
    <cfRule type="expression" dxfId="0" priority="185">
      <formula>#REF!&gt;=TODAY()</formula>
    </cfRule>
  </conditionalFormatting>
  <conditionalFormatting sqref="D40:Q40 D45:Q45 D48:Q48">
    <cfRule type="expression" dxfId="0" priority="186">
      <formula>#REF!&gt;=TODAY()</formula>
    </cfRule>
  </conditionalFormatting>
  <conditionalFormatting sqref="D45:Q45 D48:Q48">
    <cfRule type="expression" dxfId="0" priority="187">
      <formula>#REF!&gt;=TODAY()</formula>
    </cfRule>
  </conditionalFormatting>
  <conditionalFormatting sqref="D45:Q45 D48:Q48">
    <cfRule type="expression" dxfId="0" priority="188">
      <formula>#REF!&gt;=TODAY()</formula>
    </cfRule>
  </conditionalFormatting>
  <conditionalFormatting sqref="D45:Q45 D48:Q48">
    <cfRule type="expression" dxfId="0" priority="189">
      <formula>#REF!&gt;=TODAY()</formula>
    </cfRule>
  </conditionalFormatting>
  <conditionalFormatting sqref="D45:Q45 D48:Q48">
    <cfRule type="expression" dxfId="0" priority="190">
      <formula>#REF!&gt;=TODAY()</formula>
    </cfRule>
  </conditionalFormatting>
  <conditionalFormatting sqref="D45:Q45 D48:Q48">
    <cfRule type="expression" dxfId="0" priority="191">
      <formula>#REF!&gt;=TODAY()</formula>
    </cfRule>
  </conditionalFormatting>
  <conditionalFormatting sqref="D45:Q45 D48:Q48">
    <cfRule type="expression" dxfId="0" priority="192">
      <formula>#REF!&gt;=TODAY()</formula>
    </cfRule>
  </conditionalFormatting>
  <conditionalFormatting sqref="D45:Q45 D48:Q48">
    <cfRule type="expression" dxfId="0" priority="193">
      <formula>#REF!&gt;=TODAY()</formula>
    </cfRule>
  </conditionalFormatting>
  <conditionalFormatting sqref="D45:Q45 D48:Q48">
    <cfRule type="expression" dxfId="0" priority="194">
      <formula>#REF!&gt;=TODAY()</formula>
    </cfRule>
  </conditionalFormatting>
  <conditionalFormatting sqref="D45:Q45 D48:Q48">
    <cfRule type="expression" dxfId="0" priority="195">
      <formula>#REF!&gt;=TODAY()</formula>
    </cfRule>
  </conditionalFormatting>
  <conditionalFormatting sqref="D45:Q45 D48:Q48">
    <cfRule type="expression" dxfId="0" priority="196">
      <formula>#REF!&gt;=TODAY()</formula>
    </cfRule>
  </conditionalFormatting>
  <conditionalFormatting sqref="D45:Q45 D48:Q48">
    <cfRule type="expression" dxfId="0" priority="197">
      <formula>#REF!&gt;=TODAY()</formula>
    </cfRule>
  </conditionalFormatting>
  <conditionalFormatting sqref="D45:Q45 D48:Q48">
    <cfRule type="expression" dxfId="0" priority="198">
      <formula>#REF!&gt;=TODAY()</formula>
    </cfRule>
  </conditionalFormatting>
  <conditionalFormatting sqref="D45:Q45 D48:Q48">
    <cfRule type="expression" dxfId="0" priority="199">
      <formula>#REF!&gt;=TODAY()</formula>
    </cfRule>
  </conditionalFormatting>
  <conditionalFormatting sqref="D45:Q45 D48:Q48">
    <cfRule type="expression" dxfId="0" priority="200">
      <formula>#REF!&gt;=TODAY()</formula>
    </cfRule>
  </conditionalFormatting>
  <conditionalFormatting sqref="D45:Q45 D48:Q48">
    <cfRule type="expression" dxfId="0" priority="201">
      <formula>#REF!&gt;=TODAY()</formula>
    </cfRule>
  </conditionalFormatting>
  <conditionalFormatting sqref="D45:Q45 D48:Q48">
    <cfRule type="expression" dxfId="0" priority="202">
      <formula>#REF!&gt;=TODAY()</formula>
    </cfRule>
  </conditionalFormatting>
  <conditionalFormatting sqref="D45:Q45 D48:Q48">
    <cfRule type="expression" dxfId="0" priority="203">
      <formula>#REF!&gt;=TODAY()</formula>
    </cfRule>
  </conditionalFormatting>
  <conditionalFormatting sqref="D45:Q45 D48:Q48">
    <cfRule type="expression" dxfId="0" priority="204">
      <formula>#REF!&gt;=TODAY()</formula>
    </cfRule>
  </conditionalFormatting>
  <conditionalFormatting sqref="D45:Q45 D48:Q48">
    <cfRule type="expression" dxfId="0" priority="205">
      <formula>#REF!&gt;=TODAY()</formula>
    </cfRule>
  </conditionalFormatting>
  <conditionalFormatting sqref="D45:Q45 D48:Q48">
    <cfRule type="expression" dxfId="0" priority="206">
      <formula>#REF!&gt;=TODAY()</formula>
    </cfRule>
  </conditionalFormatting>
  <conditionalFormatting sqref="D45:Q45 D48:Q48">
    <cfRule type="expression" dxfId="0" priority="207">
      <formula>#REF!&gt;=TODAY()</formula>
    </cfRule>
  </conditionalFormatting>
  <conditionalFormatting sqref="D45:Q45 D48:Q48">
    <cfRule type="expression" dxfId="0" priority="208">
      <formula>#REF!&gt;=TODAY()</formula>
    </cfRule>
  </conditionalFormatting>
  <conditionalFormatting sqref="D45:Q45 D48:Q48">
    <cfRule type="expression" dxfId="0" priority="209">
      <formula>#REF!&gt;=TODAY()</formula>
    </cfRule>
  </conditionalFormatting>
  <conditionalFormatting sqref="D45:Q45 D48:Q48">
    <cfRule type="expression" dxfId="0" priority="210">
      <formula>#REF!&gt;=TODAY()</formula>
    </cfRule>
  </conditionalFormatting>
  <conditionalFormatting sqref="D45:Q45 D48:Q48">
    <cfRule type="expression" dxfId="0" priority="211">
      <formula>#REF!&gt;=TODAY()</formula>
    </cfRule>
  </conditionalFormatting>
  <conditionalFormatting sqref="D45:Q45 D48:Q48">
    <cfRule type="expression" dxfId="0" priority="212">
      <formula>#REF!&gt;=TODAY()</formula>
    </cfRule>
  </conditionalFormatting>
  <conditionalFormatting sqref="D45:Q45 D48:Q48">
    <cfRule type="expression" dxfId="0" priority="213">
      <formula>#REF!&gt;=TODAY()</formula>
    </cfRule>
  </conditionalFormatting>
  <conditionalFormatting sqref="D45:Q45 D48:Q48">
    <cfRule type="expression" dxfId="0" priority="214">
      <formula>#REF!&gt;=TODAY()</formula>
    </cfRule>
  </conditionalFormatting>
  <conditionalFormatting sqref="D45:Q45 D48:Q48">
    <cfRule type="expression" dxfId="0" priority="215">
      <formula>#REF!&gt;=TODAY()</formula>
    </cfRule>
  </conditionalFormatting>
  <conditionalFormatting sqref="D45:Q45 D48:Q48">
    <cfRule type="expression" dxfId="0" priority="216">
      <formula>#REF!&gt;=TODAY()</formula>
    </cfRule>
  </conditionalFormatting>
  <conditionalFormatting sqref="D45:Q45 D48:Q48">
    <cfRule type="expression" dxfId="0" priority="217">
      <formula>#REF!&gt;=TODAY()</formula>
    </cfRule>
  </conditionalFormatting>
  <conditionalFormatting sqref="D45:Q45 D48:Q48">
    <cfRule type="expression" dxfId="0" priority="218">
      <formula>#REF!&gt;=TODAY()</formula>
    </cfRule>
  </conditionalFormatting>
  <conditionalFormatting sqref="D45:Q45 D48:Q48">
    <cfRule type="expression" dxfId="0" priority="219">
      <formula>#REF!&gt;=TODAY()</formula>
    </cfRule>
  </conditionalFormatting>
  <conditionalFormatting sqref="D45:Q45 D48:Q48">
    <cfRule type="expression" dxfId="0" priority="220">
      <formula>#REF!&gt;=TODAY()</formula>
    </cfRule>
  </conditionalFormatting>
  <conditionalFormatting sqref="D45:Q45 D48:Q48">
    <cfRule type="expression" dxfId="0" priority="221">
      <formula>#REF!&gt;=TODAY()</formula>
    </cfRule>
  </conditionalFormatting>
  <conditionalFormatting sqref="D45:Q45 D48:Q48">
    <cfRule type="expression" dxfId="0" priority="222">
      <formula>#REF!&gt;=TODAY()</formula>
    </cfRule>
  </conditionalFormatting>
  <conditionalFormatting sqref="D45:Q45 D48:Q48">
    <cfRule type="expression" dxfId="0" priority="223">
      <formula>#REF!&gt;=TODAY()</formula>
    </cfRule>
  </conditionalFormatting>
  <conditionalFormatting sqref="D45:Q45 D48:Q48">
    <cfRule type="expression" dxfId="0" priority="224">
      <formula>#REF!&gt;=TODAY()</formula>
    </cfRule>
  </conditionalFormatting>
  <conditionalFormatting sqref="D45:Q45 D48:Q48">
    <cfRule type="expression" dxfId="0" priority="225">
      <formula>#REF!&gt;=TODAY()</formula>
    </cfRule>
  </conditionalFormatting>
  <conditionalFormatting sqref="D45:Q45 D48:Q48">
    <cfRule type="expression" dxfId="0" priority="226">
      <formula>#REF!&gt;=TODAY()</formula>
    </cfRule>
  </conditionalFormatting>
  <conditionalFormatting sqref="D45:Q45 D48:Q48">
    <cfRule type="expression" dxfId="0" priority="227">
      <formula>#REF!&gt;=TODAY()</formula>
    </cfRule>
  </conditionalFormatting>
  <conditionalFormatting sqref="D45:Q45 D48:Q48">
    <cfRule type="expression" dxfId="0" priority="228">
      <formula>#REF!&gt;=TODAY()</formula>
    </cfRule>
  </conditionalFormatting>
  <conditionalFormatting sqref="D6:Q6">
    <cfRule type="expression" dxfId="0" priority="229">
      <formula>#REF!&gt;=TODAY()</formula>
    </cfRule>
  </conditionalFormatting>
  <conditionalFormatting sqref="D6:Q6">
    <cfRule type="expression" dxfId="0" priority="230">
      <formula>#REF!&gt;=TODAY()</formula>
    </cfRule>
  </conditionalFormatting>
  <conditionalFormatting sqref="D6:Q6">
    <cfRule type="expression" dxfId="0" priority="231">
      <formula>#REF!&gt;=TODAY()</formula>
    </cfRule>
  </conditionalFormatting>
  <conditionalFormatting sqref="D6:Q6">
    <cfRule type="expression" dxfId="0" priority="232">
      <formula>#REF!&gt;=TODAY()</formula>
    </cfRule>
  </conditionalFormatting>
  <conditionalFormatting sqref="D6:Q6">
    <cfRule type="expression" dxfId="0" priority="233">
      <formula>#REF!&gt;=TODAY()</formula>
    </cfRule>
  </conditionalFormatting>
  <conditionalFormatting sqref="D6:Q6">
    <cfRule type="expression" dxfId="0" priority="234">
      <formula>#REF!&gt;=TODAY()</formula>
    </cfRule>
  </conditionalFormatting>
  <conditionalFormatting sqref="D6:Q6">
    <cfRule type="expression" dxfId="0" priority="235">
      <formula>#REF!&gt;=TODAY()</formula>
    </cfRule>
  </conditionalFormatting>
  <conditionalFormatting sqref="D6:Q6">
    <cfRule type="expression" dxfId="0" priority="236">
      <formula>#REF!&gt;=TODAY()</formula>
    </cfRule>
  </conditionalFormatting>
  <conditionalFormatting sqref="D6:Q6">
    <cfRule type="expression" dxfId="0" priority="237">
      <formula>#REF!&gt;=TODAY()</formula>
    </cfRule>
  </conditionalFormatting>
  <conditionalFormatting sqref="D6:Q6">
    <cfRule type="expression" dxfId="0" priority="238">
      <formula>#REF!&gt;=TODAY()</formula>
    </cfRule>
  </conditionalFormatting>
  <conditionalFormatting sqref="D6:Q6">
    <cfRule type="expression" dxfId="0" priority="239">
      <formula>#REF!&gt;=TODAY()</formula>
    </cfRule>
  </conditionalFormatting>
  <conditionalFormatting sqref="D6:Q6">
    <cfRule type="expression" dxfId="0" priority="240">
      <formula>#REF!&gt;=TODAY()</formula>
    </cfRule>
  </conditionalFormatting>
  <conditionalFormatting sqref="D6:Q6">
    <cfRule type="expression" dxfId="0" priority="241">
      <formula>#REF!&gt;=TODAY()</formula>
    </cfRule>
  </conditionalFormatting>
  <conditionalFormatting sqref="D6:Q6">
    <cfRule type="expression" dxfId="0" priority="242">
      <formula>#REF!&gt;=TODAY()</formula>
    </cfRule>
  </conditionalFormatting>
  <conditionalFormatting sqref="D6:Q6">
    <cfRule type="expression" dxfId="0" priority="243">
      <formula>#REF!&gt;=TODAY()</formula>
    </cfRule>
  </conditionalFormatting>
  <conditionalFormatting sqref="D6:Q6">
    <cfRule type="expression" dxfId="0" priority="244">
      <formula>#REF!&gt;=TODAY()</formula>
    </cfRule>
  </conditionalFormatting>
  <conditionalFormatting sqref="D36:Q36 D40:Q40 D45:Q45 D48:Q48">
    <cfRule type="expression" dxfId="0" priority="245">
      <formula>#REF!&gt;=TODAY()</formula>
    </cfRule>
  </conditionalFormatting>
  <conditionalFormatting sqref="D36:Q36 D40:Q40 D45:Q45 D48:Q48">
    <cfRule type="expression" dxfId="0" priority="246">
      <formula>#REF!&gt;=TODAY()</formula>
    </cfRule>
  </conditionalFormatting>
  <conditionalFormatting sqref="D36:Q36 D40:Q40 D45:Q45 D48:Q48">
    <cfRule type="expression" dxfId="0" priority="247">
      <formula>#REF!&gt;=TODAY()</formula>
    </cfRule>
  </conditionalFormatting>
  <conditionalFormatting sqref="D36:Q36 D40:Q40 D45:Q45 D48:Q48">
    <cfRule type="expression" dxfId="0" priority="248">
      <formula>#REF!&gt;=TODAY()</formula>
    </cfRule>
  </conditionalFormatting>
  <conditionalFormatting sqref="D36:Q36 D40:Q40 D45:Q45 D48:Q48">
    <cfRule type="expression" dxfId="0" priority="249">
      <formula>#REF!&gt;=TODAY()</formula>
    </cfRule>
  </conditionalFormatting>
  <conditionalFormatting sqref="D36:Q36 D40:Q40 D45:Q45 D48:Q48">
    <cfRule type="expression" dxfId="0" priority="250">
      <formula>#REF!&gt;=TODAY()</formula>
    </cfRule>
  </conditionalFormatting>
  <conditionalFormatting sqref="D36:Q36 D40:Q40 D45:Q45 D48:Q48">
    <cfRule type="expression" dxfId="0" priority="251">
      <formula>#REF!&gt;=TODAY()</formula>
    </cfRule>
  </conditionalFormatting>
  <conditionalFormatting sqref="D36:Q36 D40:Q40 D45:Q45 D48:Q48">
    <cfRule type="expression" dxfId="0" priority="252">
      <formula>#REF!&gt;=TODAY()</formula>
    </cfRule>
  </conditionalFormatting>
  <conditionalFormatting sqref="D36:Q36 D40:Q40 D45:Q45 D48:Q48">
    <cfRule type="expression" dxfId="0" priority="253">
      <formula>#REF!&gt;=TODAY()</formula>
    </cfRule>
  </conditionalFormatting>
  <conditionalFormatting sqref="D36:Q36 D40:Q40 D45:Q45 D48:Q48">
    <cfRule type="expression" dxfId="0" priority="254">
      <formula>#REF!&gt;=TODAY()</formula>
    </cfRule>
  </conditionalFormatting>
  <conditionalFormatting sqref="D36:Q36 D40:Q40 D45:Q45 D48:Q48">
    <cfRule type="expression" dxfId="0" priority="255">
      <formula>#REF!&gt;=TODAY()</formula>
    </cfRule>
  </conditionalFormatting>
  <conditionalFormatting sqref="D36:Q36 D40:Q40 D45:Q45 D48:Q48">
    <cfRule type="expression" dxfId="0" priority="256">
      <formula>#REF!&gt;=TODAY()</formula>
    </cfRule>
  </conditionalFormatting>
  <conditionalFormatting sqref="D36:Q36 D40:Q40 D45:Q45 D48:Q48">
    <cfRule type="expression" dxfId="0" priority="257">
      <formula>#REF!&gt;=TODAY()</formula>
    </cfRule>
  </conditionalFormatting>
  <conditionalFormatting sqref="D36:Q36 D40:Q40 D45:Q45 D48:Q48">
    <cfRule type="expression" dxfId="0" priority="258">
      <formula>#REF!&gt;=TODAY()</formula>
    </cfRule>
  </conditionalFormatting>
  <conditionalFormatting sqref="D36:Q36 D40:Q40 D45:Q45 D48:Q48">
    <cfRule type="expression" dxfId="0" priority="259">
      <formula>#REF!&gt;=TODAY()</formula>
    </cfRule>
  </conditionalFormatting>
  <conditionalFormatting sqref="D36:Q36 D40:Q40 D45:Q45 D48:Q48">
    <cfRule type="expression" dxfId="0" priority="260">
      <formula>#REF!&gt;=TODAY()</formula>
    </cfRule>
  </conditionalFormatting>
  <conditionalFormatting sqref="D36:Q36 D40:Q40 D45:Q45 D48:Q48">
    <cfRule type="expression" dxfId="0" priority="261">
      <formula>#REF!&gt;=TODAY()</formula>
    </cfRule>
  </conditionalFormatting>
  <conditionalFormatting sqref="D36:Q36 D40:Q40 D45:Q45 D48:Q48">
    <cfRule type="expression" dxfId="0" priority="262">
      <formula>#REF!&gt;=TODAY()</formula>
    </cfRule>
  </conditionalFormatting>
  <conditionalFormatting sqref="D36:Q36 D40:Q40 D45:Q45 D48:Q48">
    <cfRule type="expression" dxfId="0" priority="263">
      <formula>#REF!&gt;=TODAY()</formula>
    </cfRule>
  </conditionalFormatting>
  <conditionalFormatting sqref="D36:Q36 D40:Q40 D45:Q45 D48:Q48">
    <cfRule type="expression" dxfId="0" priority="264">
      <formula>#REF!&gt;=TODAY()</formula>
    </cfRule>
  </conditionalFormatting>
  <conditionalFormatting sqref="D36:Q36 D40:Q40 D45:Q45 D48:Q48">
    <cfRule type="expression" dxfId="0" priority="265">
      <formula>#REF!&gt;=TODAY()</formula>
    </cfRule>
  </conditionalFormatting>
  <conditionalFormatting sqref="D36:Q36 D40:Q40 D45:Q45 D48:Q48">
    <cfRule type="expression" dxfId="0" priority="266">
      <formula>#REF!&gt;=TODAY()</formula>
    </cfRule>
  </conditionalFormatting>
  <conditionalFormatting sqref="D36:Q36 D40:Q40 D45:Q45 D48:Q48">
    <cfRule type="expression" dxfId="0" priority="267">
      <formula>#REF!&gt;=TODAY()</formula>
    </cfRule>
  </conditionalFormatting>
  <conditionalFormatting sqref="D36:Q36 D40:Q40 D45:Q45 D48:Q48">
    <cfRule type="expression" dxfId="0" priority="268">
      <formula>#REF!&gt;=TODAY()</formula>
    </cfRule>
  </conditionalFormatting>
  <conditionalFormatting sqref="D36:Q36 D40:Q40 D45:Q45 D48:Q48">
    <cfRule type="expression" dxfId="0" priority="269">
      <formula>#REF!&gt;=TODAY()</formula>
    </cfRule>
  </conditionalFormatting>
  <conditionalFormatting sqref="D36:Q36 D40:Q40 D45:Q45 D48:Q48">
    <cfRule type="expression" dxfId="0" priority="270">
      <formula>#REF!&gt;=TODAY()</formula>
    </cfRule>
  </conditionalFormatting>
  <conditionalFormatting sqref="D36:Q36 D40:Q40 D45:Q45 D48:Q48">
    <cfRule type="expression" dxfId="0" priority="271">
      <formula>#REF!&gt;=TODAY()</formula>
    </cfRule>
  </conditionalFormatting>
  <conditionalFormatting sqref="D36:Q36 D40:Q40 D45:Q45 D48:Q48">
    <cfRule type="expression" dxfId="0" priority="272">
      <formula>#REF!&gt;=TODAY()</formula>
    </cfRule>
  </conditionalFormatting>
  <conditionalFormatting sqref="D36:Q36 D40:Q40 D45:Q45 D48:Q48">
    <cfRule type="expression" dxfId="0" priority="273">
      <formula>#REF!&gt;=TODAY()</formula>
    </cfRule>
  </conditionalFormatting>
  <conditionalFormatting sqref="D36:Q36 D40:Q40 D45:Q45 D48:Q48">
    <cfRule type="expression" dxfId="0" priority="274">
      <formula>#REF!&gt;=TODAY()</formula>
    </cfRule>
  </conditionalFormatting>
  <conditionalFormatting sqref="D36:Q36 D40:Q40 D45:Q45 D48:Q48">
    <cfRule type="expression" dxfId="0" priority="275">
      <formula>#REF!&gt;=TODAY()</formula>
    </cfRule>
  </conditionalFormatting>
  <conditionalFormatting sqref="D36:Q36 D40:Q40 D45:Q45 D48:Q48">
    <cfRule type="expression" dxfId="0" priority="276">
      <formula>#REF!&gt;=TODAY()</formula>
    </cfRule>
  </conditionalFormatting>
  <conditionalFormatting sqref="D36:Q36 D40:Q40 D45:Q45 D48:Q48">
    <cfRule type="expression" dxfId="0" priority="277">
      <formula>#REF!&gt;=TODAY()</formula>
    </cfRule>
  </conditionalFormatting>
  <conditionalFormatting sqref="D36:Q36 D40:Q40 D45:Q45 D48:Q48">
    <cfRule type="expression" dxfId="0" priority="278">
      <formula>#REF!&gt;=TODAY()</formula>
    </cfRule>
  </conditionalFormatting>
  <conditionalFormatting sqref="D36:Q36 D40:Q40 D45:Q45 D48:Q48">
    <cfRule type="expression" dxfId="0" priority="279">
      <formula>#REF!&gt;=TODAY()</formula>
    </cfRule>
  </conditionalFormatting>
  <conditionalFormatting sqref="D36:Q36 D40:Q40 D45:Q45 D48:Q48">
    <cfRule type="expression" dxfId="0" priority="280">
      <formula>#REF!&gt;=TODAY()</formula>
    </cfRule>
  </conditionalFormatting>
  <conditionalFormatting sqref="D36:Q36 D40:Q40 D45:Q45 D48:Q48">
    <cfRule type="expression" dxfId="0" priority="281">
      <formula>#REF!&gt;=TODAY()</formula>
    </cfRule>
  </conditionalFormatting>
  <conditionalFormatting sqref="D36:Q36 D40:Q40 D45:Q45 D48:Q48">
    <cfRule type="expression" dxfId="0" priority="282">
      <formula>#REF!&gt;=TODAY()</formula>
    </cfRule>
  </conditionalFormatting>
  <conditionalFormatting sqref="D40:Q40 D45:Q45 D48:Q48">
    <cfRule type="expression" dxfId="0" priority="283">
      <formula>#REF!&gt;=TODAY()</formula>
    </cfRule>
  </conditionalFormatting>
  <conditionalFormatting sqref="D40:Q40 D45:Q45 D48:Q48">
    <cfRule type="expression" dxfId="0" priority="284">
      <formula>#REF!&gt;=TODAY()</formula>
    </cfRule>
  </conditionalFormatting>
  <conditionalFormatting sqref="D40:Q40 D45:Q45 D48:Q48">
    <cfRule type="expression" dxfId="0" priority="285">
      <formula>#REF!&gt;=TODAY()</formula>
    </cfRule>
  </conditionalFormatting>
  <conditionalFormatting sqref="D40:Q40 D45:Q45 D48:Q48">
    <cfRule type="expression" dxfId="0" priority="286">
      <formula>#REF!&gt;=TODAY()</formula>
    </cfRule>
  </conditionalFormatting>
  <conditionalFormatting sqref="D40:Q40 D45:Q45 D48:Q48">
    <cfRule type="expression" dxfId="0" priority="287">
      <formula>#REF!&gt;=TODAY()</formula>
    </cfRule>
  </conditionalFormatting>
  <conditionalFormatting sqref="D40:Q40 D45:Q45 D48:Q48">
    <cfRule type="expression" dxfId="0" priority="288">
      <formula>#REF!&gt;=TODAY()</formula>
    </cfRule>
  </conditionalFormatting>
  <conditionalFormatting sqref="D40:Q40 D45:Q45 D48:Q48">
    <cfRule type="expression" dxfId="0" priority="289">
      <formula>#REF!&gt;=TODAY()</formula>
    </cfRule>
  </conditionalFormatting>
  <conditionalFormatting sqref="D40:Q40 D45:Q45 D48:Q48">
    <cfRule type="expression" dxfId="0" priority="290">
      <formula>#REF!&gt;=TODAY()</formula>
    </cfRule>
  </conditionalFormatting>
  <conditionalFormatting sqref="D40:Q40 D45:Q45 D48:Q48">
    <cfRule type="expression" dxfId="0" priority="291">
      <formula>#REF!&gt;=TODAY()</formula>
    </cfRule>
  </conditionalFormatting>
  <conditionalFormatting sqref="D40:Q40 D45:Q45 D48:Q48">
    <cfRule type="expression" dxfId="0" priority="292">
      <formula>#REF!&gt;=TODAY()</formula>
    </cfRule>
  </conditionalFormatting>
  <conditionalFormatting sqref="D40:Q40 D45:Q45 D48:Q48">
    <cfRule type="expression" dxfId="0" priority="293">
      <formula>#REF!&gt;=TODAY()</formula>
    </cfRule>
  </conditionalFormatting>
  <conditionalFormatting sqref="D40:Q40 D45:Q45 D48:Q48">
    <cfRule type="expression" dxfId="0" priority="294">
      <formula>#REF!&gt;=TODAY()</formula>
    </cfRule>
  </conditionalFormatting>
  <conditionalFormatting sqref="D40:Q40 D45:Q45 D48:Q48">
    <cfRule type="expression" dxfId="0" priority="295">
      <formula>#REF!&gt;=TODAY()</formula>
    </cfRule>
  </conditionalFormatting>
  <conditionalFormatting sqref="D40:Q40 D45:Q45 D48:Q48">
    <cfRule type="expression" dxfId="0" priority="296">
      <formula>#REF!&gt;=TODAY()</formula>
    </cfRule>
  </conditionalFormatting>
  <conditionalFormatting sqref="D40:Q40 D45:Q45 D48:Q48">
    <cfRule type="expression" dxfId="0" priority="297">
      <formula>#REF!&gt;=TODAY()</formula>
    </cfRule>
  </conditionalFormatting>
  <conditionalFormatting sqref="D40:Q40 D45:Q45 D48:Q48">
    <cfRule type="expression" dxfId="0" priority="298">
      <formula>#REF!&gt;=TODAY()</formula>
    </cfRule>
  </conditionalFormatting>
  <conditionalFormatting sqref="D40:Q40 D45:Q45 D48:Q48">
    <cfRule type="expression" dxfId="0" priority="299">
      <formula>#REF!&gt;=TODAY()</formula>
    </cfRule>
  </conditionalFormatting>
  <conditionalFormatting sqref="D40:Q40 D45:Q45 D48:Q48">
    <cfRule type="expression" dxfId="0" priority="300">
      <formula>#REF!&gt;=TODAY()</formula>
    </cfRule>
  </conditionalFormatting>
  <conditionalFormatting sqref="D40:Q40 D45:Q45 D48:Q48">
    <cfRule type="expression" dxfId="0" priority="301">
      <formula>#REF!&gt;=TODAY()</formula>
    </cfRule>
  </conditionalFormatting>
  <conditionalFormatting sqref="D40:Q40 D45:Q45 D48:Q48">
    <cfRule type="expression" dxfId="0" priority="302">
      <formula>#REF!&gt;=TODAY()</formula>
    </cfRule>
  </conditionalFormatting>
  <conditionalFormatting sqref="D40:Q40 D45:Q45 D48:Q48">
    <cfRule type="expression" dxfId="0" priority="303">
      <formula>#REF!&gt;=TODAY()</formula>
    </cfRule>
  </conditionalFormatting>
  <conditionalFormatting sqref="D40:Q40 D45:Q45 D48:Q48">
    <cfRule type="expression" dxfId="0" priority="304">
      <formula>#REF!&gt;=TODAY()</formula>
    </cfRule>
  </conditionalFormatting>
  <conditionalFormatting sqref="D40:Q40 D45:Q45 D48:Q48">
    <cfRule type="expression" dxfId="0" priority="305">
      <formula>#REF!&gt;=TODAY()</formula>
    </cfRule>
  </conditionalFormatting>
  <conditionalFormatting sqref="D40:Q40 D45:Q45 D48:Q48">
    <cfRule type="expression" dxfId="0" priority="306">
      <formula>#REF!&gt;=TODAY()</formula>
    </cfRule>
  </conditionalFormatting>
  <conditionalFormatting sqref="D40:Q40 D45:Q45 D48:Q48">
    <cfRule type="expression" dxfId="0" priority="307">
      <formula>#REF!&gt;=TODAY()</formula>
    </cfRule>
  </conditionalFormatting>
  <conditionalFormatting sqref="D40:Q40 D45:Q45 D48:Q48">
    <cfRule type="expression" dxfId="0" priority="308">
      <formula>#REF!&gt;=TODAY()</formula>
    </cfRule>
  </conditionalFormatting>
  <conditionalFormatting sqref="D40:Q40 D45:Q45 D48:Q48">
    <cfRule type="expression" dxfId="0" priority="309">
      <formula>#REF!&gt;=TODAY()</formula>
    </cfRule>
  </conditionalFormatting>
  <conditionalFormatting sqref="D40:Q40 D45:Q45 D48:Q48">
    <cfRule type="expression" dxfId="0" priority="310">
      <formula>#REF!&gt;=TODAY()</formula>
    </cfRule>
  </conditionalFormatting>
  <conditionalFormatting sqref="D40:Q40 D45:Q45 D48:Q48">
    <cfRule type="expression" dxfId="0" priority="311">
      <formula>#REF!&gt;=TODAY()</formula>
    </cfRule>
  </conditionalFormatting>
  <conditionalFormatting sqref="D40:Q40 D45:Q45 D48:Q48">
    <cfRule type="expression" dxfId="0" priority="312">
      <formula>#REF!&gt;=TODAY()</formula>
    </cfRule>
  </conditionalFormatting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12" width="23.71"/>
    <col customWidth="1" min="13" max="18" width="17.29"/>
  </cols>
  <sheetData>
    <row r="1" ht="13.5" customHeight="1">
      <c r="A1" s="160"/>
      <c r="B1" s="161"/>
      <c r="C1" s="161"/>
      <c r="D1" s="161"/>
      <c r="E1" s="161"/>
      <c r="F1" s="161"/>
      <c r="G1" s="161"/>
      <c r="H1" s="161"/>
      <c r="I1" s="162"/>
      <c r="J1" s="162"/>
      <c r="K1" s="163"/>
      <c r="L1" s="92"/>
      <c r="M1" s="92"/>
      <c r="N1" s="4"/>
      <c r="O1" s="4"/>
      <c r="P1" s="4"/>
      <c r="Q1" s="4"/>
      <c r="R1" s="4"/>
    </row>
    <row r="2" ht="15.0" customHeight="1">
      <c r="A2" s="160"/>
      <c r="B2" s="164" t="s">
        <v>0</v>
      </c>
      <c r="H2" s="165"/>
      <c r="I2" s="160"/>
      <c r="J2" s="160"/>
      <c r="K2" s="150"/>
      <c r="L2" s="92"/>
      <c r="M2" s="92"/>
      <c r="N2" s="4"/>
      <c r="O2" s="4"/>
      <c r="P2" s="4"/>
      <c r="Q2" s="4"/>
      <c r="R2" s="4"/>
    </row>
    <row r="3" ht="15.0" customHeight="1">
      <c r="A3" s="160"/>
      <c r="B3" s="166"/>
      <c r="H3" s="165"/>
      <c r="I3" s="160"/>
      <c r="J3" s="160"/>
      <c r="K3" s="150"/>
      <c r="L3" s="92"/>
      <c r="M3" s="92"/>
      <c r="N3" s="167"/>
      <c r="O3" s="167"/>
      <c r="P3" s="167"/>
      <c r="Q3" s="167"/>
      <c r="R3" s="167"/>
    </row>
    <row r="4" ht="15.0" customHeight="1">
      <c r="A4" s="160"/>
      <c r="B4" s="168"/>
      <c r="C4" s="169"/>
      <c r="D4" s="169"/>
      <c r="E4" s="169"/>
      <c r="F4" s="169"/>
      <c r="G4" s="169"/>
      <c r="H4" s="170"/>
      <c r="I4" s="160"/>
      <c r="J4" s="160"/>
      <c r="K4" s="150"/>
      <c r="L4" s="92"/>
      <c r="M4" s="92"/>
      <c r="N4" s="167"/>
      <c r="O4" s="167"/>
      <c r="P4" s="167"/>
      <c r="Q4" s="167"/>
      <c r="R4" s="167"/>
    </row>
    <row r="5" ht="15.75" customHeight="1">
      <c r="A5" s="160"/>
      <c r="B5" s="171" t="s">
        <v>8</v>
      </c>
      <c r="C5" s="172">
        <f>DATE($K$5,$K$6,1)</f>
        <v>44470</v>
      </c>
      <c r="D5" s="172">
        <f>DATE($K$5-1,$K$6,1)</f>
        <v>44105</v>
      </c>
      <c r="E5" s="173" t="s">
        <v>120</v>
      </c>
      <c r="F5" s="174" t="str">
        <f>CONCATENATE($K$6,"M",RIGHT($K$5,2))</f>
        <v>10M21</v>
      </c>
      <c r="G5" s="174" t="str">
        <f>CONCATENATE($K$6,"M",RIGHT($K$5,2)-1)</f>
        <v>10M20</v>
      </c>
      <c r="H5" s="173" t="s">
        <v>120</v>
      </c>
      <c r="I5" s="160"/>
      <c r="J5" s="175" t="s">
        <v>121</v>
      </c>
      <c r="K5" s="176">
        <v>2021.0</v>
      </c>
      <c r="L5" s="177" t="s">
        <v>122</v>
      </c>
      <c r="M5" s="92"/>
      <c r="N5" s="4"/>
      <c r="O5" s="4"/>
      <c r="P5" s="4"/>
      <c r="Q5" s="4"/>
      <c r="R5" s="4"/>
    </row>
    <row r="6" ht="15.75" customHeight="1">
      <c r="A6" s="160"/>
      <c r="B6" s="178" t="s">
        <v>9</v>
      </c>
      <c r="C6" s="179"/>
      <c r="D6" s="179"/>
      <c r="E6" s="180"/>
      <c r="F6" s="179"/>
      <c r="G6" s="179"/>
      <c r="H6" s="180"/>
      <c r="I6" s="160"/>
      <c r="J6" s="175" t="s">
        <v>123</v>
      </c>
      <c r="K6" s="176">
        <v>10.0</v>
      </c>
      <c r="L6" s="177" t="s">
        <v>124</v>
      </c>
      <c r="M6" s="92"/>
      <c r="N6" s="4"/>
      <c r="O6" s="4"/>
      <c r="P6" s="4"/>
      <c r="Q6" s="4"/>
      <c r="R6" s="4"/>
    </row>
    <row r="7" ht="15.75" customHeight="1">
      <c r="A7" s="160"/>
      <c r="B7" s="181" t="s">
        <v>10</v>
      </c>
      <c r="C7" s="182">
        <f>HLOOKUP(C$5,Month!$5:$50,Month!$A7,FALSE)</f>
        <v>27.47</v>
      </c>
      <c r="D7" s="182">
        <f>HLOOKUP(D$5,Month!$5:$50,Month!$A7,FALSE)</f>
        <v>27.987</v>
      </c>
      <c r="E7" s="182">
        <f t="shared" ref="E7:E14" si="1">((C7-D7)/D7)*100</f>
        <v>-1.84728624</v>
      </c>
      <c r="F7" s="182">
        <f>HLOOKUP(F$5,YTD!$5:$50,YTD!$A7,FALSE)</f>
        <v>281.835</v>
      </c>
      <c r="G7" s="182">
        <f>HLOOKUP(G$5,YTD!$5:$50,YTD!$A7,FALSE)</f>
        <v>285.775</v>
      </c>
      <c r="H7" s="182">
        <f t="shared" ref="H7:H14" si="2">((F7-G7)/G7)*100</f>
        <v>-1.378707025</v>
      </c>
      <c r="I7" s="160"/>
      <c r="J7" s="183">
        <f t="shared" ref="J7:J14" si="3">C7-D7</f>
        <v>-0.517</v>
      </c>
      <c r="K7" s="150"/>
      <c r="L7" s="92"/>
      <c r="M7" s="92"/>
      <c r="N7" s="4"/>
      <c r="O7" s="4"/>
      <c r="P7" s="4"/>
      <c r="Q7" s="4"/>
      <c r="R7" s="4"/>
    </row>
    <row r="8" ht="15.75" customHeight="1">
      <c r="A8" s="160"/>
      <c r="B8" s="184" t="s">
        <v>11</v>
      </c>
      <c r="C8" s="185">
        <f>HLOOKUP(C$5,Month!$5:$50,Month!$A8,FALSE)</f>
        <v>18.231</v>
      </c>
      <c r="D8" s="185">
        <f>HLOOKUP(D$5,Month!$5:$50,Month!$A8,FALSE)</f>
        <v>19.04</v>
      </c>
      <c r="E8" s="185">
        <f t="shared" si="1"/>
        <v>-4.24894958</v>
      </c>
      <c r="F8" s="185">
        <f>HLOOKUP(F$5,YTD!$5:$50,YTD!$A8,FALSE)</f>
        <v>181.535</v>
      </c>
      <c r="G8" s="185">
        <f>HLOOKUP(G$5,YTD!$5:$50,YTD!$A8,FALSE)</f>
        <v>190.143</v>
      </c>
      <c r="H8" s="185">
        <f t="shared" si="2"/>
        <v>-4.527119063</v>
      </c>
      <c r="I8" s="160"/>
      <c r="J8" s="183">
        <f t="shared" si="3"/>
        <v>-0.809</v>
      </c>
      <c r="K8" s="92"/>
      <c r="L8" s="92"/>
      <c r="M8" s="92"/>
      <c r="N8" s="4"/>
      <c r="O8" s="4"/>
      <c r="P8" s="4"/>
      <c r="Q8" s="4"/>
      <c r="R8" s="4"/>
    </row>
    <row r="9" ht="15.75" customHeight="1">
      <c r="A9" s="160"/>
      <c r="B9" s="184" t="s">
        <v>12</v>
      </c>
      <c r="C9" s="185">
        <f>HLOOKUP(C$5,Month!$5:$50,Month!$A9,FALSE)</f>
        <v>5.77</v>
      </c>
      <c r="D9" s="185">
        <f>HLOOKUP(D$5,Month!$5:$50,Month!$A9,FALSE)</f>
        <v>5.6</v>
      </c>
      <c r="E9" s="185">
        <f t="shared" si="1"/>
        <v>3.035714286</v>
      </c>
      <c r="F9" s="185">
        <f>HLOOKUP(F$5,YTD!$5:$50,YTD!$A9,FALSE)</f>
        <v>62.267</v>
      </c>
      <c r="G9" s="185">
        <f>HLOOKUP(G$5,YTD!$5:$50,YTD!$A9,FALSE)</f>
        <v>53.747</v>
      </c>
      <c r="H9" s="185">
        <f t="shared" si="2"/>
        <v>15.85204756</v>
      </c>
      <c r="I9" s="160"/>
      <c r="J9" s="183">
        <f t="shared" si="3"/>
        <v>0.17</v>
      </c>
      <c r="K9" s="92"/>
      <c r="L9" s="92"/>
      <c r="M9" s="92"/>
      <c r="N9" s="4"/>
      <c r="O9" s="4"/>
      <c r="P9" s="4"/>
      <c r="Q9" s="4"/>
      <c r="R9" s="4"/>
    </row>
    <row r="10" ht="15.75" customHeight="1">
      <c r="A10" s="160"/>
      <c r="B10" s="184" t="s">
        <v>13</v>
      </c>
      <c r="C10" s="185">
        <f>HLOOKUP(C$5,Month!$5:$50,Month!$A10,FALSE)</f>
        <v>3.469</v>
      </c>
      <c r="D10" s="185">
        <f>HLOOKUP(D$5,Month!$5:$50,Month!$A10,FALSE)</f>
        <v>3.347</v>
      </c>
      <c r="E10" s="185">
        <f t="shared" si="1"/>
        <v>3.645055273</v>
      </c>
      <c r="F10" s="185">
        <f>HLOOKUP(F$5,YTD!$5:$50,YTD!$A10,FALSE)</f>
        <v>38.033</v>
      </c>
      <c r="G10" s="185">
        <f>HLOOKUP(G$5,YTD!$5:$50,YTD!$A10,FALSE)</f>
        <v>41.885</v>
      </c>
      <c r="H10" s="185">
        <f t="shared" si="2"/>
        <v>-9.196609765</v>
      </c>
      <c r="I10" s="160"/>
      <c r="J10" s="183">
        <f t="shared" si="3"/>
        <v>0.122</v>
      </c>
      <c r="K10" s="92"/>
      <c r="L10" s="92"/>
      <c r="M10" s="92"/>
      <c r="N10" s="4"/>
      <c r="O10" s="4"/>
      <c r="P10" s="4"/>
      <c r="Q10" s="4"/>
      <c r="R10" s="4"/>
    </row>
    <row r="11" ht="15.75" customHeight="1">
      <c r="A11" s="160"/>
      <c r="B11" s="181" t="s">
        <v>14</v>
      </c>
      <c r="C11" s="182">
        <f>HLOOKUP(C$5,Month!$5:$50,Month!$A11,FALSE)</f>
        <v>1.682</v>
      </c>
      <c r="D11" s="182">
        <f>HLOOKUP(D$5,Month!$5:$50,Month!$A11,FALSE)</f>
        <v>2.023</v>
      </c>
      <c r="E11" s="182">
        <f t="shared" si="1"/>
        <v>-16.85615423</v>
      </c>
      <c r="F11" s="182">
        <f>HLOOKUP(F$5,YTD!$5:$50,YTD!$A11,FALSE)</f>
        <v>19.066</v>
      </c>
      <c r="G11" s="182">
        <f>HLOOKUP(G$5,YTD!$5:$50,YTD!$A11,FALSE)</f>
        <v>22.215</v>
      </c>
      <c r="H11" s="182">
        <f t="shared" si="2"/>
        <v>-14.17510691</v>
      </c>
      <c r="I11" s="160"/>
      <c r="J11" s="183">
        <f t="shared" si="3"/>
        <v>-0.341</v>
      </c>
      <c r="K11" s="151" t="s">
        <v>125</v>
      </c>
      <c r="L11" s="92"/>
      <c r="M11" s="92"/>
      <c r="N11" s="4"/>
      <c r="O11" s="4"/>
      <c r="P11" s="4"/>
      <c r="Q11" s="4"/>
      <c r="R11" s="4"/>
    </row>
    <row r="12" ht="15.75" customHeight="1">
      <c r="A12" s="160"/>
      <c r="B12" s="181" t="s">
        <v>15</v>
      </c>
      <c r="C12" s="182">
        <f>HLOOKUP(C$5,Month!$5:$50,Month!$A12,FALSE)</f>
        <v>4.586</v>
      </c>
      <c r="D12" s="182">
        <f>HLOOKUP(D$5,Month!$5:$50,Month!$A12,FALSE)</f>
        <v>4.815</v>
      </c>
      <c r="E12" s="182">
        <f t="shared" si="1"/>
        <v>-4.755970924</v>
      </c>
      <c r="F12" s="182">
        <f>HLOOKUP(F$5,YTD!$5:$50,YTD!$A12,FALSE)</f>
        <v>77.857</v>
      </c>
      <c r="G12" s="182">
        <f>HLOOKUP(G$5,YTD!$5:$50,YTD!$A12,FALSE)</f>
        <v>55.277</v>
      </c>
      <c r="H12" s="182">
        <f t="shared" si="2"/>
        <v>40.84881596</v>
      </c>
      <c r="I12" s="160"/>
      <c r="J12" s="183">
        <f t="shared" si="3"/>
        <v>-0.229</v>
      </c>
      <c r="K12" s="92"/>
      <c r="L12" s="92"/>
      <c r="M12" s="92"/>
      <c r="N12" s="4"/>
      <c r="O12" s="4"/>
      <c r="P12" s="4"/>
      <c r="Q12" s="4"/>
      <c r="R12" s="4"/>
    </row>
    <row r="13" ht="15.75" customHeight="1">
      <c r="A13" s="160"/>
      <c r="B13" s="181" t="s">
        <v>16</v>
      </c>
      <c r="C13" s="182">
        <f>HLOOKUP(C$5,Month!$5:$50,Month!$A13,FALSE)</f>
        <v>16.428</v>
      </c>
      <c r="D13" s="182">
        <f>HLOOKUP(D$5,Month!$5:$50,Month!$A13,FALSE)</f>
        <v>22.639</v>
      </c>
      <c r="E13" s="182">
        <f t="shared" si="1"/>
        <v>-27.43495737</v>
      </c>
      <c r="F13" s="182">
        <f>HLOOKUP(F$5,YTD!$5:$50,YTD!$A13,FALSE)</f>
        <v>190.27</v>
      </c>
      <c r="G13" s="182">
        <f>HLOOKUP(G$5,YTD!$5:$50,YTD!$A13,FALSE)</f>
        <v>206.662</v>
      </c>
      <c r="H13" s="182">
        <f t="shared" si="2"/>
        <v>-7.931792008</v>
      </c>
      <c r="I13" s="160"/>
      <c r="J13" s="183">
        <f t="shared" si="3"/>
        <v>-6.211</v>
      </c>
      <c r="K13" s="92"/>
      <c r="L13" s="92"/>
      <c r="M13" s="92"/>
      <c r="N13" s="4"/>
      <c r="O13" s="4"/>
      <c r="P13" s="4"/>
      <c r="Q13" s="4"/>
      <c r="R13" s="4"/>
    </row>
    <row r="14" ht="15.75" customHeight="1">
      <c r="A14" s="160"/>
      <c r="B14" s="186" t="s">
        <v>17</v>
      </c>
      <c r="C14" s="187">
        <f>HLOOKUP(C$5,Month!$5:$50,Month!$A14,FALSE)</f>
        <v>50.166</v>
      </c>
      <c r="D14" s="187">
        <f>HLOOKUP(D$5,Month!$5:$50,Month!$A14,FALSE)</f>
        <v>57.464</v>
      </c>
      <c r="E14" s="187">
        <f t="shared" si="1"/>
        <v>-12.7001253</v>
      </c>
      <c r="F14" s="187">
        <f>HLOOKUP(F$5,YTD!$5:$50,YTD!$A14,FALSE)</f>
        <v>569.028</v>
      </c>
      <c r="G14" s="187">
        <f>HLOOKUP(G$5,YTD!$5:$50,YTD!$A14,FALSE)</f>
        <v>569.929</v>
      </c>
      <c r="H14" s="187">
        <f t="shared" si="2"/>
        <v>-0.1580898673</v>
      </c>
      <c r="I14" s="160"/>
      <c r="J14" s="183">
        <f t="shared" si="3"/>
        <v>-7.298</v>
      </c>
      <c r="K14" s="92"/>
      <c r="L14" s="92"/>
      <c r="M14" s="92"/>
      <c r="N14" s="4"/>
      <c r="O14" s="4"/>
      <c r="P14" s="4"/>
      <c r="Q14" s="4"/>
      <c r="R14" s="4"/>
    </row>
    <row r="15" ht="4.5" customHeight="1">
      <c r="A15" s="160"/>
      <c r="B15" s="188"/>
      <c r="C15" s="189"/>
      <c r="D15" s="189"/>
      <c r="E15" s="189"/>
      <c r="F15" s="189"/>
      <c r="G15" s="189"/>
      <c r="H15" s="189"/>
      <c r="I15" s="160"/>
      <c r="J15" s="183"/>
      <c r="K15" s="92"/>
      <c r="L15" s="92"/>
      <c r="M15" s="92"/>
      <c r="N15" s="4"/>
      <c r="O15" s="4"/>
      <c r="P15" s="4"/>
      <c r="Q15" s="4"/>
      <c r="R15" s="4"/>
    </row>
    <row r="16" ht="15.75" customHeight="1">
      <c r="A16" s="160"/>
      <c r="B16" s="178" t="s">
        <v>18</v>
      </c>
      <c r="C16" s="190"/>
      <c r="D16" s="190"/>
      <c r="E16" s="191"/>
      <c r="F16" s="190"/>
      <c r="G16" s="190"/>
      <c r="H16" s="191"/>
      <c r="I16" s="160"/>
      <c r="J16" s="183"/>
      <c r="K16" s="92"/>
      <c r="L16" s="92"/>
      <c r="M16" s="92"/>
      <c r="N16" s="4"/>
      <c r="O16" s="4"/>
      <c r="P16" s="4"/>
      <c r="Q16" s="4"/>
      <c r="R16" s="4"/>
    </row>
    <row r="17" ht="15.75" customHeight="1">
      <c r="A17" s="160"/>
      <c r="B17" s="181" t="s">
        <v>10</v>
      </c>
      <c r="C17" s="182">
        <f>HLOOKUP(C$5,Month!$5:$50,Month!$A17,FALSE)</f>
        <v>24.895</v>
      </c>
      <c r="D17" s="182">
        <f>HLOOKUP(D$5,Month!$5:$50,Month!$A17,FALSE)</f>
        <v>23.956</v>
      </c>
      <c r="E17" s="182">
        <f t="shared" ref="E17:E23" si="4">((C17-D17)/D17)*100</f>
        <v>3.919686091</v>
      </c>
      <c r="F17" s="182">
        <f>HLOOKUP(F$5,YTD!$5:$50,YTD!$A17,FALSE)</f>
        <v>205.289</v>
      </c>
      <c r="G17" s="182">
        <f>HLOOKUP(G$5,YTD!$5:$50,YTD!$A17,FALSE)</f>
        <v>193.778</v>
      </c>
      <c r="H17" s="182">
        <f t="shared" ref="H17:H23" si="5">((F17-G17)/G17)*100</f>
        <v>5.940302821</v>
      </c>
      <c r="I17" s="160"/>
      <c r="J17" s="183">
        <f t="shared" ref="J17:J23" si="6">C17-D17</f>
        <v>0.939</v>
      </c>
      <c r="K17" s="92"/>
      <c r="L17" s="92"/>
      <c r="M17" s="92"/>
      <c r="N17" s="4"/>
      <c r="O17" s="4"/>
      <c r="P17" s="4"/>
      <c r="Q17" s="4"/>
      <c r="R17" s="4"/>
    </row>
    <row r="18" ht="15.75" customHeight="1">
      <c r="A18" s="160"/>
      <c r="B18" s="184" t="s">
        <v>11</v>
      </c>
      <c r="C18" s="185">
        <f>HLOOKUP(C$5,Month!$5:$50,Month!$A18,FALSE)</f>
        <v>11.098</v>
      </c>
      <c r="D18" s="185">
        <f>HLOOKUP(D$5,Month!$5:$50,Month!$A18,FALSE)</f>
        <v>9.408</v>
      </c>
      <c r="E18" s="185">
        <f t="shared" si="4"/>
        <v>17.96343537</v>
      </c>
      <c r="F18" s="185">
        <f>HLOOKUP(F$5,YTD!$5:$50,YTD!$A18,FALSE)</f>
        <v>74.571</v>
      </c>
      <c r="G18" s="185">
        <f>HLOOKUP(G$5,YTD!$5:$50,YTD!$A18,FALSE)</f>
        <v>79.637</v>
      </c>
      <c r="H18" s="185">
        <f t="shared" si="5"/>
        <v>-6.361364692</v>
      </c>
      <c r="I18" s="192"/>
      <c r="J18" s="183">
        <f t="shared" si="6"/>
        <v>1.69</v>
      </c>
      <c r="K18" s="92"/>
      <c r="L18" s="92"/>
      <c r="M18" s="92"/>
      <c r="N18" s="4"/>
      <c r="O18" s="4"/>
      <c r="P18" s="4"/>
      <c r="Q18" s="4"/>
      <c r="R18" s="4"/>
    </row>
    <row r="19" ht="15.75" customHeight="1">
      <c r="A19" s="160"/>
      <c r="B19" s="184" t="s">
        <v>12</v>
      </c>
      <c r="C19" s="185">
        <f>HLOOKUP(C$5,Month!$5:$50,Month!$A19,FALSE)</f>
        <v>7.747</v>
      </c>
      <c r="D19" s="185">
        <f>HLOOKUP(D$5,Month!$5:$50,Month!$A19,FALSE)</f>
        <v>6.238</v>
      </c>
      <c r="E19" s="185">
        <f t="shared" si="4"/>
        <v>24.19044566</v>
      </c>
      <c r="F19" s="185">
        <f>HLOOKUP(F$5,YTD!$5:$50,YTD!$A19,FALSE)</f>
        <v>67.205</v>
      </c>
      <c r="G19" s="185">
        <f>HLOOKUP(G$5,YTD!$5:$50,YTD!$A19,FALSE)</f>
        <v>54.451</v>
      </c>
      <c r="H19" s="185">
        <f t="shared" si="5"/>
        <v>23.42289398</v>
      </c>
      <c r="I19" s="192"/>
      <c r="J19" s="183">
        <f t="shared" si="6"/>
        <v>1.509</v>
      </c>
      <c r="K19" s="92"/>
      <c r="L19" s="92"/>
      <c r="M19" s="92"/>
      <c r="N19" s="4"/>
      <c r="O19" s="4"/>
      <c r="P19" s="4"/>
      <c r="Q19" s="4"/>
      <c r="R19" s="4"/>
    </row>
    <row r="20" ht="15.75" customHeight="1">
      <c r="A20" s="160"/>
      <c r="B20" s="184" t="s">
        <v>13</v>
      </c>
      <c r="C20" s="185">
        <f>HLOOKUP(C$5,Month!$5:$50,Month!$A20,FALSE)</f>
        <v>6.05</v>
      </c>
      <c r="D20" s="185">
        <f>HLOOKUP(D$5,Month!$5:$50,Month!$A20,FALSE)</f>
        <v>8.31</v>
      </c>
      <c r="E20" s="185">
        <f t="shared" si="4"/>
        <v>-27.19614922</v>
      </c>
      <c r="F20" s="185">
        <f>HLOOKUP(F$5,YTD!$5:$50,YTD!$A20,FALSE)</f>
        <v>63.513</v>
      </c>
      <c r="G20" s="185">
        <f>HLOOKUP(G$5,YTD!$5:$50,YTD!$A20,FALSE)</f>
        <v>59.69</v>
      </c>
      <c r="H20" s="185">
        <f t="shared" si="5"/>
        <v>6.404757916</v>
      </c>
      <c r="I20" s="192"/>
      <c r="J20" s="183">
        <f t="shared" si="6"/>
        <v>-2.26</v>
      </c>
      <c r="K20" s="92"/>
      <c r="L20" s="92"/>
      <c r="M20" s="92"/>
      <c r="N20" s="4"/>
      <c r="O20" s="4"/>
      <c r="P20" s="4"/>
      <c r="Q20" s="4"/>
      <c r="R20" s="4"/>
    </row>
    <row r="21" ht="15.75" customHeight="1">
      <c r="A21" s="160"/>
      <c r="B21" s="181" t="s">
        <v>15</v>
      </c>
      <c r="C21" s="182">
        <f>HLOOKUP(C$5,Month!$5:$50,Month!$A21,FALSE)</f>
        <v>7.371</v>
      </c>
      <c r="D21" s="182">
        <f>HLOOKUP(D$5,Month!$5:$50,Month!$A21,FALSE)</f>
        <v>3.814</v>
      </c>
      <c r="E21" s="182">
        <f t="shared" si="4"/>
        <v>93.26166754</v>
      </c>
      <c r="F21" s="182">
        <f>HLOOKUP(F$5,YTD!$5:$50,YTD!$A21,FALSE)</f>
        <v>63.283</v>
      </c>
      <c r="G21" s="182">
        <f>HLOOKUP(G$5,YTD!$5:$50,YTD!$A21,FALSE)</f>
        <v>37.597</v>
      </c>
      <c r="H21" s="182">
        <f t="shared" si="5"/>
        <v>68.31928079</v>
      </c>
      <c r="I21" s="192"/>
      <c r="J21" s="183">
        <f t="shared" si="6"/>
        <v>3.557</v>
      </c>
      <c r="K21" s="92"/>
      <c r="L21" s="92"/>
      <c r="M21" s="92"/>
      <c r="N21" s="4"/>
      <c r="O21" s="4"/>
      <c r="P21" s="4"/>
      <c r="Q21" s="4"/>
      <c r="R21" s="4"/>
    </row>
    <row r="22" ht="15.75" customHeight="1">
      <c r="A22" s="160"/>
      <c r="B22" s="181" t="s">
        <v>16</v>
      </c>
      <c r="C22" s="182">
        <f>HLOOKUP(C$5,Month!$5:$50,Month!$A22,FALSE)</f>
        <v>6.81</v>
      </c>
      <c r="D22" s="182">
        <f>HLOOKUP(D$5,Month!$5:$50,Month!$A22,FALSE)</f>
        <v>5.215</v>
      </c>
      <c r="E22" s="182">
        <f t="shared" si="4"/>
        <v>30.58485139</v>
      </c>
      <c r="F22" s="182">
        <f>HLOOKUP(F$5,YTD!$5:$50,YTD!$A22,FALSE)</f>
        <v>48.595</v>
      </c>
      <c r="G22" s="182">
        <f>HLOOKUP(G$5,YTD!$5:$50,YTD!$A22,FALSE)</f>
        <v>52.256</v>
      </c>
      <c r="H22" s="182">
        <f t="shared" si="5"/>
        <v>-7.00589406</v>
      </c>
      <c r="I22" s="192"/>
      <c r="J22" s="183">
        <f t="shared" si="6"/>
        <v>1.595</v>
      </c>
      <c r="K22" s="92"/>
      <c r="L22" s="92"/>
      <c r="M22" s="92"/>
      <c r="N22" s="4"/>
      <c r="O22" s="4"/>
      <c r="P22" s="4"/>
      <c r="Q22" s="4"/>
      <c r="R22" s="4"/>
    </row>
    <row r="23" ht="15.75" customHeight="1">
      <c r="A23" s="160"/>
      <c r="B23" s="186" t="s">
        <v>19</v>
      </c>
      <c r="C23" s="187">
        <f>HLOOKUP(C$5,Month!$5:$50,Month!$A23,FALSE)</f>
        <v>39.076</v>
      </c>
      <c r="D23" s="187">
        <f>HLOOKUP(D$5,Month!$5:$50,Month!$A23,FALSE)</f>
        <v>32.985</v>
      </c>
      <c r="E23" s="187">
        <f t="shared" si="4"/>
        <v>18.46596938</v>
      </c>
      <c r="F23" s="187">
        <f>HLOOKUP(F$5,YTD!$5:$50,YTD!$A23,FALSE)</f>
        <v>317.167</v>
      </c>
      <c r="G23" s="187">
        <f>HLOOKUP(G$5,YTD!$5:$50,YTD!$A23,FALSE)</f>
        <v>283.631</v>
      </c>
      <c r="H23" s="187">
        <f t="shared" si="5"/>
        <v>11.82381333</v>
      </c>
      <c r="I23" s="192"/>
      <c r="J23" s="183">
        <f t="shared" si="6"/>
        <v>6.091</v>
      </c>
      <c r="K23" s="150"/>
      <c r="L23" s="92"/>
      <c r="M23" s="92"/>
      <c r="N23" s="4"/>
      <c r="O23" s="4"/>
      <c r="P23" s="4"/>
      <c r="Q23" s="4"/>
      <c r="R23" s="4"/>
    </row>
    <row r="24" ht="4.5" customHeight="1">
      <c r="A24" s="160"/>
      <c r="B24" s="188"/>
      <c r="C24" s="189"/>
      <c r="D24" s="189"/>
      <c r="E24" s="189"/>
      <c r="F24" s="189"/>
      <c r="G24" s="189"/>
      <c r="H24" s="189"/>
      <c r="I24" s="160"/>
      <c r="J24" s="183"/>
      <c r="K24" s="150"/>
      <c r="L24" s="92"/>
      <c r="M24" s="92"/>
      <c r="N24" s="4"/>
      <c r="O24" s="4"/>
      <c r="P24" s="4"/>
      <c r="Q24" s="4"/>
      <c r="R24" s="4"/>
    </row>
    <row r="25" ht="15.75" customHeight="1">
      <c r="A25" s="160"/>
      <c r="B25" s="193" t="s">
        <v>20</v>
      </c>
      <c r="C25" s="191">
        <f>HLOOKUP(C$5,Month!$5:$50,Month!$A25,FALSE)</f>
        <v>52.365</v>
      </c>
      <c r="D25" s="191">
        <f>HLOOKUP(D$5,Month!$5:$50,Month!$A25,FALSE)</f>
        <v>51.943</v>
      </c>
      <c r="E25" s="191">
        <f t="shared" ref="E25:E31" si="7">((C25-D25)/D25)*100</f>
        <v>0.8124290087</v>
      </c>
      <c r="F25" s="191">
        <f>HLOOKUP(F$5,YTD!$5:$50,YTD!$A25,FALSE)</f>
        <v>487.124</v>
      </c>
      <c r="G25" s="191">
        <f>HLOOKUP(G$5,YTD!$5:$50,YTD!$A25,FALSE)</f>
        <v>479.553</v>
      </c>
      <c r="H25" s="191">
        <f t="shared" ref="H25:H31" si="8">((F25-G25)/G25)*100</f>
        <v>1.578761889</v>
      </c>
      <c r="I25" s="160"/>
      <c r="J25" s="183">
        <f t="shared" ref="J25:J31" si="9">C25-D25</f>
        <v>0.422</v>
      </c>
      <c r="K25" s="150"/>
      <c r="L25" s="92"/>
      <c r="M25" s="92"/>
      <c r="N25" s="4"/>
      <c r="O25" s="4"/>
      <c r="P25" s="4"/>
      <c r="Q25" s="4"/>
      <c r="R25" s="4"/>
    </row>
    <row r="26" ht="15.75" customHeight="1">
      <c r="A26" s="160"/>
      <c r="B26" s="184" t="s">
        <v>21</v>
      </c>
      <c r="C26" s="185">
        <f>HLOOKUP(C$5,Month!$5:$50,Month!$A26,FALSE)</f>
        <v>29.329</v>
      </c>
      <c r="D26" s="185">
        <f>HLOOKUP(D$5,Month!$5:$50,Month!$A26,FALSE)</f>
        <v>28.448</v>
      </c>
      <c r="E26" s="185">
        <f t="shared" si="7"/>
        <v>3.096878515</v>
      </c>
      <c r="F26" s="185">
        <f>HLOOKUP(F$5,YTD!$5:$50,YTD!$A26,FALSE)</f>
        <v>256.106</v>
      </c>
      <c r="G26" s="185">
        <f>HLOOKUP(G$5,YTD!$5:$50,YTD!$A26,FALSE)</f>
        <v>269.78</v>
      </c>
      <c r="H26" s="185">
        <f t="shared" si="8"/>
        <v>-5.068574394</v>
      </c>
      <c r="I26" s="160"/>
      <c r="J26" s="183">
        <f t="shared" si="9"/>
        <v>0.881</v>
      </c>
      <c r="K26" s="150"/>
      <c r="L26" s="92"/>
      <c r="M26" s="92"/>
      <c r="N26" s="4"/>
      <c r="O26" s="4"/>
      <c r="P26" s="4"/>
      <c r="Q26" s="4"/>
      <c r="R26" s="4"/>
    </row>
    <row r="27" ht="15.75" customHeight="1">
      <c r="A27" s="160"/>
      <c r="B27" s="184" t="s">
        <v>22</v>
      </c>
      <c r="C27" s="185">
        <f>HLOOKUP(C$5,Month!$5:$50,Month!$A27,FALSE)</f>
        <v>13.517</v>
      </c>
      <c r="D27" s="185">
        <f>HLOOKUP(D$5,Month!$5:$50,Month!$A27,FALSE)</f>
        <v>11.838</v>
      </c>
      <c r="E27" s="185">
        <f t="shared" si="7"/>
        <v>14.18313904</v>
      </c>
      <c r="F27" s="185">
        <f>HLOOKUP(F$5,YTD!$5:$50,YTD!$A27,FALSE)</f>
        <v>129.472</v>
      </c>
      <c r="G27" s="185">
        <f>HLOOKUP(G$5,YTD!$5:$50,YTD!$A27,FALSE)</f>
        <v>108.198</v>
      </c>
      <c r="H27" s="185">
        <f t="shared" si="8"/>
        <v>19.66210096</v>
      </c>
      <c r="I27" s="160"/>
      <c r="J27" s="183">
        <f t="shared" si="9"/>
        <v>1.679</v>
      </c>
      <c r="K27" s="150"/>
      <c r="L27" s="92"/>
      <c r="M27" s="92"/>
      <c r="N27" s="4"/>
      <c r="O27" s="4"/>
      <c r="P27" s="4"/>
      <c r="Q27" s="4"/>
      <c r="R27" s="4"/>
    </row>
    <row r="28" ht="15.75" customHeight="1">
      <c r="A28" s="160"/>
      <c r="B28" s="184" t="s">
        <v>23</v>
      </c>
      <c r="C28" s="185">
        <f>HLOOKUP(C$5,Month!$5:$50,Month!$A28,FALSE)</f>
        <v>9.519</v>
      </c>
      <c r="D28" s="185">
        <f>HLOOKUP(D$5,Month!$5:$50,Month!$A28,FALSE)</f>
        <v>11.657</v>
      </c>
      <c r="E28" s="185">
        <f t="shared" si="7"/>
        <v>-18.34091104</v>
      </c>
      <c r="F28" s="185">
        <f>HLOOKUP(F$5,YTD!$5:$50,YTD!$A28,FALSE)</f>
        <v>101.546</v>
      </c>
      <c r="G28" s="185">
        <f>HLOOKUP(G$5,YTD!$5:$50,YTD!$A28,FALSE)</f>
        <v>101.575</v>
      </c>
      <c r="H28" s="185">
        <f t="shared" si="8"/>
        <v>-0.02855033227</v>
      </c>
      <c r="I28" s="160"/>
      <c r="J28" s="183">
        <f t="shared" si="9"/>
        <v>-2.138</v>
      </c>
      <c r="K28" s="150"/>
      <c r="L28" s="92"/>
      <c r="M28" s="92"/>
      <c r="N28" s="4"/>
      <c r="O28" s="4"/>
      <c r="P28" s="4"/>
      <c r="Q28" s="4"/>
      <c r="R28" s="4"/>
    </row>
    <row r="29" ht="15.75" customHeight="1">
      <c r="A29" s="160"/>
      <c r="B29" s="193" t="s">
        <v>24</v>
      </c>
      <c r="C29" s="191">
        <f>HLOOKUP(C$5,Month!$5:$50,Month!$A29,FALSE)</f>
        <v>11.957</v>
      </c>
      <c r="D29" s="191">
        <f>HLOOKUP(D$5,Month!$5:$50,Month!$A29,FALSE)</f>
        <v>8.629</v>
      </c>
      <c r="E29" s="191">
        <f t="shared" si="7"/>
        <v>38.56762081</v>
      </c>
      <c r="F29" s="191">
        <f>HLOOKUP(F$5,YTD!$5:$50,YTD!$A29,FALSE)</f>
        <v>141.14</v>
      </c>
      <c r="G29" s="191">
        <f>HLOOKUP(G$5,YTD!$5:$50,YTD!$A29,FALSE)</f>
        <v>92.874</v>
      </c>
      <c r="H29" s="191">
        <f t="shared" si="8"/>
        <v>51.9693348</v>
      </c>
      <c r="I29" s="160"/>
      <c r="J29" s="183">
        <f t="shared" si="9"/>
        <v>3.328</v>
      </c>
      <c r="K29" s="150"/>
      <c r="L29" s="92"/>
      <c r="M29" s="92"/>
      <c r="N29" s="4"/>
      <c r="O29" s="4"/>
      <c r="P29" s="4"/>
      <c r="Q29" s="4"/>
      <c r="R29" s="4"/>
    </row>
    <row r="30" ht="15.75" customHeight="1">
      <c r="A30" s="160"/>
      <c r="B30" s="193" t="s">
        <v>25</v>
      </c>
      <c r="C30" s="191">
        <f>HLOOKUP(C$5,Month!$5:$50,Month!$A30,FALSE)</f>
        <v>66.004</v>
      </c>
      <c r="D30" s="191">
        <f>HLOOKUP(D$5,Month!$5:$50,Month!$A30,FALSE)</f>
        <v>62.595</v>
      </c>
      <c r="E30" s="191">
        <f t="shared" si="7"/>
        <v>5.446121895</v>
      </c>
      <c r="F30" s="191">
        <f>HLOOKUP(F$5,YTD!$5:$50,YTD!$A30,FALSE)</f>
        <v>647.33</v>
      </c>
      <c r="G30" s="191">
        <f>HLOOKUP(G$5,YTD!$5:$50,YTD!$A30,FALSE)</f>
        <v>594.642</v>
      </c>
      <c r="H30" s="191">
        <f t="shared" si="8"/>
        <v>8.860457216</v>
      </c>
      <c r="I30" s="160"/>
      <c r="J30" s="183">
        <f t="shared" si="9"/>
        <v>3.409</v>
      </c>
      <c r="K30" s="150"/>
      <c r="L30" s="92"/>
      <c r="M30" s="92"/>
      <c r="N30" s="4"/>
      <c r="O30" s="4"/>
      <c r="P30" s="4"/>
      <c r="Q30" s="4"/>
      <c r="R30" s="4"/>
    </row>
    <row r="31" ht="15.75" customHeight="1">
      <c r="A31" s="160"/>
      <c r="B31" s="193" t="s">
        <v>26</v>
      </c>
      <c r="C31" s="191">
        <f>HLOOKUP(C$5,Month!$5:$50,Month!$A31,FALSE)</f>
        <v>23.238</v>
      </c>
      <c r="D31" s="191">
        <f>HLOOKUP(D$5,Month!$5:$50,Month!$A31,FALSE)</f>
        <v>27.854</v>
      </c>
      <c r="E31" s="191">
        <f t="shared" si="7"/>
        <v>-16.57212609</v>
      </c>
      <c r="F31" s="191">
        <f>HLOOKUP(F$5,YTD!$5:$50,YTD!$A31,FALSE)</f>
        <v>238.865</v>
      </c>
      <c r="G31" s="191">
        <f>HLOOKUP(G$5,YTD!$5:$50,YTD!$A31,FALSE)</f>
        <v>258.918</v>
      </c>
      <c r="H31" s="191">
        <f t="shared" si="8"/>
        <v>-7.744923103</v>
      </c>
      <c r="I31" s="160"/>
      <c r="J31" s="183">
        <f t="shared" si="9"/>
        <v>-4.616</v>
      </c>
      <c r="K31" s="150"/>
      <c r="L31" s="92"/>
      <c r="M31" s="92"/>
      <c r="N31" s="4"/>
      <c r="O31" s="4"/>
      <c r="P31" s="4"/>
      <c r="Q31" s="4"/>
      <c r="R31" s="4"/>
    </row>
    <row r="32" ht="4.5" customHeight="1">
      <c r="A32" s="160"/>
      <c r="B32" s="188"/>
      <c r="C32" s="189"/>
      <c r="D32" s="189"/>
      <c r="E32" s="189"/>
      <c r="F32" s="189"/>
      <c r="G32" s="189"/>
      <c r="H32" s="189"/>
      <c r="I32" s="160"/>
      <c r="J32" s="183"/>
      <c r="K32" s="150"/>
      <c r="L32" s="92"/>
      <c r="M32" s="92"/>
      <c r="N32" s="4"/>
      <c r="O32" s="4"/>
      <c r="P32" s="4"/>
      <c r="Q32" s="4"/>
      <c r="R32" s="4"/>
    </row>
    <row r="33" ht="15.75" customHeight="1">
      <c r="A33" s="160"/>
      <c r="B33" s="178" t="s">
        <v>27</v>
      </c>
      <c r="C33" s="190">
        <f>HLOOKUP(C$5,Month!$5:$50,Month!$A33,FALSE)</f>
        <v>89.242</v>
      </c>
      <c r="D33" s="190">
        <f>HLOOKUP(D$5,Month!$5:$50,Month!$A33,FALSE)</f>
        <v>90.449</v>
      </c>
      <c r="E33" s="190">
        <f>((C33-D33)/D33)*100</f>
        <v>-1.33445367</v>
      </c>
      <c r="F33" s="190">
        <f>HLOOKUP(F$5,YTD!$5:$50,YTD!$A33,FALSE)</f>
        <v>886.195</v>
      </c>
      <c r="G33" s="190">
        <f>HLOOKUP(G$5,YTD!$5:$50,YTD!$A33,FALSE)</f>
        <v>853.56</v>
      </c>
      <c r="H33" s="190">
        <f>((F33-G33)/G33)*100</f>
        <v>3.823398472</v>
      </c>
      <c r="I33" s="160"/>
      <c r="J33" s="183">
        <f>C33-D33</f>
        <v>-1.207</v>
      </c>
      <c r="K33" s="150"/>
      <c r="L33" s="92"/>
      <c r="M33" s="92"/>
      <c r="N33" s="4"/>
      <c r="O33" s="4"/>
      <c r="P33" s="4"/>
      <c r="Q33" s="4"/>
      <c r="R33" s="4"/>
    </row>
    <row r="34" ht="15.75" customHeight="1">
      <c r="A34" s="160"/>
      <c r="B34" s="194" t="s">
        <v>28</v>
      </c>
      <c r="C34" s="189"/>
      <c r="D34" s="189"/>
      <c r="E34" s="189"/>
      <c r="F34" s="189"/>
      <c r="G34" s="189"/>
      <c r="H34" s="189"/>
      <c r="I34" s="160"/>
      <c r="J34" s="183"/>
      <c r="K34" s="150"/>
      <c r="L34" s="92"/>
      <c r="M34" s="92"/>
      <c r="N34" s="4"/>
      <c r="O34" s="4"/>
      <c r="P34" s="4"/>
      <c r="Q34" s="4"/>
      <c r="R34" s="4"/>
    </row>
    <row r="35" ht="15.75" customHeight="1">
      <c r="A35" s="160"/>
      <c r="B35" s="194"/>
      <c r="C35" s="194"/>
      <c r="D35" s="194"/>
      <c r="E35" s="194"/>
      <c r="F35" s="195"/>
      <c r="G35" s="195"/>
      <c r="H35" s="196"/>
      <c r="I35" s="160"/>
      <c r="J35" s="160"/>
      <c r="K35" s="150"/>
      <c r="L35" s="92"/>
      <c r="M35" s="92"/>
      <c r="N35" s="4"/>
      <c r="O35" s="4"/>
      <c r="P35" s="4"/>
      <c r="Q35" s="4"/>
      <c r="R35" s="4"/>
    </row>
    <row r="36" ht="15.75" customHeight="1">
      <c r="A36" s="160"/>
      <c r="B36" s="171" t="s">
        <v>29</v>
      </c>
      <c r="C36" s="172">
        <f>$C$5</f>
        <v>44470</v>
      </c>
      <c r="D36" s="172">
        <f>$D$5</f>
        <v>44105</v>
      </c>
      <c r="E36" s="173" t="s">
        <v>120</v>
      </c>
      <c r="F36" s="174" t="str">
        <f>$F$5</f>
        <v>10M21</v>
      </c>
      <c r="G36" s="174" t="str">
        <f>$G$5</f>
        <v>10M20</v>
      </c>
      <c r="H36" s="173" t="s">
        <v>120</v>
      </c>
      <c r="I36" s="160"/>
      <c r="J36" s="160"/>
      <c r="K36" s="150"/>
      <c r="L36" s="92"/>
      <c r="M36" s="92"/>
      <c r="N36" s="4"/>
      <c r="O36" s="4"/>
      <c r="P36" s="4"/>
      <c r="Q36" s="4"/>
      <c r="R36" s="4"/>
    </row>
    <row r="37" ht="15.75" customHeight="1">
      <c r="A37" s="160"/>
      <c r="B37" s="197" t="s">
        <v>30</v>
      </c>
      <c r="C37" s="198">
        <f>HLOOKUP(C$5,Month!$5:$50,Month!$A37,FALSE)</f>
        <v>4679</v>
      </c>
      <c r="D37" s="198">
        <f>HLOOKUP(D$5,Month!$5:$50,Month!$A37,FALSE)</f>
        <v>4686</v>
      </c>
      <c r="E37" s="182">
        <f t="shared" ref="E37:E38" si="10">((C37-D37)/D37)*100</f>
        <v>-0.1493811353</v>
      </c>
      <c r="F37" s="198">
        <f>HLOOKUP(F$5,YTD!$5:$50,YTD!$A37,FALSE)</f>
        <v>45382</v>
      </c>
      <c r="G37" s="198">
        <f>HLOOKUP(G$5,YTD!$5:$50,YTD!$A37,FALSE)</f>
        <v>43834</v>
      </c>
      <c r="H37" s="182">
        <f t="shared" ref="H37:H38" si="11">((F37-G37)/G37)*100</f>
        <v>3.531505224</v>
      </c>
      <c r="I37" s="160"/>
      <c r="J37" s="160"/>
      <c r="K37" s="150"/>
      <c r="L37" s="92"/>
      <c r="M37" s="92"/>
      <c r="N37" s="4"/>
      <c r="O37" s="4"/>
      <c r="P37" s="4"/>
      <c r="Q37" s="4"/>
      <c r="R37" s="4"/>
    </row>
    <row r="38" ht="15.75" customHeight="1">
      <c r="A38" s="160"/>
      <c r="B38" s="199" t="s">
        <v>31</v>
      </c>
      <c r="C38" s="185">
        <f>HLOOKUP(C$5,Month!$5:$50,Month!$A38,FALSE)</f>
        <v>91.22996367</v>
      </c>
      <c r="D38" s="185">
        <f>HLOOKUP(D$5,Month!$5:$50,Month!$A38,FALSE)</f>
        <v>87.79236022</v>
      </c>
      <c r="E38" s="185">
        <f t="shared" si="10"/>
        <v>3.915606594</v>
      </c>
      <c r="F38" s="185">
        <f>HLOOKUP(F$5,YTD!$5:$50,YTD!$A38,FALSE)</f>
        <v>88.00384051</v>
      </c>
      <c r="G38" s="185">
        <f>HLOOKUP(G$5,YTD!$5:$50,YTD!$A38,FALSE)</f>
        <v>83.10720606</v>
      </c>
      <c r="H38" s="185">
        <f t="shared" si="11"/>
        <v>5.891949299</v>
      </c>
      <c r="I38" s="160"/>
      <c r="J38" s="160"/>
      <c r="K38" s="150"/>
      <c r="L38" s="92"/>
      <c r="M38" s="92"/>
      <c r="N38" s="4"/>
      <c r="O38" s="4"/>
      <c r="P38" s="4"/>
      <c r="Q38" s="4"/>
      <c r="R38" s="4"/>
    </row>
    <row r="39" ht="15.75" customHeight="1">
      <c r="A39" s="160"/>
      <c r="B39" s="194"/>
      <c r="C39" s="194"/>
      <c r="D39" s="194"/>
      <c r="E39" s="194"/>
      <c r="F39" s="195"/>
      <c r="G39" s="195"/>
      <c r="H39" s="196"/>
      <c r="I39" s="160"/>
      <c r="J39" s="160"/>
      <c r="K39" s="150"/>
      <c r="L39" s="92"/>
      <c r="M39" s="92"/>
      <c r="N39" s="4"/>
      <c r="O39" s="4"/>
      <c r="P39" s="4"/>
      <c r="Q39" s="4"/>
      <c r="R39" s="4"/>
    </row>
    <row r="40" ht="15.75" customHeight="1">
      <c r="A40" s="160"/>
      <c r="B40" s="171" t="s">
        <v>32</v>
      </c>
      <c r="C40" s="172">
        <f>$C$5</f>
        <v>44470</v>
      </c>
      <c r="D40" s="172">
        <f>$D$5</f>
        <v>44105</v>
      </c>
      <c r="E40" s="173" t="s">
        <v>120</v>
      </c>
      <c r="F40" s="174" t="str">
        <f>$F$5</f>
        <v>10M21</v>
      </c>
      <c r="G40" s="174" t="str">
        <f>$G$5</f>
        <v>10M20</v>
      </c>
      <c r="H40" s="173" t="s">
        <v>120</v>
      </c>
      <c r="I40" s="160"/>
      <c r="J40" s="160"/>
      <c r="K40" s="150"/>
      <c r="L40" s="92"/>
      <c r="M40" s="92"/>
      <c r="N40" s="4"/>
      <c r="O40" s="4"/>
      <c r="P40" s="4"/>
      <c r="Q40" s="4"/>
      <c r="R40" s="4"/>
    </row>
    <row r="41" ht="15.75" customHeight="1">
      <c r="A41" s="160"/>
      <c r="B41" s="197" t="s">
        <v>33</v>
      </c>
      <c r="C41" s="198">
        <f>HLOOKUP(C$5,Month!$5:$50,Month!$A41,FALSE)</f>
        <v>23</v>
      </c>
      <c r="D41" s="198">
        <f>HLOOKUP(D$5,Month!$5:$50,Month!$A41,FALSE)</f>
        <v>23</v>
      </c>
      <c r="E41" s="182">
        <f t="shared" ref="E41:E42" si="12">((C41-D41)/D41)*100</f>
        <v>0</v>
      </c>
      <c r="F41" s="198">
        <f>HLOOKUP(F$5,YTD!$5:$50,YTD!$A41,FALSE)</f>
        <v>23</v>
      </c>
      <c r="G41" s="198">
        <f>HLOOKUP(G$5,YTD!$5:$50,YTD!$A41,FALSE)</f>
        <v>23</v>
      </c>
      <c r="H41" s="182">
        <f t="shared" ref="H41:H42" si="13">((F41-G41)/G41)*100</f>
        <v>0</v>
      </c>
      <c r="I41" s="160"/>
      <c r="J41" s="160"/>
      <c r="K41" s="150"/>
      <c r="L41" s="92"/>
      <c r="M41" s="92"/>
      <c r="N41" s="4"/>
      <c r="O41" s="4"/>
      <c r="P41" s="4"/>
      <c r="Q41" s="4"/>
      <c r="R41" s="4"/>
    </row>
    <row r="42" ht="15.75" customHeight="1">
      <c r="A42" s="160"/>
      <c r="B42" s="200" t="s">
        <v>34</v>
      </c>
      <c r="C42" s="201">
        <f>HLOOKUP(C$5,Month!$5:$50,Month!$A42,FALSE)</f>
        <v>459.1576</v>
      </c>
      <c r="D42" s="201">
        <f>HLOOKUP(D$5,Month!$5:$50,Month!$A42,FALSE)</f>
        <v>461.6042267</v>
      </c>
      <c r="E42" s="185">
        <f t="shared" si="12"/>
        <v>-0.5300269323</v>
      </c>
      <c r="F42" s="201">
        <f>HLOOKUP(F$5,YTD!$5:$50,YTD!$A42,FALSE)</f>
        <v>4384.061462</v>
      </c>
      <c r="G42" s="201">
        <f>HLOOKUP(G$5,YTD!$5:$50,YTD!$A42,FALSE)</f>
        <v>4391.801078</v>
      </c>
      <c r="H42" s="185">
        <f t="shared" si="13"/>
        <v>-0.1762287589</v>
      </c>
      <c r="I42" s="160"/>
      <c r="J42" s="192"/>
      <c r="K42" s="150"/>
      <c r="L42" s="92"/>
      <c r="M42" s="92"/>
      <c r="N42" s="4"/>
      <c r="O42" s="4"/>
      <c r="P42" s="4"/>
      <c r="Q42" s="4"/>
      <c r="R42" s="4"/>
    </row>
    <row r="43" ht="15.75" customHeight="1">
      <c r="A43" s="160"/>
      <c r="B43" s="194" t="s">
        <v>35</v>
      </c>
      <c r="C43" s="194"/>
      <c r="D43" s="194"/>
      <c r="E43" s="194"/>
      <c r="F43" s="185"/>
      <c r="G43" s="185"/>
      <c r="H43" s="202"/>
      <c r="I43" s="160"/>
      <c r="J43" s="4"/>
      <c r="K43" s="150"/>
      <c r="L43" s="92"/>
      <c r="M43" s="92"/>
      <c r="N43" s="4"/>
      <c r="O43" s="4"/>
      <c r="P43" s="4"/>
      <c r="Q43" s="4"/>
      <c r="R43" s="4"/>
    </row>
    <row r="44" ht="15.75" customHeight="1">
      <c r="A44" s="160"/>
      <c r="B44" s="203"/>
      <c r="C44" s="204"/>
      <c r="D44" s="204"/>
      <c r="E44" s="204"/>
      <c r="F44" s="204"/>
      <c r="G44" s="204"/>
      <c r="H44" s="204"/>
      <c r="I44" s="160"/>
      <c r="J44" s="4"/>
      <c r="K44" s="150"/>
      <c r="L44" s="92"/>
      <c r="M44" s="92"/>
      <c r="N44" s="4"/>
      <c r="O44" s="4"/>
      <c r="P44" s="4"/>
      <c r="Q44" s="4"/>
      <c r="R44" s="4"/>
    </row>
    <row r="45" ht="15.75" customHeight="1">
      <c r="A45" s="160"/>
      <c r="B45" s="171" t="s">
        <v>36</v>
      </c>
      <c r="C45" s="172">
        <f>$C$5</f>
        <v>44470</v>
      </c>
      <c r="D45" s="172">
        <f>$D$5</f>
        <v>44105</v>
      </c>
      <c r="E45" s="173" t="s">
        <v>120</v>
      </c>
      <c r="F45" s="174" t="str">
        <f>$F$5</f>
        <v>10M21</v>
      </c>
      <c r="G45" s="174" t="str">
        <f>$G$5</f>
        <v>10M20</v>
      </c>
      <c r="H45" s="173" t="s">
        <v>120</v>
      </c>
      <c r="I45" s="160"/>
      <c r="J45" s="4"/>
      <c r="K45" s="150"/>
      <c r="L45" s="92"/>
      <c r="M45" s="92"/>
      <c r="N45" s="4"/>
      <c r="O45" s="4"/>
      <c r="P45" s="4"/>
      <c r="Q45" s="4"/>
      <c r="R45" s="4"/>
    </row>
    <row r="46" ht="15.75" customHeight="1">
      <c r="A46" s="160"/>
      <c r="B46" s="197" t="s">
        <v>37</v>
      </c>
      <c r="C46" s="198">
        <f>HLOOKUP(C$5,Month!$5:$50,Month!$A46,FALSE)</f>
        <v>63</v>
      </c>
      <c r="D46" s="198">
        <f>HLOOKUP(D$5,Month!$5:$50,Month!$A46,FALSE)</f>
        <v>51</v>
      </c>
      <c r="E46" s="182">
        <f>((C46-D46)/D46)*100</f>
        <v>23.52941176</v>
      </c>
      <c r="F46" s="198">
        <f>HLOOKUP(F$5,YTD!$5:$50,YTD!$A46,FALSE)</f>
        <v>474</v>
      </c>
      <c r="G46" s="198">
        <f>HLOOKUP(G$5,YTD!$5:$50,YTD!$A46,FALSE)</f>
        <v>512</v>
      </c>
      <c r="H46" s="182">
        <f>((F46-G46)/G46)*100</f>
        <v>-7.421875</v>
      </c>
      <c r="I46" s="160"/>
      <c r="J46" s="4"/>
      <c r="K46" s="150"/>
      <c r="L46" s="92"/>
      <c r="M46" s="92"/>
      <c r="N46" s="4"/>
      <c r="O46" s="4"/>
      <c r="P46" s="4"/>
      <c r="Q46" s="4"/>
      <c r="R46" s="4"/>
    </row>
    <row r="47" ht="15.75" customHeight="1">
      <c r="A47" s="4"/>
      <c r="B47" s="4"/>
      <c r="C47" s="205"/>
      <c r="D47" s="205"/>
      <c r="E47" s="205"/>
      <c r="F47" s="205"/>
      <c r="G47" s="205"/>
      <c r="H47" s="205"/>
      <c r="I47" s="4"/>
      <c r="J47" s="4"/>
      <c r="K47" s="92"/>
      <c r="L47" s="92"/>
      <c r="M47" s="92"/>
      <c r="N47" s="4"/>
      <c r="O47" s="4"/>
      <c r="P47" s="4"/>
      <c r="Q47" s="4"/>
      <c r="R47" s="4"/>
    </row>
    <row r="48" ht="15.75" customHeight="1">
      <c r="A48" s="4"/>
      <c r="B48" s="4"/>
      <c r="C48" s="205"/>
      <c r="D48" s="205"/>
      <c r="E48" s="205"/>
      <c r="F48" s="205"/>
      <c r="G48" s="205"/>
      <c r="H48" s="205"/>
      <c r="I48" s="4"/>
      <c r="J48" s="4"/>
      <c r="K48" s="92"/>
      <c r="L48" s="92"/>
      <c r="M48" s="92"/>
      <c r="N48" s="4"/>
      <c r="O48" s="4"/>
      <c r="P48" s="4"/>
      <c r="Q48" s="4"/>
      <c r="R48" s="4"/>
    </row>
    <row r="49" ht="15.75" customHeight="1">
      <c r="A49" s="4"/>
      <c r="B49" s="4"/>
      <c r="C49" s="205"/>
      <c r="D49" s="205"/>
      <c r="E49" s="205"/>
      <c r="F49" s="205"/>
      <c r="G49" s="205"/>
      <c r="H49" s="205"/>
      <c r="I49" s="4"/>
      <c r="J49" s="4"/>
      <c r="K49" s="92"/>
      <c r="L49" s="92"/>
      <c r="M49" s="92"/>
      <c r="N49" s="4"/>
      <c r="O49" s="4"/>
      <c r="P49" s="4"/>
      <c r="Q49" s="4"/>
      <c r="R49" s="4"/>
    </row>
    <row r="50" ht="15.75" customHeight="1">
      <c r="A50" s="4"/>
      <c r="B50" s="4"/>
      <c r="C50" s="205"/>
      <c r="D50" s="205"/>
      <c r="E50" s="205"/>
      <c r="F50" s="205"/>
      <c r="G50" s="205"/>
      <c r="H50" s="205"/>
      <c r="I50" s="4"/>
      <c r="J50" s="4"/>
      <c r="K50" s="92"/>
      <c r="L50" s="92"/>
      <c r="M50" s="92"/>
      <c r="N50" s="4"/>
      <c r="O50" s="4"/>
      <c r="P50" s="4"/>
      <c r="Q50" s="4"/>
      <c r="R50" s="4"/>
    </row>
    <row r="51" ht="15.75" customHeight="1">
      <c r="A51" s="4"/>
      <c r="B51" s="4"/>
      <c r="C51" s="205"/>
      <c r="D51" s="205"/>
      <c r="E51" s="205"/>
      <c r="F51" s="205"/>
      <c r="G51" s="205"/>
      <c r="H51" s="205"/>
      <c r="I51" s="4"/>
      <c r="J51" s="4"/>
      <c r="K51" s="92"/>
      <c r="L51" s="92"/>
      <c r="M51" s="92"/>
      <c r="N51" s="4"/>
      <c r="O51" s="4"/>
      <c r="P51" s="4"/>
      <c r="Q51" s="4"/>
      <c r="R51" s="4"/>
    </row>
    <row r="52" ht="15.75" customHeight="1">
      <c r="A52" s="4"/>
      <c r="B52" s="4"/>
      <c r="C52" s="205"/>
      <c r="D52" s="205"/>
      <c r="E52" s="205"/>
      <c r="F52" s="205"/>
      <c r="G52" s="205"/>
      <c r="H52" s="205"/>
      <c r="I52" s="4"/>
      <c r="J52" s="4"/>
      <c r="K52" s="92"/>
      <c r="L52" s="92"/>
      <c r="M52" s="92"/>
      <c r="N52" s="4"/>
      <c r="O52" s="4"/>
      <c r="P52" s="4"/>
      <c r="Q52" s="4"/>
      <c r="R52" s="4"/>
    </row>
    <row r="53" ht="15.75" customHeight="1">
      <c r="A53" s="4"/>
      <c r="B53" s="4"/>
      <c r="C53" s="205"/>
      <c r="D53" s="205"/>
      <c r="E53" s="205"/>
      <c r="F53" s="205"/>
      <c r="G53" s="205"/>
      <c r="H53" s="205"/>
      <c r="I53" s="4"/>
      <c r="J53" s="4"/>
      <c r="K53" s="92"/>
      <c r="L53" s="92"/>
      <c r="M53" s="92"/>
      <c r="N53" s="4"/>
      <c r="O53" s="4"/>
      <c r="P53" s="4"/>
      <c r="Q53" s="4"/>
      <c r="R53" s="4"/>
    </row>
    <row r="54" ht="15.75" customHeight="1">
      <c r="A54" s="4"/>
      <c r="B54" s="4"/>
      <c r="C54" s="205"/>
      <c r="D54" s="205"/>
      <c r="E54" s="205"/>
      <c r="F54" s="205"/>
      <c r="G54" s="205"/>
      <c r="H54" s="205"/>
      <c r="I54" s="4"/>
      <c r="J54" s="4"/>
      <c r="K54" s="92"/>
      <c r="L54" s="92"/>
      <c r="M54" s="92"/>
      <c r="N54" s="4"/>
      <c r="O54" s="4"/>
      <c r="P54" s="4"/>
      <c r="Q54" s="4"/>
      <c r="R54" s="4"/>
    </row>
    <row r="55" ht="15.75" customHeight="1">
      <c r="A55" s="4"/>
      <c r="B55" s="4"/>
      <c r="C55" s="205"/>
      <c r="D55" s="205"/>
      <c r="E55" s="205"/>
      <c r="F55" s="205"/>
      <c r="G55" s="205"/>
      <c r="H55" s="205"/>
      <c r="I55" s="4"/>
      <c r="J55" s="4"/>
      <c r="K55" s="92"/>
      <c r="L55" s="92"/>
      <c r="M55" s="92"/>
      <c r="N55" s="4"/>
      <c r="O55" s="4"/>
      <c r="P55" s="4"/>
      <c r="Q55" s="4"/>
      <c r="R55" s="4"/>
    </row>
    <row r="56" ht="15.75" customHeight="1">
      <c r="A56" s="4"/>
      <c r="B56" s="4"/>
      <c r="C56" s="205"/>
      <c r="D56" s="205"/>
      <c r="E56" s="205"/>
      <c r="F56" s="205"/>
      <c r="G56" s="205"/>
      <c r="H56" s="205"/>
      <c r="I56" s="4"/>
      <c r="J56" s="4"/>
      <c r="K56" s="92"/>
      <c r="L56" s="92"/>
      <c r="M56" s="92"/>
      <c r="N56" s="4"/>
      <c r="O56" s="4"/>
      <c r="P56" s="4"/>
      <c r="Q56" s="4"/>
      <c r="R56" s="4"/>
    </row>
    <row r="57" ht="15.75" customHeight="1">
      <c r="A57" s="4"/>
      <c r="B57" s="4"/>
      <c r="C57" s="205"/>
      <c r="D57" s="205"/>
      <c r="E57" s="205"/>
      <c r="F57" s="205"/>
      <c r="G57" s="205"/>
      <c r="H57" s="205"/>
      <c r="I57" s="4"/>
      <c r="J57" s="4"/>
      <c r="K57" s="92"/>
      <c r="L57" s="92"/>
      <c r="M57" s="92"/>
      <c r="N57" s="4"/>
      <c r="O57" s="4"/>
      <c r="P57" s="4"/>
      <c r="Q57" s="4"/>
      <c r="R57" s="4"/>
    </row>
    <row r="58" ht="15.75" customHeight="1">
      <c r="A58" s="4"/>
      <c r="B58" s="4"/>
      <c r="C58" s="205"/>
      <c r="D58" s="205"/>
      <c r="E58" s="205"/>
      <c r="F58" s="205"/>
      <c r="G58" s="205"/>
      <c r="H58" s="205"/>
      <c r="I58" s="4"/>
      <c r="J58" s="4"/>
      <c r="K58" s="92"/>
      <c r="L58" s="92"/>
      <c r="M58" s="92"/>
      <c r="N58" s="4"/>
      <c r="O58" s="4"/>
      <c r="P58" s="4"/>
      <c r="Q58" s="4"/>
      <c r="R58" s="4"/>
    </row>
    <row r="59" ht="15.75" customHeight="1">
      <c r="A59" s="4"/>
      <c r="B59" s="4"/>
      <c r="C59" s="205"/>
      <c r="D59" s="205"/>
      <c r="E59" s="205"/>
      <c r="F59" s="205"/>
      <c r="G59" s="205"/>
      <c r="H59" s="205"/>
      <c r="I59" s="4"/>
      <c r="J59" s="4"/>
      <c r="K59" s="92"/>
      <c r="L59" s="92"/>
      <c r="M59" s="92"/>
      <c r="N59" s="4"/>
      <c r="O59" s="4"/>
      <c r="P59" s="4"/>
      <c r="Q59" s="4"/>
      <c r="R59" s="4"/>
    </row>
    <row r="60" ht="15.75" customHeight="1">
      <c r="A60" s="4"/>
      <c r="B60" s="4"/>
      <c r="C60" s="205"/>
      <c r="D60" s="205"/>
      <c r="E60" s="205"/>
      <c r="F60" s="205"/>
      <c r="G60" s="205"/>
      <c r="H60" s="205"/>
      <c r="I60" s="4"/>
      <c r="J60" s="4"/>
      <c r="K60" s="92"/>
      <c r="L60" s="92"/>
      <c r="M60" s="92"/>
      <c r="N60" s="4"/>
      <c r="O60" s="4"/>
      <c r="P60" s="4"/>
      <c r="Q60" s="4"/>
      <c r="R60" s="4"/>
    </row>
    <row r="61" ht="15.75" customHeight="1">
      <c r="A61" s="4"/>
      <c r="B61" s="4"/>
      <c r="C61" s="205"/>
      <c r="D61" s="205"/>
      <c r="E61" s="205"/>
      <c r="F61" s="205"/>
      <c r="G61" s="205"/>
      <c r="H61" s="205"/>
      <c r="I61" s="4"/>
      <c r="J61" s="4"/>
      <c r="K61" s="92"/>
      <c r="L61" s="92"/>
      <c r="M61" s="92"/>
      <c r="N61" s="4"/>
      <c r="O61" s="4"/>
      <c r="P61" s="4"/>
      <c r="Q61" s="4"/>
      <c r="R61" s="4"/>
    </row>
    <row r="62" ht="15.75" customHeight="1">
      <c r="A62" s="4"/>
      <c r="B62" s="4"/>
      <c r="C62" s="205"/>
      <c r="D62" s="205"/>
      <c r="E62" s="205"/>
      <c r="F62" s="205"/>
      <c r="G62" s="205"/>
      <c r="H62" s="205"/>
      <c r="I62" s="4"/>
      <c r="J62" s="4"/>
      <c r="K62" s="92"/>
      <c r="L62" s="92"/>
      <c r="M62" s="92"/>
      <c r="N62" s="4"/>
      <c r="O62" s="4"/>
      <c r="P62" s="4"/>
      <c r="Q62" s="4"/>
      <c r="R62" s="4"/>
    </row>
    <row r="63" ht="15.75" customHeight="1">
      <c r="A63" s="4"/>
      <c r="B63" s="4"/>
      <c r="C63" s="205"/>
      <c r="D63" s="205"/>
      <c r="E63" s="205"/>
      <c r="F63" s="205"/>
      <c r="G63" s="205"/>
      <c r="H63" s="205"/>
      <c r="I63" s="4"/>
      <c r="J63" s="4"/>
      <c r="K63" s="92"/>
      <c r="L63" s="92"/>
      <c r="M63" s="92"/>
      <c r="N63" s="4"/>
      <c r="O63" s="4"/>
      <c r="P63" s="4"/>
      <c r="Q63" s="4"/>
      <c r="R63" s="4"/>
    </row>
    <row r="64" ht="15.75" customHeight="1">
      <c r="A64" s="4"/>
      <c r="B64" s="4"/>
      <c r="C64" s="205"/>
      <c r="D64" s="205"/>
      <c r="E64" s="205"/>
      <c r="F64" s="205"/>
      <c r="G64" s="205"/>
      <c r="H64" s="205"/>
      <c r="I64" s="4"/>
      <c r="J64" s="4"/>
      <c r="K64" s="92"/>
      <c r="L64" s="92"/>
      <c r="M64" s="92"/>
      <c r="N64" s="4"/>
      <c r="O64" s="4"/>
      <c r="P64" s="4"/>
      <c r="Q64" s="4"/>
      <c r="R64" s="4"/>
    </row>
    <row r="65" ht="15.75" customHeight="1">
      <c r="A65" s="4"/>
      <c r="B65" s="4"/>
      <c r="C65" s="205"/>
      <c r="D65" s="205"/>
      <c r="E65" s="205"/>
      <c r="F65" s="205"/>
      <c r="G65" s="205"/>
      <c r="H65" s="205"/>
      <c r="I65" s="4"/>
      <c r="J65" s="4"/>
      <c r="K65" s="92"/>
      <c r="L65" s="92"/>
      <c r="M65" s="92"/>
      <c r="N65" s="4"/>
      <c r="O65" s="4"/>
      <c r="P65" s="4"/>
      <c r="Q65" s="4"/>
      <c r="R65" s="4"/>
    </row>
    <row r="66" ht="15.75" customHeight="1">
      <c r="A66" s="4"/>
      <c r="B66" s="4"/>
      <c r="C66" s="205"/>
      <c r="D66" s="205"/>
      <c r="E66" s="205"/>
      <c r="F66" s="205"/>
      <c r="G66" s="205"/>
      <c r="H66" s="205"/>
      <c r="I66" s="4"/>
      <c r="J66" s="4"/>
      <c r="K66" s="92"/>
      <c r="L66" s="92"/>
      <c r="M66" s="92"/>
      <c r="N66" s="4"/>
      <c r="O66" s="4"/>
      <c r="P66" s="4"/>
      <c r="Q66" s="4"/>
      <c r="R66" s="4"/>
    </row>
    <row r="67" ht="15.75" customHeight="1">
      <c r="A67" s="4"/>
      <c r="B67" s="4"/>
      <c r="C67" s="205"/>
      <c r="D67" s="205"/>
      <c r="E67" s="205"/>
      <c r="F67" s="205"/>
      <c r="G67" s="205"/>
      <c r="H67" s="205"/>
      <c r="I67" s="4"/>
      <c r="J67" s="4"/>
      <c r="K67" s="92"/>
      <c r="L67" s="92"/>
      <c r="M67" s="92"/>
      <c r="N67" s="4"/>
      <c r="O67" s="4"/>
      <c r="P67" s="4"/>
      <c r="Q67" s="4"/>
      <c r="R67" s="4"/>
    </row>
    <row r="68" ht="15.75" customHeight="1">
      <c r="A68" s="4"/>
      <c r="B68" s="4"/>
      <c r="C68" s="205"/>
      <c r="D68" s="205"/>
      <c r="E68" s="205"/>
      <c r="F68" s="205"/>
      <c r="G68" s="205"/>
      <c r="H68" s="205"/>
      <c r="I68" s="4"/>
      <c r="J68" s="4"/>
      <c r="K68" s="92"/>
      <c r="L68" s="92"/>
      <c r="M68" s="92"/>
      <c r="N68" s="4"/>
      <c r="O68" s="4"/>
      <c r="P68" s="4"/>
      <c r="Q68" s="4"/>
      <c r="R68" s="4"/>
    </row>
    <row r="69" ht="15.75" customHeight="1">
      <c r="A69" s="4"/>
      <c r="B69" s="4"/>
      <c r="C69" s="205"/>
      <c r="D69" s="205"/>
      <c r="E69" s="205"/>
      <c r="F69" s="205"/>
      <c r="G69" s="205"/>
      <c r="H69" s="205"/>
      <c r="I69" s="4"/>
      <c r="J69" s="4"/>
      <c r="K69" s="92"/>
      <c r="L69" s="92"/>
      <c r="M69" s="92"/>
      <c r="N69" s="4"/>
      <c r="O69" s="4"/>
      <c r="P69" s="4"/>
      <c r="Q69" s="4"/>
      <c r="R69" s="4"/>
    </row>
    <row r="70" ht="15.75" customHeight="1">
      <c r="A70" s="4"/>
      <c r="B70" s="4"/>
      <c r="C70" s="205"/>
      <c r="D70" s="205"/>
      <c r="E70" s="205"/>
      <c r="F70" s="205"/>
      <c r="G70" s="205"/>
      <c r="H70" s="205"/>
      <c r="I70" s="4"/>
      <c r="J70" s="4"/>
      <c r="K70" s="92"/>
      <c r="L70" s="92"/>
      <c r="M70" s="92"/>
      <c r="N70" s="4"/>
      <c r="O70" s="4"/>
      <c r="P70" s="4"/>
      <c r="Q70" s="4"/>
      <c r="R70" s="4"/>
    </row>
    <row r="71" ht="15.75" customHeight="1">
      <c r="A71" s="4"/>
      <c r="B71" s="4"/>
      <c r="C71" s="205"/>
      <c r="D71" s="205"/>
      <c r="E71" s="205"/>
      <c r="F71" s="205"/>
      <c r="G71" s="205"/>
      <c r="H71" s="205"/>
      <c r="I71" s="4"/>
      <c r="J71" s="4"/>
      <c r="K71" s="92"/>
      <c r="L71" s="92"/>
      <c r="M71" s="92"/>
      <c r="N71" s="4"/>
      <c r="O71" s="4"/>
      <c r="P71" s="4"/>
      <c r="Q71" s="4"/>
      <c r="R71" s="4"/>
    </row>
    <row r="72" ht="15.75" customHeight="1">
      <c r="A72" s="4"/>
      <c r="B72" s="4"/>
      <c r="C72" s="205"/>
      <c r="D72" s="205"/>
      <c r="E72" s="205"/>
      <c r="F72" s="205"/>
      <c r="G72" s="205"/>
      <c r="H72" s="205"/>
      <c r="I72" s="4"/>
      <c r="J72" s="4"/>
      <c r="K72" s="92"/>
      <c r="L72" s="92"/>
      <c r="M72" s="92"/>
      <c r="N72" s="4"/>
      <c r="O72" s="4"/>
      <c r="P72" s="4"/>
      <c r="Q72" s="4"/>
      <c r="R72" s="4"/>
    </row>
    <row r="73" ht="15.75" customHeight="1">
      <c r="A73" s="4"/>
      <c r="B73" s="4"/>
      <c r="C73" s="205"/>
      <c r="D73" s="205"/>
      <c r="E73" s="205"/>
      <c r="F73" s="205"/>
      <c r="G73" s="205"/>
      <c r="H73" s="205"/>
      <c r="I73" s="4"/>
      <c r="J73" s="4"/>
      <c r="K73" s="92"/>
      <c r="L73" s="92"/>
      <c r="M73" s="92"/>
      <c r="N73" s="4"/>
      <c r="O73" s="4"/>
      <c r="P73" s="4"/>
      <c r="Q73" s="4"/>
      <c r="R73" s="4"/>
    </row>
    <row r="74" ht="15.75" customHeight="1">
      <c r="A74" s="4"/>
      <c r="B74" s="4"/>
      <c r="C74" s="205"/>
      <c r="D74" s="205"/>
      <c r="E74" s="205"/>
      <c r="F74" s="205"/>
      <c r="G74" s="205"/>
      <c r="H74" s="205"/>
      <c r="I74" s="4"/>
      <c r="J74" s="4"/>
      <c r="K74" s="92"/>
      <c r="L74" s="92"/>
      <c r="M74" s="92"/>
      <c r="N74" s="4"/>
      <c r="O74" s="4"/>
      <c r="P74" s="4"/>
      <c r="Q74" s="4"/>
      <c r="R74" s="4"/>
    </row>
    <row r="75" ht="15.75" customHeight="1">
      <c r="A75" s="4"/>
      <c r="B75" s="4"/>
      <c r="C75" s="205"/>
      <c r="D75" s="205"/>
      <c r="E75" s="205"/>
      <c r="F75" s="205"/>
      <c r="G75" s="205"/>
      <c r="H75" s="205"/>
      <c r="I75" s="4"/>
      <c r="J75" s="4"/>
      <c r="K75" s="92"/>
      <c r="L75" s="92"/>
      <c r="M75" s="92"/>
      <c r="N75" s="4"/>
      <c r="O75" s="4"/>
      <c r="P75" s="4"/>
      <c r="Q75" s="4"/>
      <c r="R75" s="4"/>
    </row>
    <row r="76" ht="15.75" customHeight="1">
      <c r="A76" s="4"/>
      <c r="B76" s="4"/>
      <c r="C76" s="205"/>
      <c r="D76" s="205"/>
      <c r="E76" s="205"/>
      <c r="F76" s="205"/>
      <c r="G76" s="205"/>
      <c r="H76" s="205"/>
      <c r="I76" s="4"/>
      <c r="J76" s="4"/>
      <c r="K76" s="92"/>
      <c r="L76" s="92"/>
      <c r="M76" s="92"/>
      <c r="N76" s="4"/>
      <c r="O76" s="4"/>
      <c r="P76" s="4"/>
      <c r="Q76" s="4"/>
      <c r="R76" s="4"/>
    </row>
    <row r="77" ht="15.75" customHeight="1">
      <c r="A77" s="4"/>
      <c r="B77" s="4"/>
      <c r="C77" s="205"/>
      <c r="D77" s="205"/>
      <c r="E77" s="205"/>
      <c r="F77" s="205"/>
      <c r="G77" s="205"/>
      <c r="H77" s="205"/>
      <c r="I77" s="4"/>
      <c r="J77" s="4"/>
      <c r="K77" s="92"/>
      <c r="L77" s="92"/>
      <c r="M77" s="92"/>
      <c r="N77" s="4"/>
      <c r="O77" s="4"/>
      <c r="P77" s="4"/>
      <c r="Q77" s="4"/>
      <c r="R77" s="4"/>
    </row>
    <row r="78" ht="15.75" customHeight="1">
      <c r="A78" s="4"/>
      <c r="B78" s="4"/>
      <c r="C78" s="205"/>
      <c r="D78" s="205"/>
      <c r="E78" s="205"/>
      <c r="F78" s="205"/>
      <c r="G78" s="205"/>
      <c r="H78" s="205"/>
      <c r="I78" s="4"/>
      <c r="J78" s="4"/>
      <c r="K78" s="92"/>
      <c r="L78" s="92"/>
      <c r="M78" s="92"/>
      <c r="N78" s="4"/>
      <c r="O78" s="4"/>
      <c r="P78" s="4"/>
      <c r="Q78" s="4"/>
      <c r="R78" s="4"/>
    </row>
    <row r="79" ht="15.75" customHeight="1">
      <c r="A79" s="4"/>
      <c r="B79" s="4"/>
      <c r="C79" s="205"/>
      <c r="D79" s="205"/>
      <c r="E79" s="205"/>
      <c r="F79" s="205"/>
      <c r="G79" s="205"/>
      <c r="H79" s="205"/>
      <c r="I79" s="4"/>
      <c r="J79" s="4"/>
      <c r="K79" s="92"/>
      <c r="L79" s="92"/>
      <c r="M79" s="92"/>
      <c r="N79" s="4"/>
      <c r="O79" s="4"/>
      <c r="P79" s="4"/>
      <c r="Q79" s="4"/>
      <c r="R79" s="4"/>
    </row>
    <row r="80" ht="15.75" customHeight="1">
      <c r="A80" s="4"/>
      <c r="B80" s="4"/>
      <c r="C80" s="205"/>
      <c r="D80" s="205"/>
      <c r="E80" s="205"/>
      <c r="F80" s="205"/>
      <c r="G80" s="205"/>
      <c r="H80" s="205"/>
      <c r="I80" s="4"/>
      <c r="J80" s="4"/>
      <c r="K80" s="92"/>
      <c r="L80" s="92"/>
      <c r="M80" s="92"/>
      <c r="N80" s="4"/>
      <c r="O80" s="4"/>
      <c r="P80" s="4"/>
      <c r="Q80" s="4"/>
      <c r="R80" s="4"/>
    </row>
    <row r="81" ht="15.75" customHeight="1">
      <c r="A81" s="4"/>
      <c r="B81" s="4"/>
      <c r="C81" s="205"/>
      <c r="D81" s="205"/>
      <c r="E81" s="205"/>
      <c r="F81" s="205"/>
      <c r="G81" s="205"/>
      <c r="H81" s="205"/>
      <c r="I81" s="4"/>
      <c r="J81" s="4"/>
      <c r="K81" s="92"/>
      <c r="L81" s="92"/>
      <c r="M81" s="92"/>
      <c r="N81" s="4"/>
      <c r="O81" s="4"/>
      <c r="P81" s="4"/>
      <c r="Q81" s="4"/>
      <c r="R81" s="4"/>
    </row>
    <row r="82" ht="15.75" customHeight="1">
      <c r="A82" s="4"/>
      <c r="B82" s="4"/>
      <c r="C82" s="205"/>
      <c r="D82" s="205"/>
      <c r="E82" s="205"/>
      <c r="F82" s="205"/>
      <c r="G82" s="205"/>
      <c r="H82" s="205"/>
      <c r="I82" s="4"/>
      <c r="J82" s="4"/>
      <c r="K82" s="92"/>
      <c r="L82" s="92"/>
      <c r="M82" s="92"/>
      <c r="N82" s="4"/>
      <c r="O82" s="4"/>
      <c r="P82" s="4"/>
      <c r="Q82" s="4"/>
      <c r="R82" s="4"/>
    </row>
    <row r="83" ht="15.75" customHeight="1">
      <c r="A83" s="4"/>
      <c r="B83" s="4"/>
      <c r="C83" s="205"/>
      <c r="D83" s="205"/>
      <c r="E83" s="205"/>
      <c r="F83" s="205"/>
      <c r="G83" s="205"/>
      <c r="H83" s="205"/>
      <c r="I83" s="4"/>
      <c r="J83" s="4"/>
      <c r="K83" s="92"/>
      <c r="L83" s="92"/>
      <c r="M83" s="92"/>
      <c r="N83" s="4"/>
      <c r="O83" s="4"/>
      <c r="P83" s="4"/>
      <c r="Q83" s="4"/>
      <c r="R83" s="4"/>
    </row>
    <row r="84" ht="15.75" customHeight="1">
      <c r="A84" s="4"/>
      <c r="B84" s="4"/>
      <c r="C84" s="205"/>
      <c r="D84" s="205"/>
      <c r="E84" s="205"/>
      <c r="F84" s="205"/>
      <c r="G84" s="205"/>
      <c r="H84" s="205"/>
      <c r="I84" s="4"/>
      <c r="J84" s="4"/>
      <c r="K84" s="92"/>
      <c r="L84" s="92"/>
      <c r="M84" s="92"/>
      <c r="N84" s="4"/>
      <c r="O84" s="4"/>
      <c r="P84" s="4"/>
      <c r="Q84" s="4"/>
      <c r="R84" s="4"/>
    </row>
    <row r="85" ht="15.75" customHeight="1">
      <c r="A85" s="4"/>
      <c r="B85" s="4"/>
      <c r="C85" s="205"/>
      <c r="D85" s="205"/>
      <c r="E85" s="205"/>
      <c r="F85" s="205"/>
      <c r="G85" s="205"/>
      <c r="H85" s="205"/>
      <c r="I85" s="4"/>
      <c r="J85" s="4"/>
      <c r="K85" s="92"/>
      <c r="L85" s="92"/>
      <c r="M85" s="92"/>
      <c r="N85" s="4"/>
      <c r="O85" s="4"/>
      <c r="P85" s="4"/>
      <c r="Q85" s="4"/>
      <c r="R85" s="4"/>
    </row>
    <row r="86" ht="15.75" customHeight="1">
      <c r="A86" s="4"/>
      <c r="B86" s="4"/>
      <c r="C86" s="205"/>
      <c r="D86" s="205"/>
      <c r="E86" s="205"/>
      <c r="F86" s="205"/>
      <c r="G86" s="205"/>
      <c r="H86" s="205"/>
      <c r="I86" s="4"/>
      <c r="J86" s="4"/>
      <c r="K86" s="92"/>
      <c r="L86" s="92"/>
      <c r="M86" s="92"/>
      <c r="N86" s="4"/>
      <c r="O86" s="4"/>
      <c r="P86" s="4"/>
      <c r="Q86" s="4"/>
      <c r="R86" s="4"/>
    </row>
    <row r="87" ht="15.75" customHeight="1">
      <c r="A87" s="4"/>
      <c r="B87" s="4"/>
      <c r="C87" s="205"/>
      <c r="D87" s="205"/>
      <c r="E87" s="205"/>
      <c r="F87" s="205"/>
      <c r="G87" s="205"/>
      <c r="H87" s="205"/>
      <c r="I87" s="4"/>
      <c r="J87" s="4"/>
      <c r="K87" s="92"/>
      <c r="L87" s="92"/>
      <c r="M87" s="92"/>
      <c r="N87" s="4"/>
      <c r="O87" s="4"/>
      <c r="P87" s="4"/>
      <c r="Q87" s="4"/>
      <c r="R87" s="4"/>
    </row>
    <row r="88" ht="15.75" customHeight="1">
      <c r="A88" s="4"/>
      <c r="B88" s="4"/>
      <c r="C88" s="205"/>
      <c r="D88" s="205"/>
      <c r="E88" s="205"/>
      <c r="F88" s="205"/>
      <c r="G88" s="205"/>
      <c r="H88" s="205"/>
      <c r="I88" s="4"/>
      <c r="J88" s="4"/>
      <c r="K88" s="92"/>
      <c r="L88" s="92"/>
      <c r="M88" s="92"/>
      <c r="N88" s="4"/>
      <c r="O88" s="4"/>
      <c r="P88" s="4"/>
      <c r="Q88" s="4"/>
      <c r="R88" s="4"/>
    </row>
    <row r="89" ht="15.75" customHeight="1">
      <c r="A89" s="4"/>
      <c r="B89" s="4"/>
      <c r="C89" s="205"/>
      <c r="D89" s="205"/>
      <c r="E89" s="205"/>
      <c r="F89" s="205"/>
      <c r="G89" s="205"/>
      <c r="H89" s="205"/>
      <c r="I89" s="4"/>
      <c r="J89" s="4"/>
      <c r="K89" s="92"/>
      <c r="L89" s="92"/>
      <c r="M89" s="92"/>
      <c r="N89" s="4"/>
      <c r="O89" s="4"/>
      <c r="P89" s="4"/>
      <c r="Q89" s="4"/>
      <c r="R89" s="4"/>
    </row>
    <row r="90" ht="15.75" customHeight="1">
      <c r="A90" s="4"/>
      <c r="B90" s="4"/>
      <c r="C90" s="205"/>
      <c r="D90" s="205"/>
      <c r="E90" s="205"/>
      <c r="F90" s="205"/>
      <c r="G90" s="205"/>
      <c r="H90" s="205"/>
      <c r="I90" s="4"/>
      <c r="J90" s="4"/>
      <c r="K90" s="92"/>
      <c r="L90" s="92"/>
      <c r="M90" s="92"/>
      <c r="N90" s="4"/>
      <c r="O90" s="4"/>
      <c r="P90" s="4"/>
      <c r="Q90" s="4"/>
      <c r="R90" s="4"/>
    </row>
    <row r="91" ht="15.75" customHeight="1">
      <c r="A91" s="4"/>
      <c r="B91" s="4"/>
      <c r="C91" s="205"/>
      <c r="D91" s="205"/>
      <c r="E91" s="205"/>
      <c r="F91" s="205"/>
      <c r="G91" s="205"/>
      <c r="H91" s="205"/>
      <c r="I91" s="4"/>
      <c r="J91" s="4"/>
      <c r="K91" s="92"/>
      <c r="L91" s="92"/>
      <c r="M91" s="92"/>
      <c r="N91" s="4"/>
      <c r="O91" s="4"/>
      <c r="P91" s="4"/>
      <c r="Q91" s="4"/>
      <c r="R91" s="4"/>
    </row>
    <row r="92" ht="15.75" customHeight="1">
      <c r="A92" s="4"/>
      <c r="B92" s="4"/>
      <c r="C92" s="205"/>
      <c r="D92" s="205"/>
      <c r="E92" s="205"/>
      <c r="F92" s="205"/>
      <c r="G92" s="205"/>
      <c r="H92" s="205"/>
      <c r="I92" s="4"/>
      <c r="J92" s="4"/>
      <c r="K92" s="92"/>
      <c r="L92" s="92"/>
      <c r="M92" s="92"/>
      <c r="N92" s="4"/>
      <c r="O92" s="4"/>
      <c r="P92" s="4"/>
      <c r="Q92" s="4"/>
      <c r="R92" s="4"/>
    </row>
    <row r="93" ht="15.75" customHeight="1">
      <c r="A93" s="4"/>
      <c r="B93" s="4"/>
      <c r="C93" s="205"/>
      <c r="D93" s="205"/>
      <c r="E93" s="205"/>
      <c r="F93" s="205"/>
      <c r="G93" s="205"/>
      <c r="H93" s="205"/>
      <c r="I93" s="4"/>
      <c r="J93" s="4"/>
      <c r="K93" s="92"/>
      <c r="L93" s="92"/>
      <c r="M93" s="92"/>
      <c r="N93" s="4"/>
      <c r="O93" s="4"/>
      <c r="P93" s="4"/>
      <c r="Q93" s="4"/>
      <c r="R93" s="4"/>
    </row>
    <row r="94" ht="15.75" customHeight="1">
      <c r="A94" s="4"/>
      <c r="B94" s="4"/>
      <c r="C94" s="205"/>
      <c r="D94" s="205"/>
      <c r="E94" s="205"/>
      <c r="F94" s="205"/>
      <c r="G94" s="205"/>
      <c r="H94" s="205"/>
      <c r="I94" s="4"/>
      <c r="J94" s="4"/>
      <c r="K94" s="92"/>
      <c r="L94" s="92"/>
      <c r="M94" s="92"/>
      <c r="N94" s="4"/>
      <c r="O94" s="4"/>
      <c r="P94" s="4"/>
      <c r="Q94" s="4"/>
      <c r="R94" s="4"/>
    </row>
    <row r="95" ht="15.75" customHeight="1">
      <c r="A95" s="4"/>
      <c r="B95" s="4"/>
      <c r="C95" s="205"/>
      <c r="D95" s="205"/>
      <c r="E95" s="205"/>
      <c r="F95" s="205"/>
      <c r="G95" s="205"/>
      <c r="H95" s="205"/>
      <c r="I95" s="4"/>
      <c r="J95" s="4"/>
      <c r="K95" s="92"/>
      <c r="L95" s="92"/>
      <c r="M95" s="92"/>
      <c r="N95" s="4"/>
      <c r="O95" s="4"/>
      <c r="P95" s="4"/>
      <c r="Q95" s="4"/>
      <c r="R95" s="4"/>
    </row>
    <row r="96" ht="15.75" customHeight="1">
      <c r="A96" s="4"/>
      <c r="B96" s="4"/>
      <c r="C96" s="205"/>
      <c r="D96" s="205"/>
      <c r="E96" s="205"/>
      <c r="F96" s="205"/>
      <c r="G96" s="205"/>
      <c r="H96" s="205"/>
      <c r="I96" s="4"/>
      <c r="J96" s="4"/>
      <c r="K96" s="92"/>
      <c r="L96" s="92"/>
      <c r="M96" s="92"/>
      <c r="N96" s="4"/>
      <c r="O96" s="4"/>
      <c r="P96" s="4"/>
      <c r="Q96" s="4"/>
      <c r="R96" s="4"/>
    </row>
    <row r="97" ht="15.75" customHeight="1">
      <c r="A97" s="4"/>
      <c r="B97" s="4"/>
      <c r="C97" s="205"/>
      <c r="D97" s="205"/>
      <c r="E97" s="205"/>
      <c r="F97" s="205"/>
      <c r="G97" s="205"/>
      <c r="H97" s="205"/>
      <c r="I97" s="4"/>
      <c r="J97" s="4"/>
      <c r="K97" s="92"/>
      <c r="L97" s="92"/>
      <c r="M97" s="92"/>
      <c r="N97" s="4"/>
      <c r="O97" s="4"/>
      <c r="P97" s="4"/>
      <c r="Q97" s="4"/>
      <c r="R97" s="4"/>
    </row>
    <row r="98" ht="15.75" customHeight="1">
      <c r="A98" s="4"/>
      <c r="B98" s="4"/>
      <c r="C98" s="205"/>
      <c r="D98" s="205"/>
      <c r="E98" s="205"/>
      <c r="F98" s="205"/>
      <c r="G98" s="205"/>
      <c r="H98" s="205"/>
      <c r="I98" s="4"/>
      <c r="J98" s="4"/>
      <c r="K98" s="92"/>
      <c r="L98" s="92"/>
      <c r="M98" s="92"/>
      <c r="N98" s="4"/>
      <c r="O98" s="4"/>
      <c r="P98" s="4"/>
      <c r="Q98" s="4"/>
      <c r="R98" s="4"/>
    </row>
    <row r="99" ht="15.75" customHeight="1">
      <c r="A99" s="4"/>
      <c r="B99" s="4"/>
      <c r="C99" s="205"/>
      <c r="D99" s="205"/>
      <c r="E99" s="205"/>
      <c r="F99" s="205"/>
      <c r="G99" s="205"/>
      <c r="H99" s="205"/>
      <c r="I99" s="4"/>
      <c r="J99" s="4"/>
      <c r="K99" s="92"/>
      <c r="L99" s="92"/>
      <c r="M99" s="92"/>
      <c r="N99" s="4"/>
      <c r="O99" s="4"/>
      <c r="P99" s="4"/>
      <c r="Q99" s="4"/>
      <c r="R99" s="4"/>
    </row>
    <row r="100" ht="15.75" customHeight="1">
      <c r="A100" s="4"/>
      <c r="B100" s="4"/>
      <c r="C100" s="205"/>
      <c r="D100" s="205"/>
      <c r="E100" s="205"/>
      <c r="F100" s="205"/>
      <c r="G100" s="205"/>
      <c r="H100" s="205"/>
      <c r="I100" s="4"/>
      <c r="J100" s="4"/>
      <c r="K100" s="92"/>
      <c r="L100" s="92"/>
      <c r="M100" s="92"/>
      <c r="N100" s="4"/>
      <c r="O100" s="4"/>
      <c r="P100" s="4"/>
      <c r="Q100" s="4"/>
      <c r="R100" s="4"/>
    </row>
    <row r="101" ht="15.75" customHeight="1">
      <c r="A101" s="4"/>
      <c r="B101" s="4"/>
      <c r="C101" s="205"/>
      <c r="D101" s="205"/>
      <c r="E101" s="205"/>
      <c r="F101" s="205"/>
      <c r="G101" s="205"/>
      <c r="H101" s="205"/>
      <c r="I101" s="4"/>
      <c r="J101" s="4"/>
      <c r="K101" s="92"/>
      <c r="L101" s="92"/>
      <c r="M101" s="92"/>
      <c r="N101" s="4"/>
      <c r="O101" s="4"/>
      <c r="P101" s="4"/>
      <c r="Q101" s="4"/>
      <c r="R101" s="4"/>
    </row>
    <row r="102" ht="15.75" customHeight="1">
      <c r="A102" s="4"/>
      <c r="B102" s="4"/>
      <c r="C102" s="205"/>
      <c r="D102" s="205"/>
      <c r="E102" s="205"/>
      <c r="F102" s="205"/>
      <c r="G102" s="205"/>
      <c r="H102" s="205"/>
      <c r="I102" s="4"/>
      <c r="J102" s="4"/>
      <c r="K102" s="92"/>
      <c r="L102" s="92"/>
      <c r="M102" s="92"/>
      <c r="N102" s="4"/>
      <c r="O102" s="4"/>
      <c r="P102" s="4"/>
      <c r="Q102" s="4"/>
      <c r="R102" s="4"/>
    </row>
    <row r="103" ht="15.75" customHeight="1">
      <c r="A103" s="4"/>
      <c r="B103" s="4"/>
      <c r="C103" s="205"/>
      <c r="D103" s="205"/>
      <c r="E103" s="205"/>
      <c r="F103" s="205"/>
      <c r="G103" s="205"/>
      <c r="H103" s="205"/>
      <c r="I103" s="4"/>
      <c r="J103" s="4"/>
      <c r="K103" s="92"/>
      <c r="L103" s="92"/>
      <c r="M103" s="92"/>
      <c r="N103" s="4"/>
      <c r="O103" s="4"/>
      <c r="P103" s="4"/>
      <c r="Q103" s="4"/>
      <c r="R103" s="4"/>
    </row>
    <row r="104" ht="15.75" customHeight="1">
      <c r="A104" s="4"/>
      <c r="B104" s="4"/>
      <c r="C104" s="205"/>
      <c r="D104" s="205"/>
      <c r="E104" s="205"/>
      <c r="F104" s="205"/>
      <c r="G104" s="205"/>
      <c r="H104" s="205"/>
      <c r="I104" s="4"/>
      <c r="J104" s="4"/>
      <c r="K104" s="92"/>
      <c r="L104" s="92"/>
      <c r="M104" s="92"/>
      <c r="N104" s="4"/>
      <c r="O104" s="4"/>
      <c r="P104" s="4"/>
      <c r="Q104" s="4"/>
      <c r="R104" s="4"/>
    </row>
    <row r="105" ht="15.75" customHeight="1">
      <c r="A105" s="4"/>
      <c r="B105" s="4"/>
      <c r="C105" s="205"/>
      <c r="D105" s="205"/>
      <c r="E105" s="205"/>
      <c r="F105" s="205"/>
      <c r="G105" s="205"/>
      <c r="H105" s="205"/>
      <c r="I105" s="4"/>
      <c r="J105" s="4"/>
      <c r="K105" s="92"/>
      <c r="L105" s="92"/>
      <c r="M105" s="92"/>
      <c r="N105" s="4"/>
      <c r="O105" s="4"/>
      <c r="P105" s="4"/>
      <c r="Q105" s="4"/>
      <c r="R105" s="4"/>
    </row>
    <row r="106" ht="15.75" customHeight="1">
      <c r="A106" s="4"/>
      <c r="B106" s="4"/>
      <c r="C106" s="205"/>
      <c r="D106" s="205"/>
      <c r="E106" s="205"/>
      <c r="F106" s="205"/>
      <c r="G106" s="205"/>
      <c r="H106" s="205"/>
      <c r="I106" s="4"/>
      <c r="J106" s="4"/>
      <c r="K106" s="92"/>
      <c r="L106" s="92"/>
      <c r="M106" s="92"/>
      <c r="N106" s="4"/>
      <c r="O106" s="4"/>
      <c r="P106" s="4"/>
      <c r="Q106" s="4"/>
      <c r="R106" s="4"/>
    </row>
    <row r="107" ht="15.75" customHeight="1">
      <c r="A107" s="4"/>
      <c r="B107" s="4"/>
      <c r="C107" s="205"/>
      <c r="D107" s="205"/>
      <c r="E107" s="205"/>
      <c r="F107" s="205"/>
      <c r="G107" s="205"/>
      <c r="H107" s="205"/>
      <c r="I107" s="4"/>
      <c r="J107" s="4"/>
      <c r="K107" s="92"/>
      <c r="L107" s="92"/>
      <c r="M107" s="92"/>
      <c r="N107" s="4"/>
      <c r="O107" s="4"/>
      <c r="P107" s="4"/>
      <c r="Q107" s="4"/>
      <c r="R107" s="4"/>
    </row>
    <row r="108" ht="15.75" customHeight="1">
      <c r="A108" s="4"/>
      <c r="B108" s="4"/>
      <c r="C108" s="205"/>
      <c r="D108" s="205"/>
      <c r="E108" s="205"/>
      <c r="F108" s="205"/>
      <c r="G108" s="205"/>
      <c r="H108" s="205"/>
      <c r="I108" s="4"/>
      <c r="J108" s="4"/>
      <c r="K108" s="92"/>
      <c r="L108" s="92"/>
      <c r="M108" s="92"/>
      <c r="N108" s="4"/>
      <c r="O108" s="4"/>
      <c r="P108" s="4"/>
      <c r="Q108" s="4"/>
      <c r="R108" s="4"/>
    </row>
    <row r="109" ht="15.75" customHeight="1">
      <c r="A109" s="4"/>
      <c r="B109" s="4"/>
      <c r="C109" s="205"/>
      <c r="D109" s="205"/>
      <c r="E109" s="205"/>
      <c r="F109" s="205"/>
      <c r="G109" s="205"/>
      <c r="H109" s="205"/>
      <c r="I109" s="4"/>
      <c r="J109" s="4"/>
      <c r="K109" s="92"/>
      <c r="L109" s="92"/>
      <c r="M109" s="92"/>
      <c r="N109" s="4"/>
      <c r="O109" s="4"/>
      <c r="P109" s="4"/>
      <c r="Q109" s="4"/>
      <c r="R109" s="4"/>
    </row>
    <row r="110" ht="15.75" customHeight="1">
      <c r="A110" s="4"/>
      <c r="B110" s="4"/>
      <c r="C110" s="205"/>
      <c r="D110" s="205"/>
      <c r="E110" s="205"/>
      <c r="F110" s="205"/>
      <c r="G110" s="205"/>
      <c r="H110" s="205"/>
      <c r="I110" s="4"/>
      <c r="J110" s="4"/>
      <c r="K110" s="92"/>
      <c r="L110" s="92"/>
      <c r="M110" s="92"/>
      <c r="N110" s="4"/>
      <c r="O110" s="4"/>
      <c r="P110" s="4"/>
      <c r="Q110" s="4"/>
      <c r="R110" s="4"/>
    </row>
    <row r="111" ht="15.75" customHeight="1">
      <c r="A111" s="4"/>
      <c r="B111" s="4"/>
      <c r="C111" s="205"/>
      <c r="D111" s="205"/>
      <c r="E111" s="205"/>
      <c r="F111" s="205"/>
      <c r="G111" s="205"/>
      <c r="H111" s="205"/>
      <c r="I111" s="4"/>
      <c r="J111" s="4"/>
      <c r="K111" s="92"/>
      <c r="L111" s="92"/>
      <c r="M111" s="92"/>
      <c r="N111" s="4"/>
      <c r="O111" s="4"/>
      <c r="P111" s="4"/>
      <c r="Q111" s="4"/>
      <c r="R111" s="4"/>
    </row>
    <row r="112" ht="15.75" customHeight="1">
      <c r="A112" s="4"/>
      <c r="B112" s="4"/>
      <c r="C112" s="205"/>
      <c r="D112" s="205"/>
      <c r="E112" s="205"/>
      <c r="F112" s="205"/>
      <c r="G112" s="205"/>
      <c r="H112" s="205"/>
      <c r="I112" s="4"/>
      <c r="J112" s="4"/>
      <c r="K112" s="92"/>
      <c r="L112" s="92"/>
      <c r="M112" s="92"/>
      <c r="N112" s="4"/>
      <c r="O112" s="4"/>
      <c r="P112" s="4"/>
      <c r="Q112" s="4"/>
      <c r="R112" s="4"/>
    </row>
    <row r="113" ht="15.75" customHeight="1">
      <c r="A113" s="4"/>
      <c r="B113" s="4"/>
      <c r="C113" s="205"/>
      <c r="D113" s="205"/>
      <c r="E113" s="205"/>
      <c r="F113" s="205"/>
      <c r="G113" s="205"/>
      <c r="H113" s="205"/>
      <c r="I113" s="4"/>
      <c r="J113" s="4"/>
      <c r="K113" s="92"/>
      <c r="L113" s="92"/>
      <c r="M113" s="92"/>
      <c r="N113" s="4"/>
      <c r="O113" s="4"/>
      <c r="P113" s="4"/>
      <c r="Q113" s="4"/>
      <c r="R113" s="4"/>
    </row>
    <row r="114" ht="15.75" customHeight="1">
      <c r="A114" s="4"/>
      <c r="B114" s="4"/>
      <c r="C114" s="205"/>
      <c r="D114" s="205"/>
      <c r="E114" s="205"/>
      <c r="F114" s="205"/>
      <c r="G114" s="205"/>
      <c r="H114" s="205"/>
      <c r="I114" s="4"/>
      <c r="J114" s="4"/>
      <c r="K114" s="92"/>
      <c r="L114" s="92"/>
      <c r="M114" s="92"/>
      <c r="N114" s="4"/>
      <c r="O114" s="4"/>
      <c r="P114" s="4"/>
      <c r="Q114" s="4"/>
      <c r="R114" s="4"/>
    </row>
    <row r="115" ht="15.75" customHeight="1">
      <c r="A115" s="4"/>
      <c r="B115" s="4"/>
      <c r="C115" s="205"/>
      <c r="D115" s="205"/>
      <c r="E115" s="205"/>
      <c r="F115" s="205"/>
      <c r="G115" s="205"/>
      <c r="H115" s="205"/>
      <c r="I115" s="4"/>
      <c r="J115" s="4"/>
      <c r="K115" s="92"/>
      <c r="L115" s="92"/>
      <c r="M115" s="92"/>
      <c r="N115" s="4"/>
      <c r="O115" s="4"/>
      <c r="P115" s="4"/>
      <c r="Q115" s="4"/>
      <c r="R115" s="4"/>
    </row>
    <row r="116" ht="15.75" customHeight="1">
      <c r="A116" s="4"/>
      <c r="B116" s="4"/>
      <c r="C116" s="205"/>
      <c r="D116" s="205"/>
      <c r="E116" s="205"/>
      <c r="F116" s="205"/>
      <c r="G116" s="205"/>
      <c r="H116" s="205"/>
      <c r="I116" s="4"/>
      <c r="J116" s="4"/>
      <c r="K116" s="92"/>
      <c r="L116" s="92"/>
      <c r="M116" s="92"/>
      <c r="N116" s="4"/>
      <c r="O116" s="4"/>
      <c r="P116" s="4"/>
      <c r="Q116" s="4"/>
      <c r="R116" s="4"/>
    </row>
    <row r="117" ht="15.75" customHeight="1">
      <c r="A117" s="4"/>
      <c r="B117" s="4"/>
      <c r="C117" s="205"/>
      <c r="D117" s="205"/>
      <c r="E117" s="205"/>
      <c r="F117" s="205"/>
      <c r="G117" s="205"/>
      <c r="H117" s="205"/>
      <c r="I117" s="4"/>
      <c r="J117" s="4"/>
      <c r="K117" s="92"/>
      <c r="L117" s="92"/>
      <c r="M117" s="92"/>
      <c r="N117" s="4"/>
      <c r="O117" s="4"/>
      <c r="P117" s="4"/>
      <c r="Q117" s="4"/>
      <c r="R117" s="4"/>
    </row>
    <row r="118" ht="15.75" customHeight="1">
      <c r="A118" s="4"/>
      <c r="B118" s="4"/>
      <c r="C118" s="205"/>
      <c r="D118" s="205"/>
      <c r="E118" s="205"/>
      <c r="F118" s="205"/>
      <c r="G118" s="205"/>
      <c r="H118" s="205"/>
      <c r="I118" s="4"/>
      <c r="J118" s="4"/>
      <c r="K118" s="92"/>
      <c r="L118" s="92"/>
      <c r="M118" s="92"/>
      <c r="N118" s="4"/>
      <c r="O118" s="4"/>
      <c r="P118" s="4"/>
      <c r="Q118" s="4"/>
      <c r="R118" s="4"/>
    </row>
    <row r="119" ht="15.75" customHeight="1">
      <c r="A119" s="4"/>
      <c r="B119" s="4"/>
      <c r="C119" s="205"/>
      <c r="D119" s="205"/>
      <c r="E119" s="205"/>
      <c r="F119" s="205"/>
      <c r="G119" s="205"/>
      <c r="H119" s="205"/>
      <c r="I119" s="4"/>
      <c r="J119" s="4"/>
      <c r="K119" s="92"/>
      <c r="L119" s="92"/>
      <c r="M119" s="92"/>
      <c r="N119" s="4"/>
      <c r="O119" s="4"/>
      <c r="P119" s="4"/>
      <c r="Q119" s="4"/>
      <c r="R119" s="4"/>
    </row>
    <row r="120" ht="15.75" customHeight="1">
      <c r="A120" s="4"/>
      <c r="B120" s="4"/>
      <c r="C120" s="205"/>
      <c r="D120" s="205"/>
      <c r="E120" s="205"/>
      <c r="F120" s="205"/>
      <c r="G120" s="205"/>
      <c r="H120" s="205"/>
      <c r="I120" s="4"/>
      <c r="J120" s="4"/>
      <c r="K120" s="92"/>
      <c r="L120" s="92"/>
      <c r="M120" s="92"/>
      <c r="N120" s="4"/>
      <c r="O120" s="4"/>
      <c r="P120" s="4"/>
      <c r="Q120" s="4"/>
      <c r="R120" s="4"/>
    </row>
    <row r="121" ht="15.75" customHeight="1">
      <c r="A121" s="4"/>
      <c r="B121" s="4"/>
      <c r="C121" s="205"/>
      <c r="D121" s="205"/>
      <c r="E121" s="205"/>
      <c r="F121" s="205"/>
      <c r="G121" s="205"/>
      <c r="H121" s="205"/>
      <c r="I121" s="4"/>
      <c r="J121" s="4"/>
      <c r="K121" s="92"/>
      <c r="L121" s="92"/>
      <c r="M121" s="92"/>
      <c r="N121" s="4"/>
      <c r="O121" s="4"/>
      <c r="P121" s="4"/>
      <c r="Q121" s="4"/>
      <c r="R121" s="4"/>
    </row>
    <row r="122" ht="15.75" customHeight="1">
      <c r="A122" s="4"/>
      <c r="B122" s="4"/>
      <c r="C122" s="205"/>
      <c r="D122" s="205"/>
      <c r="E122" s="205"/>
      <c r="F122" s="205"/>
      <c r="G122" s="205"/>
      <c r="H122" s="205"/>
      <c r="I122" s="4"/>
      <c r="J122" s="4"/>
      <c r="K122" s="92"/>
      <c r="L122" s="92"/>
      <c r="M122" s="92"/>
      <c r="N122" s="4"/>
      <c r="O122" s="4"/>
      <c r="P122" s="4"/>
      <c r="Q122" s="4"/>
      <c r="R122" s="4"/>
    </row>
    <row r="123" ht="15.75" customHeight="1">
      <c r="A123" s="4"/>
      <c r="B123" s="4"/>
      <c r="C123" s="205"/>
      <c r="D123" s="205"/>
      <c r="E123" s="205"/>
      <c r="F123" s="205"/>
      <c r="G123" s="205"/>
      <c r="H123" s="205"/>
      <c r="I123" s="4"/>
      <c r="J123" s="4"/>
      <c r="K123" s="92"/>
      <c r="L123" s="92"/>
      <c r="M123" s="92"/>
      <c r="N123" s="4"/>
      <c r="O123" s="4"/>
      <c r="P123" s="4"/>
      <c r="Q123" s="4"/>
      <c r="R123" s="4"/>
    </row>
    <row r="124" ht="15.75" customHeight="1">
      <c r="A124" s="4"/>
      <c r="B124" s="4"/>
      <c r="C124" s="205"/>
      <c r="D124" s="205"/>
      <c r="E124" s="205"/>
      <c r="F124" s="205"/>
      <c r="G124" s="205"/>
      <c r="H124" s="205"/>
      <c r="I124" s="4"/>
      <c r="J124" s="4"/>
      <c r="K124" s="92"/>
      <c r="L124" s="92"/>
      <c r="M124" s="92"/>
      <c r="N124" s="4"/>
      <c r="O124" s="4"/>
      <c r="P124" s="4"/>
      <c r="Q124" s="4"/>
      <c r="R124" s="4"/>
    </row>
    <row r="125" ht="15.75" customHeight="1">
      <c r="A125" s="4"/>
      <c r="B125" s="4"/>
      <c r="C125" s="205"/>
      <c r="D125" s="205"/>
      <c r="E125" s="205"/>
      <c r="F125" s="205"/>
      <c r="G125" s="205"/>
      <c r="H125" s="205"/>
      <c r="I125" s="4"/>
      <c r="J125" s="4"/>
      <c r="K125" s="92"/>
      <c r="L125" s="92"/>
      <c r="M125" s="92"/>
      <c r="N125" s="4"/>
      <c r="O125" s="4"/>
      <c r="P125" s="4"/>
      <c r="Q125" s="4"/>
      <c r="R125" s="4"/>
    </row>
    <row r="126" ht="15.75" customHeight="1">
      <c r="A126" s="4"/>
      <c r="B126" s="4"/>
      <c r="C126" s="205"/>
      <c r="D126" s="205"/>
      <c r="E126" s="205"/>
      <c r="F126" s="205"/>
      <c r="G126" s="205"/>
      <c r="H126" s="205"/>
      <c r="I126" s="4"/>
      <c r="J126" s="4"/>
      <c r="K126" s="92"/>
      <c r="L126" s="92"/>
      <c r="M126" s="92"/>
      <c r="N126" s="4"/>
      <c r="O126" s="4"/>
      <c r="P126" s="4"/>
      <c r="Q126" s="4"/>
      <c r="R126" s="4"/>
    </row>
    <row r="127" ht="15.75" customHeight="1">
      <c r="A127" s="4"/>
      <c r="B127" s="4"/>
      <c r="C127" s="205"/>
      <c r="D127" s="205"/>
      <c r="E127" s="205"/>
      <c r="F127" s="205"/>
      <c r="G127" s="205"/>
      <c r="H127" s="205"/>
      <c r="I127" s="4"/>
      <c r="J127" s="4"/>
      <c r="K127" s="92"/>
      <c r="L127" s="92"/>
      <c r="M127" s="92"/>
      <c r="N127" s="4"/>
      <c r="O127" s="4"/>
      <c r="P127" s="4"/>
      <c r="Q127" s="4"/>
      <c r="R127" s="4"/>
    </row>
    <row r="128" ht="15.75" customHeight="1">
      <c r="A128" s="4"/>
      <c r="B128" s="4"/>
      <c r="C128" s="205"/>
      <c r="D128" s="205"/>
      <c r="E128" s="205"/>
      <c r="F128" s="205"/>
      <c r="G128" s="205"/>
      <c r="H128" s="205"/>
      <c r="I128" s="4"/>
      <c r="J128" s="4"/>
      <c r="K128" s="92"/>
      <c r="L128" s="92"/>
      <c r="M128" s="92"/>
      <c r="N128" s="4"/>
      <c r="O128" s="4"/>
      <c r="P128" s="4"/>
      <c r="Q128" s="4"/>
      <c r="R128" s="4"/>
    </row>
    <row r="129" ht="15.75" customHeight="1">
      <c r="A129" s="4"/>
      <c r="B129" s="4"/>
      <c r="C129" s="205"/>
      <c r="D129" s="205"/>
      <c r="E129" s="205"/>
      <c r="F129" s="205"/>
      <c r="G129" s="205"/>
      <c r="H129" s="205"/>
      <c r="I129" s="4"/>
      <c r="J129" s="4"/>
      <c r="K129" s="92"/>
      <c r="L129" s="92"/>
      <c r="M129" s="92"/>
      <c r="N129" s="4"/>
      <c r="O129" s="4"/>
      <c r="P129" s="4"/>
      <c r="Q129" s="4"/>
      <c r="R129" s="4"/>
    </row>
    <row r="130" ht="15.75" customHeight="1">
      <c r="A130" s="4"/>
      <c r="B130" s="4"/>
      <c r="C130" s="205"/>
      <c r="D130" s="205"/>
      <c r="E130" s="205"/>
      <c r="F130" s="205"/>
      <c r="G130" s="205"/>
      <c r="H130" s="205"/>
      <c r="I130" s="4"/>
      <c r="J130" s="4"/>
      <c r="K130" s="92"/>
      <c r="L130" s="92"/>
      <c r="M130" s="92"/>
      <c r="N130" s="4"/>
      <c r="O130" s="4"/>
      <c r="P130" s="4"/>
      <c r="Q130" s="4"/>
      <c r="R130" s="4"/>
    </row>
    <row r="131" ht="15.75" customHeight="1">
      <c r="A131" s="4"/>
      <c r="B131" s="4"/>
      <c r="C131" s="205"/>
      <c r="D131" s="205"/>
      <c r="E131" s="205"/>
      <c r="F131" s="205"/>
      <c r="G131" s="205"/>
      <c r="H131" s="205"/>
      <c r="I131" s="4"/>
      <c r="J131" s="4"/>
      <c r="K131" s="92"/>
      <c r="L131" s="92"/>
      <c r="M131" s="92"/>
      <c r="N131" s="4"/>
      <c r="O131" s="4"/>
      <c r="P131" s="4"/>
      <c r="Q131" s="4"/>
      <c r="R131" s="4"/>
    </row>
    <row r="132" ht="15.75" customHeight="1">
      <c r="A132" s="4"/>
      <c r="B132" s="4"/>
      <c r="C132" s="205"/>
      <c r="D132" s="205"/>
      <c r="E132" s="205"/>
      <c r="F132" s="205"/>
      <c r="G132" s="205"/>
      <c r="H132" s="205"/>
      <c r="I132" s="4"/>
      <c r="J132" s="4"/>
      <c r="K132" s="92"/>
      <c r="L132" s="92"/>
      <c r="M132" s="92"/>
      <c r="N132" s="4"/>
      <c r="O132" s="4"/>
      <c r="P132" s="4"/>
      <c r="Q132" s="4"/>
      <c r="R132" s="4"/>
    </row>
    <row r="133" ht="15.75" customHeight="1">
      <c r="A133" s="4"/>
      <c r="B133" s="4"/>
      <c r="C133" s="205"/>
      <c r="D133" s="205"/>
      <c r="E133" s="205"/>
      <c r="F133" s="205"/>
      <c r="G133" s="205"/>
      <c r="H133" s="205"/>
      <c r="I133" s="4"/>
      <c r="J133" s="4"/>
      <c r="K133" s="92"/>
      <c r="L133" s="92"/>
      <c r="M133" s="92"/>
      <c r="N133" s="4"/>
      <c r="O133" s="4"/>
      <c r="P133" s="4"/>
      <c r="Q133" s="4"/>
      <c r="R133" s="4"/>
    </row>
    <row r="134" ht="15.75" customHeight="1">
      <c r="A134" s="4"/>
      <c r="B134" s="4"/>
      <c r="C134" s="205"/>
      <c r="D134" s="205"/>
      <c r="E134" s="205"/>
      <c r="F134" s="205"/>
      <c r="G134" s="205"/>
      <c r="H134" s="205"/>
      <c r="I134" s="4"/>
      <c r="J134" s="4"/>
      <c r="K134" s="92"/>
      <c r="L134" s="92"/>
      <c r="M134" s="92"/>
      <c r="N134" s="4"/>
      <c r="O134" s="4"/>
      <c r="P134" s="4"/>
      <c r="Q134" s="4"/>
      <c r="R134" s="4"/>
    </row>
    <row r="135" ht="15.75" customHeight="1">
      <c r="A135" s="4"/>
      <c r="B135" s="4"/>
      <c r="C135" s="205"/>
      <c r="D135" s="205"/>
      <c r="E135" s="205"/>
      <c r="F135" s="205"/>
      <c r="G135" s="205"/>
      <c r="H135" s="205"/>
      <c r="I135" s="4"/>
      <c r="J135" s="4"/>
      <c r="K135" s="92"/>
      <c r="L135" s="92"/>
      <c r="M135" s="92"/>
      <c r="N135" s="4"/>
      <c r="O135" s="4"/>
      <c r="P135" s="4"/>
      <c r="Q135" s="4"/>
      <c r="R135" s="4"/>
    </row>
    <row r="136" ht="15.75" customHeight="1">
      <c r="A136" s="4"/>
      <c r="B136" s="4"/>
      <c r="C136" s="205"/>
      <c r="D136" s="205"/>
      <c r="E136" s="205"/>
      <c r="F136" s="205"/>
      <c r="G136" s="205"/>
      <c r="H136" s="205"/>
      <c r="I136" s="4"/>
      <c r="J136" s="4"/>
      <c r="K136" s="92"/>
      <c r="L136" s="92"/>
      <c r="M136" s="92"/>
      <c r="N136" s="4"/>
      <c r="O136" s="4"/>
      <c r="P136" s="4"/>
      <c r="Q136" s="4"/>
      <c r="R136" s="4"/>
    </row>
    <row r="137" ht="15.75" customHeight="1">
      <c r="A137" s="4"/>
      <c r="B137" s="4"/>
      <c r="C137" s="205"/>
      <c r="D137" s="205"/>
      <c r="E137" s="205"/>
      <c r="F137" s="205"/>
      <c r="G137" s="205"/>
      <c r="H137" s="205"/>
      <c r="I137" s="4"/>
      <c r="J137" s="4"/>
      <c r="K137" s="92"/>
      <c r="L137" s="92"/>
      <c r="M137" s="92"/>
      <c r="N137" s="4"/>
      <c r="O137" s="4"/>
      <c r="P137" s="4"/>
      <c r="Q137" s="4"/>
      <c r="R137" s="4"/>
    </row>
    <row r="138" ht="15.75" customHeight="1">
      <c r="A138" s="4"/>
      <c r="B138" s="4"/>
      <c r="C138" s="205"/>
      <c r="D138" s="205"/>
      <c r="E138" s="205"/>
      <c r="F138" s="205"/>
      <c r="G138" s="205"/>
      <c r="H138" s="205"/>
      <c r="I138" s="4"/>
      <c r="J138" s="4"/>
      <c r="K138" s="92"/>
      <c r="L138" s="92"/>
      <c r="M138" s="92"/>
      <c r="N138" s="4"/>
      <c r="O138" s="4"/>
      <c r="P138" s="4"/>
      <c r="Q138" s="4"/>
      <c r="R138" s="4"/>
    </row>
    <row r="139" ht="15.75" customHeight="1">
      <c r="A139" s="4"/>
      <c r="B139" s="4"/>
      <c r="C139" s="205"/>
      <c r="D139" s="205"/>
      <c r="E139" s="205"/>
      <c r="F139" s="205"/>
      <c r="G139" s="205"/>
      <c r="H139" s="205"/>
      <c r="I139" s="4"/>
      <c r="J139" s="4"/>
      <c r="K139" s="92"/>
      <c r="L139" s="92"/>
      <c r="M139" s="92"/>
      <c r="N139" s="4"/>
      <c r="O139" s="4"/>
      <c r="P139" s="4"/>
      <c r="Q139" s="4"/>
      <c r="R139" s="4"/>
    </row>
    <row r="140" ht="15.75" customHeight="1">
      <c r="A140" s="4"/>
      <c r="B140" s="4"/>
      <c r="C140" s="205"/>
      <c r="D140" s="205"/>
      <c r="E140" s="205"/>
      <c r="F140" s="205"/>
      <c r="G140" s="205"/>
      <c r="H140" s="205"/>
      <c r="I140" s="4"/>
      <c r="J140" s="4"/>
      <c r="K140" s="92"/>
      <c r="L140" s="92"/>
      <c r="M140" s="92"/>
      <c r="N140" s="4"/>
      <c r="O140" s="4"/>
      <c r="P140" s="4"/>
      <c r="Q140" s="4"/>
      <c r="R140" s="4"/>
    </row>
    <row r="141" ht="15.75" customHeight="1">
      <c r="A141" s="4"/>
      <c r="B141" s="4"/>
      <c r="C141" s="205"/>
      <c r="D141" s="205"/>
      <c r="E141" s="205"/>
      <c r="F141" s="205"/>
      <c r="G141" s="205"/>
      <c r="H141" s="205"/>
      <c r="I141" s="4"/>
      <c r="J141" s="4"/>
      <c r="K141" s="92"/>
      <c r="L141" s="92"/>
      <c r="M141" s="92"/>
      <c r="N141" s="4"/>
      <c r="O141" s="4"/>
      <c r="P141" s="4"/>
      <c r="Q141" s="4"/>
      <c r="R141" s="4"/>
    </row>
    <row r="142" ht="15.75" customHeight="1">
      <c r="A142" s="4"/>
      <c r="B142" s="4"/>
      <c r="C142" s="205"/>
      <c r="D142" s="205"/>
      <c r="E142" s="205"/>
      <c r="F142" s="205"/>
      <c r="G142" s="205"/>
      <c r="H142" s="205"/>
      <c r="I142" s="4"/>
      <c r="J142" s="4"/>
      <c r="K142" s="92"/>
      <c r="L142" s="92"/>
      <c r="M142" s="92"/>
      <c r="N142" s="4"/>
      <c r="O142" s="4"/>
      <c r="P142" s="4"/>
      <c r="Q142" s="4"/>
      <c r="R142" s="4"/>
    </row>
    <row r="143" ht="15.75" customHeight="1">
      <c r="A143" s="4"/>
      <c r="B143" s="4"/>
      <c r="C143" s="205"/>
      <c r="D143" s="205"/>
      <c r="E143" s="205"/>
      <c r="F143" s="205"/>
      <c r="G143" s="205"/>
      <c r="H143" s="205"/>
      <c r="I143" s="4"/>
      <c r="J143" s="4"/>
      <c r="K143" s="92"/>
      <c r="L143" s="92"/>
      <c r="M143" s="92"/>
      <c r="N143" s="4"/>
      <c r="O143" s="4"/>
      <c r="P143" s="4"/>
      <c r="Q143" s="4"/>
      <c r="R143" s="4"/>
    </row>
    <row r="144" ht="15.75" customHeight="1">
      <c r="A144" s="4"/>
      <c r="B144" s="4"/>
      <c r="C144" s="205"/>
      <c r="D144" s="205"/>
      <c r="E144" s="205"/>
      <c r="F144" s="205"/>
      <c r="G144" s="205"/>
      <c r="H144" s="205"/>
      <c r="I144" s="4"/>
      <c r="J144" s="4"/>
      <c r="K144" s="92"/>
      <c r="L144" s="92"/>
      <c r="M144" s="92"/>
      <c r="N144" s="4"/>
      <c r="O144" s="4"/>
      <c r="P144" s="4"/>
      <c r="Q144" s="4"/>
      <c r="R144" s="4"/>
    </row>
    <row r="145" ht="15.75" customHeight="1">
      <c r="A145" s="4"/>
      <c r="B145" s="4"/>
      <c r="C145" s="205"/>
      <c r="D145" s="205"/>
      <c r="E145" s="205"/>
      <c r="F145" s="205"/>
      <c r="G145" s="205"/>
      <c r="H145" s="205"/>
      <c r="I145" s="4"/>
      <c r="J145" s="4"/>
      <c r="K145" s="92"/>
      <c r="L145" s="92"/>
      <c r="M145" s="92"/>
      <c r="N145" s="4"/>
      <c r="O145" s="4"/>
      <c r="P145" s="4"/>
      <c r="Q145" s="4"/>
      <c r="R145" s="4"/>
    </row>
    <row r="146" ht="15.75" customHeight="1">
      <c r="A146" s="4"/>
      <c r="B146" s="4"/>
      <c r="C146" s="205"/>
      <c r="D146" s="205"/>
      <c r="E146" s="205"/>
      <c r="F146" s="205"/>
      <c r="G146" s="205"/>
      <c r="H146" s="205"/>
      <c r="I146" s="4"/>
      <c r="J146" s="4"/>
      <c r="K146" s="92"/>
      <c r="L146" s="92"/>
      <c r="M146" s="92"/>
      <c r="N146" s="4"/>
      <c r="O146" s="4"/>
      <c r="P146" s="4"/>
      <c r="Q146" s="4"/>
      <c r="R146" s="4"/>
    </row>
    <row r="147" ht="15.75" customHeight="1">
      <c r="A147" s="4"/>
      <c r="B147" s="4"/>
      <c r="C147" s="205"/>
      <c r="D147" s="205"/>
      <c r="E147" s="205"/>
      <c r="F147" s="205"/>
      <c r="G147" s="205"/>
      <c r="H147" s="205"/>
      <c r="I147" s="4"/>
      <c r="J147" s="4"/>
      <c r="K147" s="92"/>
      <c r="L147" s="92"/>
      <c r="M147" s="92"/>
      <c r="N147" s="4"/>
      <c r="O147" s="4"/>
      <c r="P147" s="4"/>
      <c r="Q147" s="4"/>
      <c r="R147" s="4"/>
    </row>
    <row r="148" ht="15.75" customHeight="1">
      <c r="A148" s="4"/>
      <c r="B148" s="4"/>
      <c r="C148" s="205"/>
      <c r="D148" s="205"/>
      <c r="E148" s="205"/>
      <c r="F148" s="205"/>
      <c r="G148" s="205"/>
      <c r="H148" s="205"/>
      <c r="I148" s="4"/>
      <c r="J148" s="4"/>
      <c r="K148" s="92"/>
      <c r="L148" s="92"/>
      <c r="M148" s="92"/>
      <c r="N148" s="4"/>
      <c r="O148" s="4"/>
      <c r="P148" s="4"/>
      <c r="Q148" s="4"/>
      <c r="R148" s="4"/>
    </row>
    <row r="149" ht="15.75" customHeight="1">
      <c r="A149" s="4"/>
      <c r="B149" s="4"/>
      <c r="C149" s="205"/>
      <c r="D149" s="205"/>
      <c r="E149" s="205"/>
      <c r="F149" s="205"/>
      <c r="G149" s="205"/>
      <c r="H149" s="205"/>
      <c r="I149" s="4"/>
      <c r="J149" s="4"/>
      <c r="K149" s="92"/>
      <c r="L149" s="92"/>
      <c r="M149" s="92"/>
      <c r="N149" s="4"/>
      <c r="O149" s="4"/>
      <c r="P149" s="4"/>
      <c r="Q149" s="4"/>
      <c r="R149" s="4"/>
    </row>
    <row r="150" ht="15.75" customHeight="1">
      <c r="A150" s="4"/>
      <c r="B150" s="4"/>
      <c r="C150" s="205"/>
      <c r="D150" s="205"/>
      <c r="E150" s="205"/>
      <c r="F150" s="205"/>
      <c r="G150" s="205"/>
      <c r="H150" s="205"/>
      <c r="I150" s="4"/>
      <c r="J150" s="4"/>
      <c r="K150" s="92"/>
      <c r="L150" s="92"/>
      <c r="M150" s="92"/>
      <c r="N150" s="4"/>
      <c r="O150" s="4"/>
      <c r="P150" s="4"/>
      <c r="Q150" s="4"/>
      <c r="R150" s="4"/>
    </row>
    <row r="151" ht="15.75" customHeight="1">
      <c r="A151" s="4"/>
      <c r="B151" s="4"/>
      <c r="C151" s="205"/>
      <c r="D151" s="205"/>
      <c r="E151" s="205"/>
      <c r="F151" s="205"/>
      <c r="G151" s="205"/>
      <c r="H151" s="205"/>
      <c r="I151" s="4"/>
      <c r="J151" s="4"/>
      <c r="K151" s="92"/>
      <c r="L151" s="92"/>
      <c r="M151" s="92"/>
      <c r="N151" s="4"/>
      <c r="O151" s="4"/>
      <c r="P151" s="4"/>
      <c r="Q151" s="4"/>
      <c r="R151" s="4"/>
    </row>
    <row r="152" ht="15.75" customHeight="1">
      <c r="A152" s="4"/>
      <c r="B152" s="4"/>
      <c r="C152" s="205"/>
      <c r="D152" s="205"/>
      <c r="E152" s="205"/>
      <c r="F152" s="205"/>
      <c r="G152" s="205"/>
      <c r="H152" s="205"/>
      <c r="I152" s="4"/>
      <c r="J152" s="4"/>
      <c r="K152" s="92"/>
      <c r="L152" s="92"/>
      <c r="M152" s="92"/>
      <c r="N152" s="4"/>
      <c r="O152" s="4"/>
      <c r="P152" s="4"/>
      <c r="Q152" s="4"/>
      <c r="R152" s="4"/>
    </row>
    <row r="153" ht="15.75" customHeight="1">
      <c r="A153" s="4"/>
      <c r="B153" s="4"/>
      <c r="C153" s="205"/>
      <c r="D153" s="205"/>
      <c r="E153" s="205"/>
      <c r="F153" s="205"/>
      <c r="G153" s="205"/>
      <c r="H153" s="205"/>
      <c r="I153" s="4"/>
      <c r="J153" s="4"/>
      <c r="K153" s="92"/>
      <c r="L153" s="92"/>
      <c r="M153" s="92"/>
      <c r="N153" s="4"/>
      <c r="O153" s="4"/>
      <c r="P153" s="4"/>
      <c r="Q153" s="4"/>
      <c r="R153" s="4"/>
    </row>
    <row r="154" ht="15.75" customHeight="1">
      <c r="A154" s="4"/>
      <c r="B154" s="4"/>
      <c r="C154" s="205"/>
      <c r="D154" s="205"/>
      <c r="E154" s="205"/>
      <c r="F154" s="205"/>
      <c r="G154" s="205"/>
      <c r="H154" s="205"/>
      <c r="I154" s="4"/>
      <c r="J154" s="4"/>
      <c r="K154" s="92"/>
      <c r="L154" s="92"/>
      <c r="M154" s="92"/>
      <c r="N154" s="4"/>
      <c r="O154" s="4"/>
      <c r="P154" s="4"/>
      <c r="Q154" s="4"/>
      <c r="R154" s="4"/>
    </row>
    <row r="155" ht="15.75" customHeight="1">
      <c r="A155" s="4"/>
      <c r="B155" s="4"/>
      <c r="C155" s="205"/>
      <c r="D155" s="205"/>
      <c r="E155" s="205"/>
      <c r="F155" s="205"/>
      <c r="G155" s="205"/>
      <c r="H155" s="205"/>
      <c r="I155" s="4"/>
      <c r="J155" s="4"/>
      <c r="K155" s="92"/>
      <c r="L155" s="92"/>
      <c r="M155" s="92"/>
      <c r="N155" s="4"/>
      <c r="O155" s="4"/>
      <c r="P155" s="4"/>
      <c r="Q155" s="4"/>
      <c r="R155" s="4"/>
    </row>
    <row r="156" ht="15.75" customHeight="1">
      <c r="A156" s="4"/>
      <c r="B156" s="4"/>
      <c r="C156" s="205"/>
      <c r="D156" s="205"/>
      <c r="E156" s="205"/>
      <c r="F156" s="205"/>
      <c r="G156" s="205"/>
      <c r="H156" s="205"/>
      <c r="I156" s="4"/>
      <c r="J156" s="4"/>
      <c r="K156" s="92"/>
      <c r="L156" s="92"/>
      <c r="M156" s="92"/>
      <c r="N156" s="4"/>
      <c r="O156" s="4"/>
      <c r="P156" s="4"/>
      <c r="Q156" s="4"/>
      <c r="R156" s="4"/>
    </row>
    <row r="157" ht="15.75" customHeight="1">
      <c r="A157" s="4"/>
      <c r="B157" s="4"/>
      <c r="C157" s="205"/>
      <c r="D157" s="205"/>
      <c r="E157" s="205"/>
      <c r="F157" s="205"/>
      <c r="G157" s="205"/>
      <c r="H157" s="205"/>
      <c r="I157" s="4"/>
      <c r="J157" s="4"/>
      <c r="K157" s="92"/>
      <c r="L157" s="92"/>
      <c r="M157" s="92"/>
      <c r="N157" s="4"/>
      <c r="O157" s="4"/>
      <c r="P157" s="4"/>
      <c r="Q157" s="4"/>
      <c r="R157" s="4"/>
    </row>
    <row r="158" ht="15.75" customHeight="1">
      <c r="A158" s="4"/>
      <c r="B158" s="4"/>
      <c r="C158" s="205"/>
      <c r="D158" s="205"/>
      <c r="E158" s="205"/>
      <c r="F158" s="205"/>
      <c r="G158" s="205"/>
      <c r="H158" s="205"/>
      <c r="I158" s="4"/>
      <c r="J158" s="4"/>
      <c r="K158" s="92"/>
      <c r="L158" s="92"/>
      <c r="M158" s="92"/>
      <c r="N158" s="4"/>
      <c r="O158" s="4"/>
      <c r="P158" s="4"/>
      <c r="Q158" s="4"/>
      <c r="R158" s="4"/>
    </row>
    <row r="159" ht="15.75" customHeight="1">
      <c r="A159" s="4"/>
      <c r="B159" s="4"/>
      <c r="C159" s="205"/>
      <c r="D159" s="205"/>
      <c r="E159" s="205"/>
      <c r="F159" s="205"/>
      <c r="G159" s="205"/>
      <c r="H159" s="205"/>
      <c r="I159" s="4"/>
      <c r="J159" s="4"/>
      <c r="K159" s="92"/>
      <c r="L159" s="92"/>
      <c r="M159" s="92"/>
      <c r="N159" s="4"/>
      <c r="O159" s="4"/>
      <c r="P159" s="4"/>
      <c r="Q159" s="4"/>
      <c r="R159" s="4"/>
    </row>
    <row r="160" ht="15.75" customHeight="1">
      <c r="A160" s="4"/>
      <c r="B160" s="4"/>
      <c r="C160" s="205"/>
      <c r="D160" s="205"/>
      <c r="E160" s="205"/>
      <c r="F160" s="205"/>
      <c r="G160" s="205"/>
      <c r="H160" s="205"/>
      <c r="I160" s="4"/>
      <c r="J160" s="4"/>
      <c r="K160" s="92"/>
      <c r="L160" s="92"/>
      <c r="M160" s="92"/>
      <c r="N160" s="4"/>
      <c r="O160" s="4"/>
      <c r="P160" s="4"/>
      <c r="Q160" s="4"/>
      <c r="R160" s="4"/>
    </row>
    <row r="161" ht="15.75" customHeight="1">
      <c r="A161" s="4"/>
      <c r="B161" s="4"/>
      <c r="C161" s="205"/>
      <c r="D161" s="205"/>
      <c r="E161" s="205"/>
      <c r="F161" s="205"/>
      <c r="G161" s="205"/>
      <c r="H161" s="205"/>
      <c r="I161" s="4"/>
      <c r="J161" s="4"/>
      <c r="K161" s="92"/>
      <c r="L161" s="92"/>
      <c r="M161" s="92"/>
      <c r="N161" s="4"/>
      <c r="O161" s="4"/>
      <c r="P161" s="4"/>
      <c r="Q161" s="4"/>
      <c r="R161" s="4"/>
    </row>
    <row r="162" ht="15.75" customHeight="1">
      <c r="A162" s="4"/>
      <c r="B162" s="4"/>
      <c r="C162" s="205"/>
      <c r="D162" s="205"/>
      <c r="E162" s="205"/>
      <c r="F162" s="205"/>
      <c r="G162" s="205"/>
      <c r="H162" s="205"/>
      <c r="I162" s="4"/>
      <c r="J162" s="4"/>
      <c r="K162" s="92"/>
      <c r="L162" s="92"/>
      <c r="M162" s="92"/>
      <c r="N162" s="4"/>
      <c r="O162" s="4"/>
      <c r="P162" s="4"/>
      <c r="Q162" s="4"/>
      <c r="R162" s="4"/>
    </row>
    <row r="163" ht="15.75" customHeight="1">
      <c r="A163" s="4"/>
      <c r="B163" s="4"/>
      <c r="C163" s="205"/>
      <c r="D163" s="205"/>
      <c r="E163" s="205"/>
      <c r="F163" s="205"/>
      <c r="G163" s="205"/>
      <c r="H163" s="205"/>
      <c r="I163" s="4"/>
      <c r="J163" s="4"/>
      <c r="K163" s="92"/>
      <c r="L163" s="92"/>
      <c r="M163" s="92"/>
      <c r="N163" s="4"/>
      <c r="O163" s="4"/>
      <c r="P163" s="4"/>
      <c r="Q163" s="4"/>
      <c r="R163" s="4"/>
    </row>
    <row r="164" ht="15.75" customHeight="1">
      <c r="A164" s="4"/>
      <c r="B164" s="4"/>
      <c r="C164" s="205"/>
      <c r="D164" s="205"/>
      <c r="E164" s="205"/>
      <c r="F164" s="205"/>
      <c r="G164" s="205"/>
      <c r="H164" s="205"/>
      <c r="I164" s="4"/>
      <c r="J164" s="4"/>
      <c r="K164" s="92"/>
      <c r="L164" s="92"/>
      <c r="M164" s="92"/>
      <c r="N164" s="4"/>
      <c r="O164" s="4"/>
      <c r="P164" s="4"/>
      <c r="Q164" s="4"/>
      <c r="R164" s="4"/>
    </row>
    <row r="165" ht="15.75" customHeight="1">
      <c r="A165" s="4"/>
      <c r="B165" s="4"/>
      <c r="C165" s="205"/>
      <c r="D165" s="205"/>
      <c r="E165" s="205"/>
      <c r="F165" s="205"/>
      <c r="G165" s="205"/>
      <c r="H165" s="205"/>
      <c r="I165" s="4"/>
      <c r="J165" s="4"/>
      <c r="K165" s="92"/>
      <c r="L165" s="92"/>
      <c r="M165" s="92"/>
      <c r="N165" s="4"/>
      <c r="O165" s="4"/>
      <c r="P165" s="4"/>
      <c r="Q165" s="4"/>
      <c r="R165" s="4"/>
    </row>
    <row r="166" ht="15.75" customHeight="1">
      <c r="A166" s="4"/>
      <c r="B166" s="4"/>
      <c r="C166" s="205"/>
      <c r="D166" s="205"/>
      <c r="E166" s="205"/>
      <c r="F166" s="205"/>
      <c r="G166" s="205"/>
      <c r="H166" s="205"/>
      <c r="I166" s="4"/>
      <c r="J166" s="4"/>
      <c r="K166" s="92"/>
      <c r="L166" s="92"/>
      <c r="M166" s="92"/>
      <c r="N166" s="4"/>
      <c r="O166" s="4"/>
      <c r="P166" s="4"/>
      <c r="Q166" s="4"/>
      <c r="R166" s="4"/>
    </row>
    <row r="167" ht="15.75" customHeight="1">
      <c r="A167" s="4"/>
      <c r="B167" s="4"/>
      <c r="C167" s="205"/>
      <c r="D167" s="205"/>
      <c r="E167" s="205"/>
      <c r="F167" s="205"/>
      <c r="G167" s="205"/>
      <c r="H167" s="205"/>
      <c r="I167" s="4"/>
      <c r="J167" s="4"/>
      <c r="K167" s="92"/>
      <c r="L167" s="92"/>
      <c r="M167" s="92"/>
      <c r="N167" s="4"/>
      <c r="O167" s="4"/>
      <c r="P167" s="4"/>
      <c r="Q167" s="4"/>
      <c r="R167" s="4"/>
    </row>
    <row r="168" ht="15.75" customHeight="1">
      <c r="A168" s="4"/>
      <c r="B168" s="4"/>
      <c r="C168" s="205"/>
      <c r="D168" s="205"/>
      <c r="E168" s="205"/>
      <c r="F168" s="205"/>
      <c r="G168" s="205"/>
      <c r="H168" s="205"/>
      <c r="I168" s="4"/>
      <c r="J168" s="4"/>
      <c r="K168" s="92"/>
      <c r="L168" s="92"/>
      <c r="M168" s="92"/>
      <c r="N168" s="4"/>
      <c r="O168" s="4"/>
      <c r="P168" s="4"/>
      <c r="Q168" s="4"/>
      <c r="R168" s="4"/>
    </row>
    <row r="169" ht="15.75" customHeight="1">
      <c r="A169" s="4"/>
      <c r="B169" s="4"/>
      <c r="C169" s="205"/>
      <c r="D169" s="205"/>
      <c r="E169" s="205"/>
      <c r="F169" s="205"/>
      <c r="G169" s="205"/>
      <c r="H169" s="205"/>
      <c r="I169" s="4"/>
      <c r="J169" s="4"/>
      <c r="K169" s="92"/>
      <c r="L169" s="92"/>
      <c r="M169" s="92"/>
      <c r="N169" s="4"/>
      <c r="O169" s="4"/>
      <c r="P169" s="4"/>
      <c r="Q169" s="4"/>
      <c r="R169" s="4"/>
    </row>
    <row r="170" ht="15.75" customHeight="1">
      <c r="A170" s="4"/>
      <c r="B170" s="4"/>
      <c r="C170" s="205"/>
      <c r="D170" s="205"/>
      <c r="E170" s="205"/>
      <c r="F170" s="205"/>
      <c r="G170" s="205"/>
      <c r="H170" s="205"/>
      <c r="I170" s="4"/>
      <c r="J170" s="4"/>
      <c r="K170" s="92"/>
      <c r="L170" s="92"/>
      <c r="M170" s="92"/>
      <c r="N170" s="4"/>
      <c r="O170" s="4"/>
      <c r="P170" s="4"/>
      <c r="Q170" s="4"/>
      <c r="R170" s="4"/>
    </row>
    <row r="171" ht="15.75" customHeight="1">
      <c r="A171" s="4"/>
      <c r="B171" s="4"/>
      <c r="C171" s="205"/>
      <c r="D171" s="205"/>
      <c r="E171" s="205"/>
      <c r="F171" s="205"/>
      <c r="G171" s="205"/>
      <c r="H171" s="205"/>
      <c r="I171" s="4"/>
      <c r="J171" s="4"/>
      <c r="K171" s="92"/>
      <c r="L171" s="92"/>
      <c r="M171" s="92"/>
      <c r="N171" s="4"/>
      <c r="O171" s="4"/>
      <c r="P171" s="4"/>
      <c r="Q171" s="4"/>
      <c r="R171" s="4"/>
    </row>
    <row r="172" ht="15.75" customHeight="1">
      <c r="A172" s="4"/>
      <c r="B172" s="4"/>
      <c r="C172" s="205"/>
      <c r="D172" s="205"/>
      <c r="E172" s="205"/>
      <c r="F172" s="205"/>
      <c r="G172" s="205"/>
      <c r="H172" s="205"/>
      <c r="I172" s="4"/>
      <c r="J172" s="4"/>
      <c r="K172" s="92"/>
      <c r="L172" s="92"/>
      <c r="M172" s="92"/>
      <c r="N172" s="4"/>
      <c r="O172" s="4"/>
      <c r="P172" s="4"/>
      <c r="Q172" s="4"/>
      <c r="R172" s="4"/>
    </row>
    <row r="173" ht="15.75" customHeight="1">
      <c r="A173" s="4"/>
      <c r="B173" s="4"/>
      <c r="C173" s="205"/>
      <c r="D173" s="205"/>
      <c r="E173" s="205"/>
      <c r="F173" s="205"/>
      <c r="G173" s="205"/>
      <c r="H173" s="205"/>
      <c r="I173" s="4"/>
      <c r="J173" s="4"/>
      <c r="K173" s="92"/>
      <c r="L173" s="92"/>
      <c r="M173" s="92"/>
      <c r="N173" s="4"/>
      <c r="O173" s="4"/>
      <c r="P173" s="4"/>
      <c r="Q173" s="4"/>
      <c r="R173" s="4"/>
    </row>
    <row r="174" ht="15.75" customHeight="1">
      <c r="A174" s="4"/>
      <c r="B174" s="4"/>
      <c r="C174" s="205"/>
      <c r="D174" s="205"/>
      <c r="E174" s="205"/>
      <c r="F174" s="205"/>
      <c r="G174" s="205"/>
      <c r="H174" s="205"/>
      <c r="I174" s="4"/>
      <c r="J174" s="4"/>
      <c r="K174" s="92"/>
      <c r="L174" s="92"/>
      <c r="M174" s="92"/>
      <c r="N174" s="4"/>
      <c r="O174" s="4"/>
      <c r="P174" s="4"/>
      <c r="Q174" s="4"/>
      <c r="R174" s="4"/>
    </row>
    <row r="175" ht="15.75" customHeight="1">
      <c r="A175" s="4"/>
      <c r="B175" s="4"/>
      <c r="C175" s="205"/>
      <c r="D175" s="205"/>
      <c r="E175" s="205"/>
      <c r="F175" s="205"/>
      <c r="G175" s="205"/>
      <c r="H175" s="205"/>
      <c r="I175" s="4"/>
      <c r="J175" s="4"/>
      <c r="K175" s="92"/>
      <c r="L175" s="92"/>
      <c r="M175" s="92"/>
      <c r="N175" s="4"/>
      <c r="O175" s="4"/>
      <c r="P175" s="4"/>
      <c r="Q175" s="4"/>
      <c r="R175" s="4"/>
    </row>
    <row r="176" ht="15.75" customHeight="1">
      <c r="A176" s="4"/>
      <c r="B176" s="4"/>
      <c r="C176" s="205"/>
      <c r="D176" s="205"/>
      <c r="E176" s="205"/>
      <c r="F176" s="205"/>
      <c r="G176" s="205"/>
      <c r="H176" s="205"/>
      <c r="I176" s="4"/>
      <c r="J176" s="4"/>
      <c r="K176" s="92"/>
      <c r="L176" s="92"/>
      <c r="M176" s="92"/>
      <c r="N176" s="4"/>
      <c r="O176" s="4"/>
      <c r="P176" s="4"/>
      <c r="Q176" s="4"/>
      <c r="R176" s="4"/>
    </row>
    <row r="177" ht="15.75" customHeight="1">
      <c r="A177" s="4"/>
      <c r="B177" s="4"/>
      <c r="C177" s="205"/>
      <c r="D177" s="205"/>
      <c r="E177" s="205"/>
      <c r="F177" s="205"/>
      <c r="G177" s="205"/>
      <c r="H177" s="205"/>
      <c r="I177" s="4"/>
      <c r="J177" s="4"/>
      <c r="K177" s="92"/>
      <c r="L177" s="92"/>
      <c r="M177" s="92"/>
      <c r="N177" s="4"/>
      <c r="O177" s="4"/>
      <c r="P177" s="4"/>
      <c r="Q177" s="4"/>
      <c r="R177" s="4"/>
    </row>
    <row r="178" ht="15.75" customHeight="1">
      <c r="A178" s="4"/>
      <c r="B178" s="4"/>
      <c r="C178" s="205"/>
      <c r="D178" s="205"/>
      <c r="E178" s="205"/>
      <c r="F178" s="205"/>
      <c r="G178" s="205"/>
      <c r="H178" s="205"/>
      <c r="I178" s="4"/>
      <c r="J178" s="4"/>
      <c r="K178" s="92"/>
      <c r="L178" s="92"/>
      <c r="M178" s="92"/>
      <c r="N178" s="4"/>
      <c r="O178" s="4"/>
      <c r="P178" s="4"/>
      <c r="Q178" s="4"/>
      <c r="R178" s="4"/>
    </row>
    <row r="179" ht="15.75" customHeight="1">
      <c r="A179" s="4"/>
      <c r="B179" s="4"/>
      <c r="C179" s="205"/>
      <c r="D179" s="205"/>
      <c r="E179" s="205"/>
      <c r="F179" s="205"/>
      <c r="G179" s="205"/>
      <c r="H179" s="205"/>
      <c r="I179" s="4"/>
      <c r="J179" s="4"/>
      <c r="K179" s="92"/>
      <c r="L179" s="92"/>
      <c r="M179" s="92"/>
      <c r="N179" s="4"/>
      <c r="O179" s="4"/>
      <c r="P179" s="4"/>
      <c r="Q179" s="4"/>
      <c r="R179" s="4"/>
    </row>
    <row r="180" ht="15.75" customHeight="1">
      <c r="A180" s="4"/>
      <c r="B180" s="4"/>
      <c r="C180" s="205"/>
      <c r="D180" s="205"/>
      <c r="E180" s="205"/>
      <c r="F180" s="205"/>
      <c r="G180" s="205"/>
      <c r="H180" s="205"/>
      <c r="I180" s="4"/>
      <c r="J180" s="4"/>
      <c r="K180" s="92"/>
      <c r="L180" s="92"/>
      <c r="M180" s="92"/>
      <c r="N180" s="4"/>
      <c r="O180" s="4"/>
      <c r="P180" s="4"/>
      <c r="Q180" s="4"/>
      <c r="R180" s="4"/>
    </row>
    <row r="181" ht="15.75" customHeight="1">
      <c r="A181" s="4"/>
      <c r="B181" s="4"/>
      <c r="C181" s="205"/>
      <c r="D181" s="205"/>
      <c r="E181" s="205"/>
      <c r="F181" s="205"/>
      <c r="G181" s="205"/>
      <c r="H181" s="205"/>
      <c r="I181" s="4"/>
      <c r="J181" s="4"/>
      <c r="K181" s="92"/>
      <c r="L181" s="92"/>
      <c r="M181" s="92"/>
      <c r="N181" s="4"/>
      <c r="O181" s="4"/>
      <c r="P181" s="4"/>
      <c r="Q181" s="4"/>
      <c r="R181" s="4"/>
    </row>
    <row r="182" ht="15.75" customHeight="1">
      <c r="A182" s="4"/>
      <c r="B182" s="4"/>
      <c r="C182" s="205"/>
      <c r="D182" s="205"/>
      <c r="E182" s="205"/>
      <c r="F182" s="205"/>
      <c r="G182" s="205"/>
      <c r="H182" s="205"/>
      <c r="I182" s="4"/>
      <c r="J182" s="4"/>
      <c r="K182" s="92"/>
      <c r="L182" s="92"/>
      <c r="M182" s="92"/>
      <c r="N182" s="4"/>
      <c r="O182" s="4"/>
      <c r="P182" s="4"/>
      <c r="Q182" s="4"/>
      <c r="R182" s="4"/>
    </row>
    <row r="183" ht="15.75" customHeight="1">
      <c r="A183" s="4"/>
      <c r="B183" s="4"/>
      <c r="C183" s="205"/>
      <c r="D183" s="205"/>
      <c r="E183" s="205"/>
      <c r="F183" s="205"/>
      <c r="G183" s="205"/>
      <c r="H183" s="205"/>
      <c r="I183" s="4"/>
      <c r="J183" s="4"/>
      <c r="K183" s="92"/>
      <c r="L183" s="92"/>
      <c r="M183" s="92"/>
      <c r="N183" s="4"/>
      <c r="O183" s="4"/>
      <c r="P183" s="4"/>
      <c r="Q183" s="4"/>
      <c r="R183" s="4"/>
    </row>
    <row r="184" ht="15.75" customHeight="1">
      <c r="A184" s="4"/>
      <c r="B184" s="4"/>
      <c r="C184" s="205"/>
      <c r="D184" s="205"/>
      <c r="E184" s="205"/>
      <c r="F184" s="205"/>
      <c r="G184" s="205"/>
      <c r="H184" s="205"/>
      <c r="I184" s="4"/>
      <c r="J184" s="4"/>
      <c r="K184" s="92"/>
      <c r="L184" s="92"/>
      <c r="M184" s="92"/>
      <c r="N184" s="4"/>
      <c r="O184" s="4"/>
      <c r="P184" s="4"/>
      <c r="Q184" s="4"/>
      <c r="R184" s="4"/>
    </row>
    <row r="185" ht="15.75" customHeight="1">
      <c r="A185" s="4"/>
      <c r="B185" s="4"/>
      <c r="C185" s="205"/>
      <c r="D185" s="205"/>
      <c r="E185" s="205"/>
      <c r="F185" s="205"/>
      <c r="G185" s="205"/>
      <c r="H185" s="205"/>
      <c r="I185" s="4"/>
      <c r="J185" s="4"/>
      <c r="K185" s="92"/>
      <c r="L185" s="92"/>
      <c r="M185" s="92"/>
      <c r="N185" s="4"/>
      <c r="O185" s="4"/>
      <c r="P185" s="4"/>
      <c r="Q185" s="4"/>
      <c r="R185" s="4"/>
    </row>
    <row r="186" ht="15.75" customHeight="1">
      <c r="A186" s="4"/>
      <c r="B186" s="4"/>
      <c r="C186" s="205"/>
      <c r="D186" s="205"/>
      <c r="E186" s="205"/>
      <c r="F186" s="205"/>
      <c r="G186" s="205"/>
      <c r="H186" s="205"/>
      <c r="I186" s="4"/>
      <c r="J186" s="4"/>
      <c r="K186" s="92"/>
      <c r="L186" s="92"/>
      <c r="M186" s="92"/>
      <c r="N186" s="4"/>
      <c r="O186" s="4"/>
      <c r="P186" s="4"/>
      <c r="Q186" s="4"/>
      <c r="R186" s="4"/>
    </row>
    <row r="187" ht="15.75" customHeight="1">
      <c r="A187" s="4"/>
      <c r="B187" s="4"/>
      <c r="C187" s="205"/>
      <c r="D187" s="205"/>
      <c r="E187" s="205"/>
      <c r="F187" s="205"/>
      <c r="G187" s="205"/>
      <c r="H187" s="205"/>
      <c r="I187" s="4"/>
      <c r="J187" s="4"/>
      <c r="K187" s="92"/>
      <c r="L187" s="92"/>
      <c r="M187" s="92"/>
      <c r="N187" s="4"/>
      <c r="O187" s="4"/>
      <c r="P187" s="4"/>
      <c r="Q187" s="4"/>
      <c r="R187" s="4"/>
    </row>
    <row r="188" ht="15.75" customHeight="1">
      <c r="A188" s="4"/>
      <c r="B188" s="4"/>
      <c r="C188" s="205"/>
      <c r="D188" s="205"/>
      <c r="E188" s="205"/>
      <c r="F188" s="205"/>
      <c r="G188" s="205"/>
      <c r="H188" s="205"/>
      <c r="I188" s="4"/>
      <c r="J188" s="4"/>
      <c r="K188" s="92"/>
      <c r="L188" s="92"/>
      <c r="M188" s="92"/>
      <c r="N188" s="4"/>
      <c r="O188" s="4"/>
      <c r="P188" s="4"/>
      <c r="Q188" s="4"/>
      <c r="R188" s="4"/>
    </row>
    <row r="189" ht="15.75" customHeight="1">
      <c r="A189" s="4"/>
      <c r="B189" s="4"/>
      <c r="C189" s="205"/>
      <c r="D189" s="205"/>
      <c r="E189" s="205"/>
      <c r="F189" s="205"/>
      <c r="G189" s="205"/>
      <c r="H189" s="205"/>
      <c r="I189" s="4"/>
      <c r="J189" s="4"/>
      <c r="K189" s="92"/>
      <c r="L189" s="92"/>
      <c r="M189" s="92"/>
      <c r="N189" s="4"/>
      <c r="O189" s="4"/>
      <c r="P189" s="4"/>
      <c r="Q189" s="4"/>
      <c r="R189" s="4"/>
    </row>
    <row r="190" ht="15.75" customHeight="1">
      <c r="A190" s="4"/>
      <c r="B190" s="4"/>
      <c r="C190" s="205"/>
      <c r="D190" s="205"/>
      <c r="E190" s="205"/>
      <c r="F190" s="205"/>
      <c r="G190" s="205"/>
      <c r="H190" s="205"/>
      <c r="I190" s="4"/>
      <c r="J190" s="4"/>
      <c r="K190" s="92"/>
      <c r="L190" s="92"/>
      <c r="M190" s="92"/>
      <c r="N190" s="4"/>
      <c r="O190" s="4"/>
      <c r="P190" s="4"/>
      <c r="Q190" s="4"/>
      <c r="R190" s="4"/>
    </row>
    <row r="191" ht="15.75" customHeight="1">
      <c r="A191" s="4"/>
      <c r="B191" s="4"/>
      <c r="C191" s="205"/>
      <c r="D191" s="205"/>
      <c r="E191" s="205"/>
      <c r="F191" s="205"/>
      <c r="G191" s="205"/>
      <c r="H191" s="205"/>
      <c r="I191" s="4"/>
      <c r="J191" s="4"/>
      <c r="K191" s="92"/>
      <c r="L191" s="92"/>
      <c r="M191" s="92"/>
      <c r="N191" s="4"/>
      <c r="O191" s="4"/>
      <c r="P191" s="4"/>
      <c r="Q191" s="4"/>
      <c r="R191" s="4"/>
    </row>
    <row r="192" ht="15.75" customHeight="1">
      <c r="A192" s="4"/>
      <c r="B192" s="4"/>
      <c r="C192" s="205"/>
      <c r="D192" s="205"/>
      <c r="E192" s="205"/>
      <c r="F192" s="205"/>
      <c r="G192" s="205"/>
      <c r="H192" s="205"/>
      <c r="I192" s="4"/>
      <c r="J192" s="4"/>
      <c r="K192" s="92"/>
      <c r="L192" s="92"/>
      <c r="M192" s="92"/>
      <c r="N192" s="4"/>
      <c r="O192" s="4"/>
      <c r="P192" s="4"/>
      <c r="Q192" s="4"/>
      <c r="R192" s="4"/>
    </row>
    <row r="193" ht="15.75" customHeight="1">
      <c r="A193" s="4"/>
      <c r="B193" s="4"/>
      <c r="C193" s="205"/>
      <c r="D193" s="205"/>
      <c r="E193" s="205"/>
      <c r="F193" s="205"/>
      <c r="G193" s="205"/>
      <c r="H193" s="205"/>
      <c r="I193" s="4"/>
      <c r="J193" s="4"/>
      <c r="K193" s="92"/>
      <c r="L193" s="92"/>
      <c r="M193" s="92"/>
      <c r="N193" s="4"/>
      <c r="O193" s="4"/>
      <c r="P193" s="4"/>
      <c r="Q193" s="4"/>
      <c r="R193" s="4"/>
    </row>
    <row r="194" ht="15.75" customHeight="1">
      <c r="A194" s="4"/>
      <c r="B194" s="4"/>
      <c r="C194" s="205"/>
      <c r="D194" s="205"/>
      <c r="E194" s="205"/>
      <c r="F194" s="205"/>
      <c r="G194" s="205"/>
      <c r="H194" s="205"/>
      <c r="I194" s="4"/>
      <c r="J194" s="4"/>
      <c r="K194" s="92"/>
      <c r="L194" s="92"/>
      <c r="M194" s="92"/>
      <c r="N194" s="4"/>
      <c r="O194" s="4"/>
      <c r="P194" s="4"/>
      <c r="Q194" s="4"/>
      <c r="R194" s="4"/>
    </row>
    <row r="195" ht="15.75" customHeight="1">
      <c r="A195" s="4"/>
      <c r="B195" s="4"/>
      <c r="C195" s="205"/>
      <c r="D195" s="205"/>
      <c r="E195" s="205"/>
      <c r="F195" s="205"/>
      <c r="G195" s="205"/>
      <c r="H195" s="205"/>
      <c r="I195" s="4"/>
      <c r="J195" s="4"/>
      <c r="K195" s="92"/>
      <c r="L195" s="92"/>
      <c r="M195" s="92"/>
      <c r="N195" s="4"/>
      <c r="O195" s="4"/>
      <c r="P195" s="4"/>
      <c r="Q195" s="4"/>
      <c r="R195" s="4"/>
    </row>
    <row r="196" ht="15.75" customHeight="1">
      <c r="A196" s="4"/>
      <c r="B196" s="4"/>
      <c r="C196" s="205"/>
      <c r="D196" s="205"/>
      <c r="E196" s="205"/>
      <c r="F196" s="205"/>
      <c r="G196" s="205"/>
      <c r="H196" s="205"/>
      <c r="I196" s="4"/>
      <c r="J196" s="4"/>
      <c r="K196" s="92"/>
      <c r="L196" s="92"/>
      <c r="M196" s="92"/>
      <c r="N196" s="4"/>
      <c r="O196" s="4"/>
      <c r="P196" s="4"/>
      <c r="Q196" s="4"/>
      <c r="R196" s="4"/>
    </row>
    <row r="197" ht="15.75" customHeight="1">
      <c r="A197" s="4"/>
      <c r="B197" s="4"/>
      <c r="C197" s="205"/>
      <c r="D197" s="205"/>
      <c r="E197" s="205"/>
      <c r="F197" s="205"/>
      <c r="G197" s="205"/>
      <c r="H197" s="205"/>
      <c r="I197" s="4"/>
      <c r="J197" s="4"/>
      <c r="K197" s="92"/>
      <c r="L197" s="92"/>
      <c r="M197" s="92"/>
      <c r="N197" s="4"/>
      <c r="O197" s="4"/>
      <c r="P197" s="4"/>
      <c r="Q197" s="4"/>
      <c r="R197" s="4"/>
    </row>
    <row r="198" ht="15.75" customHeight="1">
      <c r="A198" s="4"/>
      <c r="B198" s="4"/>
      <c r="C198" s="205"/>
      <c r="D198" s="205"/>
      <c r="E198" s="205"/>
      <c r="F198" s="205"/>
      <c r="G198" s="205"/>
      <c r="H198" s="205"/>
      <c r="I198" s="4"/>
      <c r="J198" s="4"/>
      <c r="K198" s="92"/>
      <c r="L198" s="92"/>
      <c r="M198" s="92"/>
      <c r="N198" s="4"/>
      <c r="O198" s="4"/>
      <c r="P198" s="4"/>
      <c r="Q198" s="4"/>
      <c r="R198" s="4"/>
    </row>
    <row r="199" ht="15.75" customHeight="1">
      <c r="A199" s="4"/>
      <c r="B199" s="4"/>
      <c r="C199" s="205"/>
      <c r="D199" s="205"/>
      <c r="E199" s="205"/>
      <c r="F199" s="205"/>
      <c r="G199" s="205"/>
      <c r="H199" s="205"/>
      <c r="I199" s="4"/>
      <c r="J199" s="4"/>
      <c r="K199" s="92"/>
      <c r="L199" s="92"/>
      <c r="M199" s="92"/>
      <c r="N199" s="4"/>
      <c r="O199" s="4"/>
      <c r="P199" s="4"/>
      <c r="Q199" s="4"/>
      <c r="R199" s="4"/>
    </row>
    <row r="200" ht="15.75" customHeight="1">
      <c r="A200" s="4"/>
      <c r="B200" s="4"/>
      <c r="C200" s="205"/>
      <c r="D200" s="205"/>
      <c r="E200" s="205"/>
      <c r="F200" s="205"/>
      <c r="G200" s="205"/>
      <c r="H200" s="205"/>
      <c r="I200" s="4"/>
      <c r="J200" s="4"/>
      <c r="K200" s="92"/>
      <c r="L200" s="92"/>
      <c r="M200" s="92"/>
      <c r="N200" s="4"/>
      <c r="O200" s="4"/>
      <c r="P200" s="4"/>
      <c r="Q200" s="4"/>
      <c r="R200" s="4"/>
    </row>
    <row r="201" ht="15.75" customHeight="1">
      <c r="A201" s="4"/>
      <c r="B201" s="4"/>
      <c r="C201" s="205"/>
      <c r="D201" s="205"/>
      <c r="E201" s="205"/>
      <c r="F201" s="205"/>
      <c r="G201" s="205"/>
      <c r="H201" s="205"/>
      <c r="I201" s="4"/>
      <c r="J201" s="4"/>
      <c r="K201" s="92"/>
      <c r="L201" s="92"/>
      <c r="M201" s="92"/>
      <c r="N201" s="4"/>
      <c r="O201" s="4"/>
      <c r="P201" s="4"/>
      <c r="Q201" s="4"/>
      <c r="R201" s="4"/>
    </row>
    <row r="202" ht="15.75" customHeight="1">
      <c r="A202" s="4"/>
      <c r="B202" s="4"/>
      <c r="C202" s="205"/>
      <c r="D202" s="205"/>
      <c r="E202" s="205"/>
      <c r="F202" s="205"/>
      <c r="G202" s="205"/>
      <c r="H202" s="205"/>
      <c r="I202" s="4"/>
      <c r="J202" s="4"/>
      <c r="K202" s="92"/>
      <c r="L202" s="92"/>
      <c r="M202" s="92"/>
      <c r="N202" s="4"/>
      <c r="O202" s="4"/>
      <c r="P202" s="4"/>
      <c r="Q202" s="4"/>
      <c r="R202" s="4"/>
    </row>
    <row r="203" ht="15.75" customHeight="1">
      <c r="A203" s="4"/>
      <c r="B203" s="4"/>
      <c r="C203" s="205"/>
      <c r="D203" s="205"/>
      <c r="E203" s="205"/>
      <c r="F203" s="205"/>
      <c r="G203" s="205"/>
      <c r="H203" s="205"/>
      <c r="I203" s="4"/>
      <c r="J203" s="4"/>
      <c r="K203" s="92"/>
      <c r="L203" s="92"/>
      <c r="M203" s="92"/>
      <c r="N203" s="4"/>
      <c r="O203" s="4"/>
      <c r="P203" s="4"/>
      <c r="Q203" s="4"/>
      <c r="R203" s="4"/>
    </row>
    <row r="204" ht="15.75" customHeight="1">
      <c r="A204" s="4"/>
      <c r="B204" s="4"/>
      <c r="C204" s="205"/>
      <c r="D204" s="205"/>
      <c r="E204" s="205"/>
      <c r="F204" s="205"/>
      <c r="G204" s="205"/>
      <c r="H204" s="205"/>
      <c r="I204" s="4"/>
      <c r="J204" s="4"/>
      <c r="K204" s="92"/>
      <c r="L204" s="92"/>
      <c r="M204" s="92"/>
      <c r="N204" s="4"/>
      <c r="O204" s="4"/>
      <c r="P204" s="4"/>
      <c r="Q204" s="4"/>
      <c r="R204" s="4"/>
    </row>
    <row r="205" ht="15.75" customHeight="1">
      <c r="A205" s="4"/>
      <c r="B205" s="4"/>
      <c r="C205" s="205"/>
      <c r="D205" s="205"/>
      <c r="E205" s="205"/>
      <c r="F205" s="205"/>
      <c r="G205" s="205"/>
      <c r="H205" s="205"/>
      <c r="I205" s="4"/>
      <c r="J205" s="4"/>
      <c r="K205" s="92"/>
      <c r="L205" s="92"/>
      <c r="M205" s="92"/>
      <c r="N205" s="4"/>
      <c r="O205" s="4"/>
      <c r="P205" s="4"/>
      <c r="Q205" s="4"/>
      <c r="R205" s="4"/>
    </row>
    <row r="206" ht="15.75" customHeight="1">
      <c r="A206" s="4"/>
      <c r="B206" s="4"/>
      <c r="C206" s="205"/>
      <c r="D206" s="205"/>
      <c r="E206" s="205"/>
      <c r="F206" s="205"/>
      <c r="G206" s="205"/>
      <c r="H206" s="205"/>
      <c r="I206" s="4"/>
      <c r="J206" s="4"/>
      <c r="K206" s="92"/>
      <c r="L206" s="92"/>
      <c r="M206" s="92"/>
      <c r="N206" s="4"/>
      <c r="O206" s="4"/>
      <c r="P206" s="4"/>
      <c r="Q206" s="4"/>
      <c r="R206" s="4"/>
    </row>
    <row r="207" ht="15.75" customHeight="1">
      <c r="A207" s="4"/>
      <c r="B207" s="4"/>
      <c r="C207" s="205"/>
      <c r="D207" s="205"/>
      <c r="E207" s="205"/>
      <c r="F207" s="205"/>
      <c r="G207" s="205"/>
      <c r="H207" s="205"/>
      <c r="I207" s="4"/>
      <c r="J207" s="4"/>
      <c r="K207" s="92"/>
      <c r="L207" s="92"/>
      <c r="M207" s="92"/>
      <c r="N207" s="4"/>
      <c r="O207" s="4"/>
      <c r="P207" s="4"/>
      <c r="Q207" s="4"/>
      <c r="R207" s="4"/>
    </row>
    <row r="208" ht="15.75" customHeight="1">
      <c r="A208" s="4"/>
      <c r="B208" s="4"/>
      <c r="C208" s="205"/>
      <c r="D208" s="205"/>
      <c r="E208" s="205"/>
      <c r="F208" s="205"/>
      <c r="G208" s="205"/>
      <c r="H208" s="205"/>
      <c r="I208" s="4"/>
      <c r="J208" s="4"/>
      <c r="K208" s="92"/>
      <c r="L208" s="92"/>
      <c r="M208" s="92"/>
      <c r="N208" s="4"/>
      <c r="O208" s="4"/>
      <c r="P208" s="4"/>
      <c r="Q208" s="4"/>
      <c r="R208" s="4"/>
    </row>
    <row r="209" ht="15.75" customHeight="1">
      <c r="A209" s="4"/>
      <c r="B209" s="4"/>
      <c r="C209" s="205"/>
      <c r="D209" s="205"/>
      <c r="E209" s="205"/>
      <c r="F209" s="205"/>
      <c r="G209" s="205"/>
      <c r="H209" s="205"/>
      <c r="I209" s="4"/>
      <c r="J209" s="4"/>
      <c r="K209" s="92"/>
      <c r="L209" s="92"/>
      <c r="M209" s="92"/>
      <c r="N209" s="4"/>
      <c r="O209" s="4"/>
      <c r="P209" s="4"/>
      <c r="Q209" s="4"/>
      <c r="R209" s="4"/>
    </row>
    <row r="210" ht="15.75" customHeight="1">
      <c r="A210" s="4"/>
      <c r="B210" s="4"/>
      <c r="C210" s="205"/>
      <c r="D210" s="205"/>
      <c r="E210" s="205"/>
      <c r="F210" s="205"/>
      <c r="G210" s="205"/>
      <c r="H210" s="205"/>
      <c r="I210" s="4"/>
      <c r="J210" s="4"/>
      <c r="K210" s="92"/>
      <c r="L210" s="92"/>
      <c r="M210" s="92"/>
      <c r="N210" s="4"/>
      <c r="O210" s="4"/>
      <c r="P210" s="4"/>
      <c r="Q210" s="4"/>
      <c r="R210" s="4"/>
    </row>
    <row r="211" ht="15.75" customHeight="1">
      <c r="A211" s="4"/>
      <c r="B211" s="4"/>
      <c r="C211" s="205"/>
      <c r="D211" s="205"/>
      <c r="E211" s="205"/>
      <c r="F211" s="205"/>
      <c r="G211" s="205"/>
      <c r="H211" s="205"/>
      <c r="I211" s="4"/>
      <c r="J211" s="4"/>
      <c r="K211" s="92"/>
      <c r="L211" s="92"/>
      <c r="M211" s="92"/>
      <c r="N211" s="4"/>
      <c r="O211" s="4"/>
      <c r="P211" s="4"/>
      <c r="Q211" s="4"/>
      <c r="R211" s="4"/>
    </row>
    <row r="212" ht="15.75" customHeight="1">
      <c r="A212" s="4"/>
      <c r="B212" s="4"/>
      <c r="C212" s="205"/>
      <c r="D212" s="205"/>
      <c r="E212" s="205"/>
      <c r="F212" s="205"/>
      <c r="G212" s="205"/>
      <c r="H212" s="205"/>
      <c r="I212" s="4"/>
      <c r="J212" s="4"/>
      <c r="K212" s="92"/>
      <c r="L212" s="92"/>
      <c r="M212" s="92"/>
      <c r="N212" s="4"/>
      <c r="O212" s="4"/>
      <c r="P212" s="4"/>
      <c r="Q212" s="4"/>
      <c r="R212" s="4"/>
    </row>
    <row r="213" ht="15.75" customHeight="1">
      <c r="A213" s="4"/>
      <c r="B213" s="4"/>
      <c r="C213" s="205"/>
      <c r="D213" s="205"/>
      <c r="E213" s="205"/>
      <c r="F213" s="205"/>
      <c r="G213" s="205"/>
      <c r="H213" s="205"/>
      <c r="I213" s="4"/>
      <c r="J213" s="4"/>
      <c r="K213" s="92"/>
      <c r="L213" s="92"/>
      <c r="M213" s="92"/>
      <c r="N213" s="4"/>
      <c r="O213" s="4"/>
      <c r="P213" s="4"/>
      <c r="Q213" s="4"/>
      <c r="R213" s="4"/>
    </row>
    <row r="214" ht="15.75" customHeight="1">
      <c r="A214" s="4"/>
      <c r="B214" s="4"/>
      <c r="C214" s="205"/>
      <c r="D214" s="205"/>
      <c r="E214" s="205"/>
      <c r="F214" s="205"/>
      <c r="G214" s="205"/>
      <c r="H214" s="205"/>
      <c r="I214" s="4"/>
      <c r="J214" s="4"/>
      <c r="K214" s="92"/>
      <c r="L214" s="92"/>
      <c r="M214" s="92"/>
      <c r="N214" s="4"/>
      <c r="O214" s="4"/>
      <c r="P214" s="4"/>
      <c r="Q214" s="4"/>
      <c r="R214" s="4"/>
    </row>
    <row r="215" ht="15.75" customHeight="1">
      <c r="A215" s="4"/>
      <c r="B215" s="4"/>
      <c r="C215" s="205"/>
      <c r="D215" s="205"/>
      <c r="E215" s="205"/>
      <c r="F215" s="205"/>
      <c r="G215" s="205"/>
      <c r="H215" s="205"/>
      <c r="I215" s="4"/>
      <c r="J215" s="4"/>
      <c r="K215" s="92"/>
      <c r="L215" s="92"/>
      <c r="M215" s="92"/>
      <c r="N215" s="4"/>
      <c r="O215" s="4"/>
      <c r="P215" s="4"/>
      <c r="Q215" s="4"/>
      <c r="R215" s="4"/>
    </row>
    <row r="216" ht="15.75" customHeight="1">
      <c r="A216" s="4"/>
      <c r="B216" s="4"/>
      <c r="C216" s="205"/>
      <c r="D216" s="205"/>
      <c r="E216" s="205"/>
      <c r="F216" s="205"/>
      <c r="G216" s="205"/>
      <c r="H216" s="205"/>
      <c r="I216" s="4"/>
      <c r="J216" s="4"/>
      <c r="K216" s="92"/>
      <c r="L216" s="92"/>
      <c r="M216" s="92"/>
      <c r="N216" s="4"/>
      <c r="O216" s="4"/>
      <c r="P216" s="4"/>
      <c r="Q216" s="4"/>
      <c r="R216" s="4"/>
    </row>
    <row r="217" ht="15.75" customHeight="1">
      <c r="A217" s="4"/>
      <c r="B217" s="4"/>
      <c r="C217" s="205"/>
      <c r="D217" s="205"/>
      <c r="E217" s="205"/>
      <c r="F217" s="205"/>
      <c r="G217" s="205"/>
      <c r="H217" s="205"/>
      <c r="I217" s="4"/>
      <c r="J217" s="4"/>
      <c r="K217" s="92"/>
      <c r="L217" s="92"/>
      <c r="M217" s="92"/>
      <c r="N217" s="4"/>
      <c r="O217" s="4"/>
      <c r="P217" s="4"/>
      <c r="Q217" s="4"/>
      <c r="R217" s="4"/>
    </row>
    <row r="218" ht="15.75" customHeight="1">
      <c r="A218" s="4"/>
      <c r="B218" s="4"/>
      <c r="C218" s="205"/>
      <c r="D218" s="205"/>
      <c r="E218" s="205"/>
      <c r="F218" s="205"/>
      <c r="G218" s="205"/>
      <c r="H218" s="205"/>
      <c r="I218" s="4"/>
      <c r="J218" s="4"/>
      <c r="K218" s="92"/>
      <c r="L218" s="92"/>
      <c r="M218" s="92"/>
      <c r="N218" s="4"/>
      <c r="O218" s="4"/>
      <c r="P218" s="4"/>
      <c r="Q218" s="4"/>
      <c r="R218" s="4"/>
    </row>
    <row r="219" ht="15.75" customHeight="1">
      <c r="A219" s="4"/>
      <c r="B219" s="4"/>
      <c r="C219" s="205"/>
      <c r="D219" s="205"/>
      <c r="E219" s="205"/>
      <c r="F219" s="205"/>
      <c r="G219" s="205"/>
      <c r="H219" s="205"/>
      <c r="I219" s="4"/>
      <c r="J219" s="4"/>
      <c r="K219" s="92"/>
      <c r="L219" s="92"/>
      <c r="M219" s="92"/>
      <c r="N219" s="4"/>
      <c r="O219" s="4"/>
      <c r="P219" s="4"/>
      <c r="Q219" s="4"/>
      <c r="R219" s="4"/>
    </row>
    <row r="220" ht="15.75" customHeight="1">
      <c r="A220" s="4"/>
      <c r="B220" s="4"/>
      <c r="C220" s="205"/>
      <c r="D220" s="205"/>
      <c r="E220" s="205"/>
      <c r="F220" s="205"/>
      <c r="G220" s="205"/>
      <c r="H220" s="205"/>
      <c r="I220" s="4"/>
      <c r="J220" s="4"/>
      <c r="K220" s="92"/>
      <c r="L220" s="92"/>
      <c r="M220" s="92"/>
      <c r="N220" s="4"/>
      <c r="O220" s="4"/>
      <c r="P220" s="4"/>
      <c r="Q220" s="4"/>
      <c r="R220" s="4"/>
    </row>
    <row r="221" ht="15.75" customHeight="1">
      <c r="A221" s="4"/>
      <c r="B221" s="4"/>
      <c r="C221" s="205"/>
      <c r="D221" s="205"/>
      <c r="E221" s="205"/>
      <c r="F221" s="205"/>
      <c r="G221" s="205"/>
      <c r="H221" s="205"/>
      <c r="I221" s="4"/>
      <c r="J221" s="4"/>
      <c r="K221" s="92"/>
      <c r="L221" s="92"/>
      <c r="M221" s="92"/>
      <c r="N221" s="4"/>
      <c r="O221" s="4"/>
      <c r="P221" s="4"/>
      <c r="Q221" s="4"/>
      <c r="R221" s="4"/>
    </row>
    <row r="222" ht="15.75" customHeight="1">
      <c r="A222" s="4"/>
      <c r="B222" s="4"/>
      <c r="C222" s="205"/>
      <c r="D222" s="205"/>
      <c r="E222" s="205"/>
      <c r="F222" s="205"/>
      <c r="G222" s="205"/>
      <c r="H222" s="205"/>
      <c r="I222" s="4"/>
      <c r="J222" s="4"/>
      <c r="K222" s="92"/>
      <c r="L222" s="92"/>
      <c r="M222" s="92"/>
      <c r="N222" s="4"/>
      <c r="O222" s="4"/>
      <c r="P222" s="4"/>
      <c r="Q222" s="4"/>
      <c r="R222" s="4"/>
    </row>
    <row r="223" ht="15.75" customHeight="1">
      <c r="A223" s="4"/>
      <c r="B223" s="4"/>
      <c r="C223" s="205"/>
      <c r="D223" s="205"/>
      <c r="E223" s="205"/>
      <c r="F223" s="205"/>
      <c r="G223" s="205"/>
      <c r="H223" s="205"/>
      <c r="I223" s="4"/>
      <c r="J223" s="4"/>
      <c r="K223" s="92"/>
      <c r="L223" s="92"/>
      <c r="M223" s="92"/>
      <c r="N223" s="4"/>
      <c r="O223" s="4"/>
      <c r="P223" s="4"/>
      <c r="Q223" s="4"/>
      <c r="R223" s="4"/>
    </row>
    <row r="224" ht="15.75" customHeight="1">
      <c r="A224" s="4"/>
      <c r="B224" s="4"/>
      <c r="C224" s="205"/>
      <c r="D224" s="205"/>
      <c r="E224" s="205"/>
      <c r="F224" s="205"/>
      <c r="G224" s="205"/>
      <c r="H224" s="205"/>
      <c r="I224" s="4"/>
      <c r="J224" s="4"/>
      <c r="K224" s="92"/>
      <c r="L224" s="92"/>
      <c r="M224" s="92"/>
      <c r="N224" s="4"/>
      <c r="O224" s="4"/>
      <c r="P224" s="4"/>
      <c r="Q224" s="4"/>
      <c r="R224" s="4"/>
    </row>
    <row r="225" ht="15.75" customHeight="1">
      <c r="A225" s="4"/>
      <c r="B225" s="4"/>
      <c r="C225" s="205"/>
      <c r="D225" s="205"/>
      <c r="E225" s="205"/>
      <c r="F225" s="205"/>
      <c r="G225" s="205"/>
      <c r="H225" s="205"/>
      <c r="I225" s="4"/>
      <c r="J225" s="4"/>
      <c r="K225" s="92"/>
      <c r="L225" s="92"/>
      <c r="M225" s="92"/>
      <c r="N225" s="4"/>
      <c r="O225" s="4"/>
      <c r="P225" s="4"/>
      <c r="Q225" s="4"/>
      <c r="R225" s="4"/>
    </row>
    <row r="226" ht="15.75" customHeight="1">
      <c r="A226" s="4"/>
      <c r="B226" s="4"/>
      <c r="C226" s="205"/>
      <c r="D226" s="205"/>
      <c r="E226" s="205"/>
      <c r="F226" s="205"/>
      <c r="G226" s="205"/>
      <c r="H226" s="205"/>
      <c r="I226" s="4"/>
      <c r="J226" s="4"/>
      <c r="K226" s="92"/>
      <c r="L226" s="92"/>
      <c r="M226" s="92"/>
      <c r="N226" s="4"/>
      <c r="O226" s="4"/>
      <c r="P226" s="4"/>
      <c r="Q226" s="4"/>
      <c r="R226" s="4"/>
    </row>
    <row r="227" ht="15.75" customHeight="1">
      <c r="A227" s="4"/>
      <c r="B227" s="4"/>
      <c r="C227" s="205"/>
      <c r="D227" s="205"/>
      <c r="E227" s="205"/>
      <c r="F227" s="205"/>
      <c r="G227" s="205"/>
      <c r="H227" s="205"/>
      <c r="I227" s="4"/>
      <c r="J227" s="4"/>
      <c r="K227" s="92"/>
      <c r="L227" s="92"/>
      <c r="M227" s="92"/>
      <c r="N227" s="4"/>
      <c r="O227" s="4"/>
      <c r="P227" s="4"/>
      <c r="Q227" s="4"/>
      <c r="R227" s="4"/>
    </row>
    <row r="228" ht="15.75" customHeight="1">
      <c r="A228" s="4"/>
      <c r="B228" s="4"/>
      <c r="C228" s="205"/>
      <c r="D228" s="205"/>
      <c r="E228" s="205"/>
      <c r="F228" s="205"/>
      <c r="G228" s="205"/>
      <c r="H228" s="205"/>
      <c r="I228" s="4"/>
      <c r="J228" s="4"/>
      <c r="K228" s="92"/>
      <c r="L228" s="92"/>
      <c r="M228" s="92"/>
      <c r="N228" s="4"/>
      <c r="O228" s="4"/>
      <c r="P228" s="4"/>
      <c r="Q228" s="4"/>
      <c r="R228" s="4"/>
    </row>
    <row r="229" ht="15.75" customHeight="1">
      <c r="A229" s="4"/>
      <c r="B229" s="4"/>
      <c r="C229" s="205"/>
      <c r="D229" s="205"/>
      <c r="E229" s="205"/>
      <c r="F229" s="205"/>
      <c r="G229" s="205"/>
      <c r="H229" s="205"/>
      <c r="I229" s="4"/>
      <c r="J229" s="4"/>
      <c r="K229" s="92"/>
      <c r="L229" s="92"/>
      <c r="M229" s="92"/>
      <c r="N229" s="4"/>
      <c r="O229" s="4"/>
      <c r="P229" s="4"/>
      <c r="Q229" s="4"/>
      <c r="R229" s="4"/>
    </row>
    <row r="230" ht="15.75" customHeight="1">
      <c r="A230" s="4"/>
      <c r="B230" s="4"/>
      <c r="C230" s="205"/>
      <c r="D230" s="205"/>
      <c r="E230" s="205"/>
      <c r="F230" s="205"/>
      <c r="G230" s="205"/>
      <c r="H230" s="205"/>
      <c r="I230" s="4"/>
      <c r="J230" s="4"/>
      <c r="K230" s="92"/>
      <c r="L230" s="92"/>
      <c r="M230" s="92"/>
      <c r="N230" s="4"/>
      <c r="O230" s="4"/>
      <c r="P230" s="4"/>
      <c r="Q230" s="4"/>
      <c r="R230" s="4"/>
    </row>
    <row r="231" ht="15.75" customHeight="1">
      <c r="A231" s="4"/>
      <c r="B231" s="4"/>
      <c r="C231" s="205"/>
      <c r="D231" s="205"/>
      <c r="E231" s="205"/>
      <c r="F231" s="205"/>
      <c r="G231" s="205"/>
      <c r="H231" s="205"/>
      <c r="I231" s="4"/>
      <c r="J231" s="4"/>
      <c r="K231" s="92"/>
      <c r="L231" s="92"/>
      <c r="M231" s="92"/>
      <c r="N231" s="4"/>
      <c r="O231" s="4"/>
      <c r="P231" s="4"/>
      <c r="Q231" s="4"/>
      <c r="R231" s="4"/>
    </row>
    <row r="232" ht="15.75" customHeight="1">
      <c r="A232" s="4"/>
      <c r="B232" s="4"/>
      <c r="C232" s="205"/>
      <c r="D232" s="205"/>
      <c r="E232" s="205"/>
      <c r="F232" s="205"/>
      <c r="G232" s="205"/>
      <c r="H232" s="205"/>
      <c r="I232" s="4"/>
      <c r="J232" s="4"/>
      <c r="K232" s="92"/>
      <c r="L232" s="92"/>
      <c r="M232" s="92"/>
      <c r="N232" s="4"/>
      <c r="O232" s="4"/>
      <c r="P232" s="4"/>
      <c r="Q232" s="4"/>
      <c r="R232" s="4"/>
    </row>
    <row r="233" ht="15.75" customHeight="1">
      <c r="A233" s="4"/>
      <c r="B233" s="4"/>
      <c r="C233" s="205"/>
      <c r="D233" s="205"/>
      <c r="E233" s="205"/>
      <c r="F233" s="205"/>
      <c r="G233" s="205"/>
      <c r="H233" s="205"/>
      <c r="I233" s="4"/>
      <c r="J233" s="4"/>
      <c r="K233" s="92"/>
      <c r="L233" s="92"/>
      <c r="M233" s="92"/>
      <c r="N233" s="4"/>
      <c r="O233" s="4"/>
      <c r="P233" s="4"/>
      <c r="Q233" s="4"/>
      <c r="R233" s="4"/>
    </row>
    <row r="234" ht="15.75" customHeight="1">
      <c r="A234" s="4"/>
      <c r="B234" s="4"/>
      <c r="C234" s="205"/>
      <c r="D234" s="205"/>
      <c r="E234" s="205"/>
      <c r="F234" s="205"/>
      <c r="G234" s="205"/>
      <c r="H234" s="205"/>
      <c r="I234" s="4"/>
      <c r="J234" s="4"/>
      <c r="K234" s="92"/>
      <c r="L234" s="92"/>
      <c r="M234" s="92"/>
      <c r="N234" s="4"/>
      <c r="O234" s="4"/>
      <c r="P234" s="4"/>
      <c r="Q234" s="4"/>
      <c r="R234" s="4"/>
    </row>
    <row r="235" ht="15.75" customHeight="1">
      <c r="A235" s="4"/>
      <c r="B235" s="4"/>
      <c r="C235" s="205"/>
      <c r="D235" s="205"/>
      <c r="E235" s="205"/>
      <c r="F235" s="205"/>
      <c r="G235" s="205"/>
      <c r="H235" s="205"/>
      <c r="I235" s="4"/>
      <c r="J235" s="4"/>
      <c r="K235" s="92"/>
      <c r="L235" s="92"/>
      <c r="M235" s="92"/>
      <c r="N235" s="4"/>
      <c r="O235" s="4"/>
      <c r="P235" s="4"/>
      <c r="Q235" s="4"/>
      <c r="R235" s="4"/>
    </row>
    <row r="236" ht="15.75" customHeight="1">
      <c r="A236" s="4"/>
      <c r="B236" s="4"/>
      <c r="C236" s="205"/>
      <c r="D236" s="205"/>
      <c r="E236" s="205"/>
      <c r="F236" s="205"/>
      <c r="G236" s="205"/>
      <c r="H236" s="205"/>
      <c r="I236" s="4"/>
      <c r="J236" s="4"/>
      <c r="K236" s="92"/>
      <c r="L236" s="92"/>
      <c r="M236" s="92"/>
      <c r="N236" s="4"/>
      <c r="O236" s="4"/>
      <c r="P236" s="4"/>
      <c r="Q236" s="4"/>
      <c r="R236" s="4"/>
    </row>
    <row r="237" ht="15.75" customHeight="1">
      <c r="A237" s="4"/>
      <c r="B237" s="4"/>
      <c r="C237" s="205"/>
      <c r="D237" s="205"/>
      <c r="E237" s="205"/>
      <c r="F237" s="205"/>
      <c r="G237" s="205"/>
      <c r="H237" s="205"/>
      <c r="I237" s="4"/>
      <c r="J237" s="4"/>
      <c r="K237" s="92"/>
      <c r="L237" s="92"/>
      <c r="M237" s="92"/>
      <c r="N237" s="4"/>
      <c r="O237" s="4"/>
      <c r="P237" s="4"/>
      <c r="Q237" s="4"/>
      <c r="R237" s="4"/>
    </row>
    <row r="238" ht="15.75" customHeight="1">
      <c r="A238" s="4"/>
      <c r="B238" s="4"/>
      <c r="C238" s="205"/>
      <c r="D238" s="205"/>
      <c r="E238" s="205"/>
      <c r="F238" s="205"/>
      <c r="G238" s="205"/>
      <c r="H238" s="205"/>
      <c r="I238" s="4"/>
      <c r="J238" s="4"/>
      <c r="K238" s="92"/>
      <c r="L238" s="92"/>
      <c r="M238" s="92"/>
      <c r="N238" s="4"/>
      <c r="O238" s="4"/>
      <c r="P238" s="4"/>
      <c r="Q238" s="4"/>
      <c r="R238" s="4"/>
    </row>
    <row r="239" ht="15.75" customHeight="1">
      <c r="A239" s="4"/>
      <c r="B239" s="4"/>
      <c r="C239" s="205"/>
      <c r="D239" s="205"/>
      <c r="E239" s="205"/>
      <c r="F239" s="205"/>
      <c r="G239" s="205"/>
      <c r="H239" s="205"/>
      <c r="I239" s="4"/>
      <c r="J239" s="4"/>
      <c r="K239" s="92"/>
      <c r="L239" s="92"/>
      <c r="M239" s="92"/>
      <c r="N239" s="4"/>
      <c r="O239" s="4"/>
      <c r="P239" s="4"/>
      <c r="Q239" s="4"/>
      <c r="R239" s="4"/>
    </row>
    <row r="240" ht="15.75" customHeight="1">
      <c r="A240" s="4"/>
      <c r="B240" s="4"/>
      <c r="C240" s="205"/>
      <c r="D240" s="205"/>
      <c r="E240" s="205"/>
      <c r="F240" s="205"/>
      <c r="G240" s="205"/>
      <c r="H240" s="205"/>
      <c r="I240" s="4"/>
      <c r="J240" s="4"/>
      <c r="K240" s="92"/>
      <c r="L240" s="92"/>
      <c r="M240" s="92"/>
      <c r="N240" s="4"/>
      <c r="O240" s="4"/>
      <c r="P240" s="4"/>
      <c r="Q240" s="4"/>
      <c r="R240" s="4"/>
    </row>
    <row r="241" ht="15.75" customHeight="1">
      <c r="A241" s="4"/>
      <c r="B241" s="4"/>
      <c r="C241" s="205"/>
      <c r="D241" s="205"/>
      <c r="E241" s="205"/>
      <c r="F241" s="205"/>
      <c r="G241" s="205"/>
      <c r="H241" s="205"/>
      <c r="I241" s="4"/>
      <c r="J241" s="4"/>
      <c r="K241" s="92"/>
      <c r="L241" s="92"/>
      <c r="M241" s="92"/>
      <c r="N241" s="4"/>
      <c r="O241" s="4"/>
      <c r="P241" s="4"/>
      <c r="Q241" s="4"/>
      <c r="R241" s="4"/>
    </row>
    <row r="242" ht="15.75" customHeight="1">
      <c r="A242" s="4"/>
      <c r="B242" s="4"/>
      <c r="C242" s="205"/>
      <c r="D242" s="205"/>
      <c r="E242" s="205"/>
      <c r="F242" s="205"/>
      <c r="G242" s="205"/>
      <c r="H242" s="205"/>
      <c r="I242" s="4"/>
      <c r="J242" s="4"/>
      <c r="K242" s="92"/>
      <c r="L242" s="92"/>
      <c r="M242" s="92"/>
      <c r="N242" s="4"/>
      <c r="O242" s="4"/>
      <c r="P242" s="4"/>
      <c r="Q242" s="4"/>
      <c r="R242" s="4"/>
    </row>
    <row r="243" ht="15.75" customHeight="1">
      <c r="A243" s="4"/>
      <c r="B243" s="4"/>
      <c r="C243" s="205"/>
      <c r="D243" s="205"/>
      <c r="E243" s="205"/>
      <c r="F243" s="205"/>
      <c r="G243" s="205"/>
      <c r="H243" s="205"/>
      <c r="I243" s="4"/>
      <c r="J243" s="4"/>
      <c r="K243" s="92"/>
      <c r="L243" s="92"/>
      <c r="M243" s="92"/>
      <c r="N243" s="4"/>
      <c r="O243" s="4"/>
      <c r="P243" s="4"/>
      <c r="Q243" s="4"/>
      <c r="R243" s="4"/>
    </row>
    <row r="244" ht="15.75" customHeight="1">
      <c r="A244" s="4"/>
      <c r="B244" s="4"/>
      <c r="C244" s="205"/>
      <c r="D244" s="205"/>
      <c r="E244" s="205"/>
      <c r="F244" s="205"/>
      <c r="G244" s="205"/>
      <c r="H244" s="205"/>
      <c r="I244" s="4"/>
      <c r="J244" s="4"/>
      <c r="K244" s="92"/>
      <c r="L244" s="92"/>
      <c r="M244" s="92"/>
      <c r="N244" s="4"/>
      <c r="O244" s="4"/>
      <c r="P244" s="4"/>
      <c r="Q244" s="4"/>
      <c r="R244" s="4"/>
    </row>
    <row r="245" ht="15.75" customHeight="1">
      <c r="A245" s="4"/>
      <c r="B245" s="4"/>
      <c r="C245" s="205"/>
      <c r="D245" s="205"/>
      <c r="E245" s="205"/>
      <c r="F245" s="205"/>
      <c r="G245" s="205"/>
      <c r="H245" s="205"/>
      <c r="I245" s="4"/>
      <c r="J245" s="4"/>
      <c r="K245" s="92"/>
      <c r="L245" s="92"/>
      <c r="M245" s="92"/>
      <c r="N245" s="4"/>
      <c r="O245" s="4"/>
      <c r="P245" s="4"/>
      <c r="Q245" s="4"/>
      <c r="R245" s="4"/>
    </row>
    <row r="246" ht="15.75" customHeight="1">
      <c r="A246" s="4"/>
      <c r="B246" s="4"/>
      <c r="C246" s="205"/>
      <c r="D246" s="205"/>
      <c r="E246" s="205"/>
      <c r="F246" s="205"/>
      <c r="G246" s="205"/>
      <c r="H246" s="205"/>
      <c r="I246" s="4"/>
      <c r="J246" s="4"/>
      <c r="K246" s="92"/>
      <c r="L246" s="92"/>
      <c r="M246" s="92"/>
      <c r="N246" s="4"/>
      <c r="O246" s="4"/>
      <c r="P246" s="4"/>
      <c r="Q246" s="4"/>
      <c r="R246" s="4"/>
    </row>
    <row r="247" ht="15.75" customHeight="1">
      <c r="A247" s="4"/>
      <c r="B247" s="4"/>
      <c r="C247" s="205"/>
      <c r="D247" s="205"/>
      <c r="E247" s="205"/>
      <c r="F247" s="205"/>
      <c r="G247" s="205"/>
      <c r="H247" s="205"/>
      <c r="I247" s="4"/>
      <c r="J247" s="4"/>
      <c r="K247" s="92"/>
      <c r="L247" s="92"/>
      <c r="M247" s="92"/>
      <c r="N247" s="4"/>
      <c r="O247" s="4"/>
      <c r="P247" s="4"/>
      <c r="Q247" s="4"/>
      <c r="R247" s="4"/>
    </row>
    <row r="248" ht="15.75" customHeight="1">
      <c r="A248" s="4"/>
      <c r="B248" s="4"/>
      <c r="C248" s="205"/>
      <c r="D248" s="205"/>
      <c r="E248" s="205"/>
      <c r="F248" s="205"/>
      <c r="G248" s="205"/>
      <c r="H248" s="205"/>
      <c r="I248" s="4"/>
      <c r="J248" s="4"/>
      <c r="K248" s="92"/>
      <c r="L248" s="92"/>
      <c r="M248" s="92"/>
      <c r="N248" s="4"/>
      <c r="O248" s="4"/>
      <c r="P248" s="4"/>
      <c r="Q248" s="4"/>
      <c r="R248" s="4"/>
    </row>
    <row r="249" ht="15.75" customHeight="1">
      <c r="A249" s="4"/>
      <c r="B249" s="4"/>
      <c r="C249" s="205"/>
      <c r="D249" s="205"/>
      <c r="E249" s="205"/>
      <c r="F249" s="205"/>
      <c r="G249" s="205"/>
      <c r="H249" s="205"/>
      <c r="I249" s="4"/>
      <c r="J249" s="4"/>
      <c r="K249" s="92"/>
      <c r="L249" s="92"/>
      <c r="M249" s="92"/>
      <c r="N249" s="4"/>
      <c r="O249" s="4"/>
      <c r="P249" s="4"/>
      <c r="Q249" s="4"/>
      <c r="R249" s="4"/>
    </row>
    <row r="250" ht="15.75" customHeight="1">
      <c r="A250" s="4"/>
      <c r="B250" s="4"/>
      <c r="C250" s="205"/>
      <c r="D250" s="205"/>
      <c r="E250" s="205"/>
      <c r="F250" s="205"/>
      <c r="G250" s="205"/>
      <c r="H250" s="205"/>
      <c r="I250" s="4"/>
      <c r="J250" s="4"/>
      <c r="K250" s="92"/>
      <c r="L250" s="92"/>
      <c r="M250" s="92"/>
      <c r="N250" s="4"/>
      <c r="O250" s="4"/>
      <c r="P250" s="4"/>
      <c r="Q250" s="4"/>
      <c r="R250" s="4"/>
    </row>
    <row r="251" ht="15.75" customHeight="1">
      <c r="A251" s="4"/>
      <c r="B251" s="4"/>
      <c r="C251" s="205"/>
      <c r="D251" s="205"/>
      <c r="E251" s="205"/>
      <c r="F251" s="205"/>
      <c r="G251" s="205"/>
      <c r="H251" s="205"/>
      <c r="I251" s="4"/>
      <c r="J251" s="4"/>
      <c r="K251" s="92"/>
      <c r="L251" s="92"/>
      <c r="M251" s="92"/>
      <c r="N251" s="4"/>
      <c r="O251" s="4"/>
      <c r="P251" s="4"/>
      <c r="Q251" s="4"/>
      <c r="R251" s="4"/>
    </row>
    <row r="252" ht="15.75" customHeight="1">
      <c r="A252" s="4"/>
      <c r="B252" s="4"/>
      <c r="C252" s="205"/>
      <c r="D252" s="205"/>
      <c r="E252" s="205"/>
      <c r="F252" s="205"/>
      <c r="G252" s="205"/>
      <c r="H252" s="205"/>
      <c r="I252" s="4"/>
      <c r="J252" s="4"/>
      <c r="K252" s="92"/>
      <c r="L252" s="92"/>
      <c r="M252" s="92"/>
      <c r="N252" s="4"/>
      <c r="O252" s="4"/>
      <c r="P252" s="4"/>
      <c r="Q252" s="4"/>
      <c r="R252" s="4"/>
    </row>
    <row r="253" ht="15.75" customHeight="1">
      <c r="A253" s="4"/>
      <c r="B253" s="4"/>
      <c r="C253" s="205"/>
      <c r="D253" s="205"/>
      <c r="E253" s="205"/>
      <c r="F253" s="205"/>
      <c r="G253" s="205"/>
      <c r="H253" s="205"/>
      <c r="I253" s="4"/>
      <c r="J253" s="4"/>
      <c r="K253" s="92"/>
      <c r="L253" s="92"/>
      <c r="M253" s="92"/>
      <c r="N253" s="4"/>
      <c r="O253" s="4"/>
      <c r="P253" s="4"/>
      <c r="Q253" s="4"/>
      <c r="R253" s="4"/>
    </row>
    <row r="254" ht="15.75" customHeight="1">
      <c r="A254" s="4"/>
      <c r="B254" s="4"/>
      <c r="C254" s="205"/>
      <c r="D254" s="205"/>
      <c r="E254" s="205"/>
      <c r="F254" s="205"/>
      <c r="G254" s="205"/>
      <c r="H254" s="205"/>
      <c r="I254" s="4"/>
      <c r="J254" s="4"/>
      <c r="K254" s="92"/>
      <c r="L254" s="92"/>
      <c r="M254" s="92"/>
      <c r="N254" s="4"/>
      <c r="O254" s="4"/>
      <c r="P254" s="4"/>
      <c r="Q254" s="4"/>
      <c r="R254" s="4"/>
    </row>
    <row r="255" ht="15.75" customHeight="1">
      <c r="A255" s="4"/>
      <c r="B255" s="4"/>
      <c r="C255" s="205"/>
      <c r="D255" s="205"/>
      <c r="E255" s="205"/>
      <c r="F255" s="205"/>
      <c r="G255" s="205"/>
      <c r="H255" s="205"/>
      <c r="I255" s="4"/>
      <c r="J255" s="4"/>
      <c r="K255" s="92"/>
      <c r="L255" s="92"/>
      <c r="M255" s="92"/>
      <c r="N255" s="4"/>
      <c r="O255" s="4"/>
      <c r="P255" s="4"/>
      <c r="Q255" s="4"/>
      <c r="R255" s="4"/>
    </row>
    <row r="256" ht="15.75" customHeight="1">
      <c r="A256" s="4"/>
      <c r="B256" s="4"/>
      <c r="C256" s="205"/>
      <c r="D256" s="205"/>
      <c r="E256" s="205"/>
      <c r="F256" s="205"/>
      <c r="G256" s="205"/>
      <c r="H256" s="205"/>
      <c r="I256" s="4"/>
      <c r="J256" s="4"/>
      <c r="K256" s="92"/>
      <c r="L256" s="92"/>
      <c r="M256" s="92"/>
      <c r="N256" s="4"/>
      <c r="O256" s="4"/>
      <c r="P256" s="4"/>
      <c r="Q256" s="4"/>
      <c r="R256" s="4"/>
    </row>
    <row r="257" ht="15.75" customHeight="1">
      <c r="A257" s="4"/>
      <c r="B257" s="4"/>
      <c r="C257" s="205"/>
      <c r="D257" s="205"/>
      <c r="E257" s="205"/>
      <c r="F257" s="205"/>
      <c r="G257" s="205"/>
      <c r="H257" s="205"/>
      <c r="I257" s="4"/>
      <c r="J257" s="4"/>
      <c r="K257" s="92"/>
      <c r="L257" s="92"/>
      <c r="M257" s="92"/>
      <c r="N257" s="4"/>
      <c r="O257" s="4"/>
      <c r="P257" s="4"/>
      <c r="Q257" s="4"/>
      <c r="R257" s="4"/>
    </row>
    <row r="258" ht="15.75" customHeight="1">
      <c r="A258" s="4"/>
      <c r="B258" s="4"/>
      <c r="C258" s="205"/>
      <c r="D258" s="205"/>
      <c r="E258" s="205"/>
      <c r="F258" s="205"/>
      <c r="G258" s="205"/>
      <c r="H258" s="205"/>
      <c r="I258" s="4"/>
      <c r="J258" s="4"/>
      <c r="K258" s="92"/>
      <c r="L258" s="92"/>
      <c r="M258" s="92"/>
      <c r="N258" s="4"/>
      <c r="O258" s="4"/>
      <c r="P258" s="4"/>
      <c r="Q258" s="4"/>
      <c r="R258" s="4"/>
    </row>
    <row r="259" ht="15.75" customHeight="1">
      <c r="A259" s="4"/>
      <c r="B259" s="4"/>
      <c r="C259" s="205"/>
      <c r="D259" s="205"/>
      <c r="E259" s="205"/>
      <c r="F259" s="205"/>
      <c r="G259" s="205"/>
      <c r="H259" s="205"/>
      <c r="I259" s="4"/>
      <c r="J259" s="4"/>
      <c r="K259" s="92"/>
      <c r="L259" s="92"/>
      <c r="M259" s="92"/>
      <c r="N259" s="4"/>
      <c r="O259" s="4"/>
      <c r="P259" s="4"/>
      <c r="Q259" s="4"/>
      <c r="R259" s="4"/>
    </row>
    <row r="260" ht="15.75" customHeight="1">
      <c r="A260" s="4"/>
      <c r="B260" s="4"/>
      <c r="C260" s="205"/>
      <c r="D260" s="205"/>
      <c r="E260" s="205"/>
      <c r="F260" s="205"/>
      <c r="G260" s="205"/>
      <c r="H260" s="205"/>
      <c r="I260" s="4"/>
      <c r="J260" s="4"/>
      <c r="K260" s="92"/>
      <c r="L260" s="92"/>
      <c r="M260" s="92"/>
      <c r="N260" s="4"/>
      <c r="O260" s="4"/>
      <c r="P260" s="4"/>
      <c r="Q260" s="4"/>
      <c r="R260" s="4"/>
    </row>
    <row r="261" ht="15.75" customHeight="1">
      <c r="A261" s="4"/>
      <c r="B261" s="4"/>
      <c r="C261" s="205"/>
      <c r="D261" s="205"/>
      <c r="E261" s="205"/>
      <c r="F261" s="205"/>
      <c r="G261" s="205"/>
      <c r="H261" s="205"/>
      <c r="I261" s="4"/>
      <c r="J261" s="4"/>
      <c r="K261" s="92"/>
      <c r="L261" s="92"/>
      <c r="M261" s="92"/>
      <c r="N261" s="4"/>
      <c r="O261" s="4"/>
      <c r="P261" s="4"/>
      <c r="Q261" s="4"/>
      <c r="R261" s="4"/>
    </row>
    <row r="262" ht="15.75" customHeight="1">
      <c r="A262" s="4"/>
      <c r="B262" s="4"/>
      <c r="C262" s="205"/>
      <c r="D262" s="205"/>
      <c r="E262" s="205"/>
      <c r="F262" s="205"/>
      <c r="G262" s="205"/>
      <c r="H262" s="205"/>
      <c r="I262" s="4"/>
      <c r="J262" s="4"/>
      <c r="K262" s="92"/>
      <c r="L262" s="92"/>
      <c r="M262" s="92"/>
      <c r="N262" s="4"/>
      <c r="O262" s="4"/>
      <c r="P262" s="4"/>
      <c r="Q262" s="4"/>
      <c r="R262" s="4"/>
    </row>
    <row r="263" ht="15.75" customHeight="1">
      <c r="A263" s="4"/>
      <c r="B263" s="4"/>
      <c r="C263" s="205"/>
      <c r="D263" s="205"/>
      <c r="E263" s="205"/>
      <c r="F263" s="205"/>
      <c r="G263" s="205"/>
      <c r="H263" s="205"/>
      <c r="I263" s="4"/>
      <c r="J263" s="4"/>
      <c r="K263" s="92"/>
      <c r="L263" s="92"/>
      <c r="M263" s="92"/>
      <c r="N263" s="4"/>
      <c r="O263" s="4"/>
      <c r="P263" s="4"/>
      <c r="Q263" s="4"/>
      <c r="R263" s="4"/>
    </row>
    <row r="264" ht="15.75" customHeight="1">
      <c r="A264" s="4"/>
      <c r="B264" s="4"/>
      <c r="C264" s="205"/>
      <c r="D264" s="205"/>
      <c r="E264" s="205"/>
      <c r="F264" s="205"/>
      <c r="G264" s="205"/>
      <c r="H264" s="205"/>
      <c r="I264" s="4"/>
      <c r="J264" s="4"/>
      <c r="K264" s="92"/>
      <c r="L264" s="92"/>
      <c r="M264" s="92"/>
      <c r="N264" s="4"/>
      <c r="O264" s="4"/>
      <c r="P264" s="4"/>
      <c r="Q264" s="4"/>
      <c r="R264" s="4"/>
    </row>
    <row r="265" ht="15.75" customHeight="1">
      <c r="A265" s="4"/>
      <c r="B265" s="4"/>
      <c r="C265" s="205"/>
      <c r="D265" s="205"/>
      <c r="E265" s="205"/>
      <c r="F265" s="205"/>
      <c r="G265" s="205"/>
      <c r="H265" s="205"/>
      <c r="I265" s="4"/>
      <c r="J265" s="4"/>
      <c r="K265" s="92"/>
      <c r="L265" s="92"/>
      <c r="M265" s="92"/>
      <c r="N265" s="4"/>
      <c r="O265" s="4"/>
      <c r="P265" s="4"/>
      <c r="Q265" s="4"/>
      <c r="R265" s="4"/>
    </row>
    <row r="266" ht="15.75" customHeight="1">
      <c r="A266" s="4"/>
      <c r="B266" s="4"/>
      <c r="C266" s="205"/>
      <c r="D266" s="205"/>
      <c r="E266" s="205"/>
      <c r="F266" s="205"/>
      <c r="G266" s="205"/>
      <c r="H266" s="205"/>
      <c r="I266" s="4"/>
      <c r="J266" s="4"/>
      <c r="K266" s="92"/>
      <c r="L266" s="92"/>
      <c r="M266" s="92"/>
      <c r="N266" s="4"/>
      <c r="O266" s="4"/>
      <c r="P266" s="4"/>
      <c r="Q266" s="4"/>
      <c r="R266" s="4"/>
    </row>
    <row r="267" ht="15.75" customHeight="1">
      <c r="A267" s="4"/>
      <c r="B267" s="4"/>
      <c r="C267" s="205"/>
      <c r="D267" s="205"/>
      <c r="E267" s="205"/>
      <c r="F267" s="205"/>
      <c r="G267" s="205"/>
      <c r="H267" s="205"/>
      <c r="I267" s="4"/>
      <c r="J267" s="4"/>
      <c r="K267" s="92"/>
      <c r="L267" s="92"/>
      <c r="M267" s="92"/>
      <c r="N267" s="4"/>
      <c r="O267" s="4"/>
      <c r="P267" s="4"/>
      <c r="Q267" s="4"/>
      <c r="R267" s="4"/>
    </row>
    <row r="268" ht="15.75" customHeight="1">
      <c r="A268" s="4"/>
      <c r="B268" s="4"/>
      <c r="C268" s="205"/>
      <c r="D268" s="205"/>
      <c r="E268" s="205"/>
      <c r="F268" s="205"/>
      <c r="G268" s="205"/>
      <c r="H268" s="205"/>
      <c r="I268" s="4"/>
      <c r="J268" s="4"/>
      <c r="K268" s="92"/>
      <c r="L268" s="92"/>
      <c r="M268" s="92"/>
      <c r="N268" s="4"/>
      <c r="O268" s="4"/>
      <c r="P268" s="4"/>
      <c r="Q268" s="4"/>
      <c r="R268" s="4"/>
    </row>
    <row r="269" ht="15.75" customHeight="1">
      <c r="A269" s="4"/>
      <c r="B269" s="4"/>
      <c r="C269" s="205"/>
      <c r="D269" s="205"/>
      <c r="E269" s="205"/>
      <c r="F269" s="205"/>
      <c r="G269" s="205"/>
      <c r="H269" s="205"/>
      <c r="I269" s="4"/>
      <c r="J269" s="4"/>
      <c r="K269" s="92"/>
      <c r="L269" s="92"/>
      <c r="M269" s="92"/>
      <c r="N269" s="4"/>
      <c r="O269" s="4"/>
      <c r="P269" s="4"/>
      <c r="Q269" s="4"/>
      <c r="R269" s="4"/>
    </row>
    <row r="270" ht="15.75" customHeight="1">
      <c r="A270" s="4"/>
      <c r="B270" s="4"/>
      <c r="C270" s="205"/>
      <c r="D270" s="205"/>
      <c r="E270" s="205"/>
      <c r="F270" s="205"/>
      <c r="G270" s="205"/>
      <c r="H270" s="205"/>
      <c r="I270" s="4"/>
      <c r="J270" s="4"/>
      <c r="K270" s="92"/>
      <c r="L270" s="92"/>
      <c r="M270" s="92"/>
      <c r="N270" s="4"/>
      <c r="O270" s="4"/>
      <c r="P270" s="4"/>
      <c r="Q270" s="4"/>
      <c r="R270" s="4"/>
    </row>
    <row r="271" ht="15.75" customHeight="1">
      <c r="A271" s="4"/>
      <c r="B271" s="4"/>
      <c r="C271" s="205"/>
      <c r="D271" s="205"/>
      <c r="E271" s="205"/>
      <c r="F271" s="205"/>
      <c r="G271" s="205"/>
      <c r="H271" s="205"/>
      <c r="I271" s="4"/>
      <c r="J271" s="4"/>
      <c r="K271" s="92"/>
      <c r="L271" s="92"/>
      <c r="M271" s="92"/>
      <c r="N271" s="4"/>
      <c r="O271" s="4"/>
      <c r="P271" s="4"/>
      <c r="Q271" s="4"/>
      <c r="R271" s="4"/>
    </row>
    <row r="272" ht="15.75" customHeight="1">
      <c r="A272" s="4"/>
      <c r="B272" s="4"/>
      <c r="C272" s="205"/>
      <c r="D272" s="205"/>
      <c r="E272" s="205"/>
      <c r="F272" s="205"/>
      <c r="G272" s="205"/>
      <c r="H272" s="205"/>
      <c r="I272" s="4"/>
      <c r="J272" s="4"/>
      <c r="K272" s="92"/>
      <c r="L272" s="92"/>
      <c r="M272" s="92"/>
      <c r="N272" s="4"/>
      <c r="O272" s="4"/>
      <c r="P272" s="4"/>
      <c r="Q272" s="4"/>
      <c r="R272" s="4"/>
    </row>
    <row r="273" ht="15.75" customHeight="1">
      <c r="A273" s="4"/>
      <c r="B273" s="4"/>
      <c r="C273" s="205"/>
      <c r="D273" s="205"/>
      <c r="E273" s="205"/>
      <c r="F273" s="205"/>
      <c r="G273" s="205"/>
      <c r="H273" s="205"/>
      <c r="I273" s="4"/>
      <c r="J273" s="4"/>
      <c r="K273" s="92"/>
      <c r="L273" s="92"/>
      <c r="M273" s="92"/>
      <c r="N273" s="4"/>
      <c r="O273" s="4"/>
      <c r="P273" s="4"/>
      <c r="Q273" s="4"/>
      <c r="R273" s="4"/>
    </row>
    <row r="274" ht="15.75" customHeight="1">
      <c r="A274" s="4"/>
      <c r="B274" s="4"/>
      <c r="C274" s="205"/>
      <c r="D274" s="205"/>
      <c r="E274" s="205"/>
      <c r="F274" s="205"/>
      <c r="G274" s="205"/>
      <c r="H274" s="205"/>
      <c r="I274" s="4"/>
      <c r="J274" s="4"/>
      <c r="K274" s="92"/>
      <c r="L274" s="92"/>
      <c r="M274" s="92"/>
      <c r="N274" s="4"/>
      <c r="O274" s="4"/>
      <c r="P274" s="4"/>
      <c r="Q274" s="4"/>
      <c r="R274" s="4"/>
    </row>
    <row r="275" ht="15.75" customHeight="1">
      <c r="A275" s="4"/>
      <c r="B275" s="4"/>
      <c r="C275" s="205"/>
      <c r="D275" s="205"/>
      <c r="E275" s="205"/>
      <c r="F275" s="205"/>
      <c r="G275" s="205"/>
      <c r="H275" s="205"/>
      <c r="I275" s="4"/>
      <c r="J275" s="4"/>
      <c r="K275" s="92"/>
      <c r="L275" s="92"/>
      <c r="M275" s="92"/>
      <c r="N275" s="4"/>
      <c r="O275" s="4"/>
      <c r="P275" s="4"/>
      <c r="Q275" s="4"/>
      <c r="R275" s="4"/>
    </row>
    <row r="276" ht="15.75" customHeight="1">
      <c r="A276" s="4"/>
      <c r="B276" s="4"/>
      <c r="C276" s="205"/>
      <c r="D276" s="205"/>
      <c r="E276" s="205"/>
      <c r="F276" s="205"/>
      <c r="G276" s="205"/>
      <c r="H276" s="205"/>
      <c r="I276" s="4"/>
      <c r="J276" s="4"/>
      <c r="K276" s="92"/>
      <c r="L276" s="92"/>
      <c r="M276" s="92"/>
      <c r="N276" s="4"/>
      <c r="O276" s="4"/>
      <c r="P276" s="4"/>
      <c r="Q276" s="4"/>
      <c r="R276" s="4"/>
    </row>
    <row r="277" ht="15.75" customHeight="1">
      <c r="A277" s="4"/>
      <c r="B277" s="4"/>
      <c r="C277" s="205"/>
      <c r="D277" s="205"/>
      <c r="E277" s="205"/>
      <c r="F277" s="205"/>
      <c r="G277" s="205"/>
      <c r="H277" s="205"/>
      <c r="I277" s="4"/>
      <c r="J277" s="4"/>
      <c r="K277" s="92"/>
      <c r="L277" s="92"/>
      <c r="M277" s="92"/>
      <c r="N277" s="4"/>
      <c r="O277" s="4"/>
      <c r="P277" s="4"/>
      <c r="Q277" s="4"/>
      <c r="R277" s="4"/>
    </row>
    <row r="278" ht="15.75" customHeight="1">
      <c r="A278" s="4"/>
      <c r="B278" s="4"/>
      <c r="C278" s="205"/>
      <c r="D278" s="205"/>
      <c r="E278" s="205"/>
      <c r="F278" s="205"/>
      <c r="G278" s="205"/>
      <c r="H278" s="205"/>
      <c r="I278" s="4"/>
      <c r="J278" s="4"/>
      <c r="K278" s="92"/>
      <c r="L278" s="92"/>
      <c r="M278" s="92"/>
      <c r="N278" s="4"/>
      <c r="O278" s="4"/>
      <c r="P278" s="4"/>
      <c r="Q278" s="4"/>
      <c r="R278" s="4"/>
    </row>
    <row r="279" ht="15.75" customHeight="1">
      <c r="A279" s="4"/>
      <c r="B279" s="4"/>
      <c r="C279" s="205"/>
      <c r="D279" s="205"/>
      <c r="E279" s="205"/>
      <c r="F279" s="205"/>
      <c r="G279" s="205"/>
      <c r="H279" s="205"/>
      <c r="I279" s="4"/>
      <c r="J279" s="4"/>
      <c r="K279" s="92"/>
      <c r="L279" s="92"/>
      <c r="M279" s="92"/>
      <c r="N279" s="4"/>
      <c r="O279" s="4"/>
      <c r="P279" s="4"/>
      <c r="Q279" s="4"/>
      <c r="R279" s="4"/>
    </row>
    <row r="280" ht="15.75" customHeight="1">
      <c r="A280" s="4"/>
      <c r="B280" s="4"/>
      <c r="C280" s="205"/>
      <c r="D280" s="205"/>
      <c r="E280" s="205"/>
      <c r="F280" s="205"/>
      <c r="G280" s="205"/>
      <c r="H280" s="205"/>
      <c r="I280" s="4"/>
      <c r="J280" s="4"/>
      <c r="K280" s="92"/>
      <c r="L280" s="92"/>
      <c r="M280" s="92"/>
      <c r="N280" s="4"/>
      <c r="O280" s="4"/>
      <c r="P280" s="4"/>
      <c r="Q280" s="4"/>
      <c r="R280" s="4"/>
    </row>
    <row r="281" ht="15.75" customHeight="1">
      <c r="A281" s="4"/>
      <c r="B281" s="4"/>
      <c r="C281" s="205"/>
      <c r="D281" s="205"/>
      <c r="E281" s="205"/>
      <c r="F281" s="205"/>
      <c r="G281" s="205"/>
      <c r="H281" s="205"/>
      <c r="I281" s="4"/>
      <c r="J281" s="4"/>
      <c r="K281" s="92"/>
      <c r="L281" s="92"/>
      <c r="M281" s="92"/>
      <c r="N281" s="4"/>
      <c r="O281" s="4"/>
      <c r="P281" s="4"/>
      <c r="Q281" s="4"/>
      <c r="R281" s="4"/>
    </row>
    <row r="282" ht="15.75" customHeight="1">
      <c r="A282" s="4"/>
      <c r="B282" s="4"/>
      <c r="C282" s="205"/>
      <c r="D282" s="205"/>
      <c r="E282" s="205"/>
      <c r="F282" s="205"/>
      <c r="G282" s="205"/>
      <c r="H282" s="205"/>
      <c r="I282" s="4"/>
      <c r="J282" s="4"/>
      <c r="K282" s="92"/>
      <c r="L282" s="92"/>
      <c r="M282" s="92"/>
      <c r="N282" s="4"/>
      <c r="O282" s="4"/>
      <c r="P282" s="4"/>
      <c r="Q282" s="4"/>
      <c r="R282" s="4"/>
    </row>
    <row r="283" ht="15.75" customHeight="1">
      <c r="A283" s="4"/>
      <c r="B283" s="4"/>
      <c r="C283" s="205"/>
      <c r="D283" s="205"/>
      <c r="E283" s="205"/>
      <c r="F283" s="205"/>
      <c r="G283" s="205"/>
      <c r="H283" s="205"/>
      <c r="I283" s="4"/>
      <c r="J283" s="4"/>
      <c r="K283" s="92"/>
      <c r="L283" s="92"/>
      <c r="M283" s="92"/>
      <c r="N283" s="4"/>
      <c r="O283" s="4"/>
      <c r="P283" s="4"/>
      <c r="Q283" s="4"/>
      <c r="R283" s="4"/>
    </row>
    <row r="284" ht="15.75" customHeight="1">
      <c r="A284" s="4"/>
      <c r="B284" s="4"/>
      <c r="C284" s="205"/>
      <c r="D284" s="205"/>
      <c r="E284" s="205"/>
      <c r="F284" s="205"/>
      <c r="G284" s="205"/>
      <c r="H284" s="205"/>
      <c r="I284" s="4"/>
      <c r="J284" s="4"/>
      <c r="K284" s="92"/>
      <c r="L284" s="92"/>
      <c r="M284" s="92"/>
      <c r="N284" s="4"/>
      <c r="O284" s="4"/>
      <c r="P284" s="4"/>
      <c r="Q284" s="4"/>
      <c r="R284" s="4"/>
    </row>
    <row r="285" ht="15.75" customHeight="1">
      <c r="A285" s="4"/>
      <c r="B285" s="4"/>
      <c r="C285" s="205"/>
      <c r="D285" s="205"/>
      <c r="E285" s="205"/>
      <c r="F285" s="205"/>
      <c r="G285" s="205"/>
      <c r="H285" s="205"/>
      <c r="I285" s="4"/>
      <c r="J285" s="4"/>
      <c r="K285" s="92"/>
      <c r="L285" s="92"/>
      <c r="M285" s="92"/>
      <c r="N285" s="4"/>
      <c r="O285" s="4"/>
      <c r="P285" s="4"/>
      <c r="Q285" s="4"/>
      <c r="R285" s="4"/>
    </row>
    <row r="286" ht="15.75" customHeight="1">
      <c r="A286" s="4"/>
      <c r="B286" s="4"/>
      <c r="C286" s="205"/>
      <c r="D286" s="205"/>
      <c r="E286" s="205"/>
      <c r="F286" s="205"/>
      <c r="G286" s="205"/>
      <c r="H286" s="205"/>
      <c r="I286" s="4"/>
      <c r="J286" s="4"/>
      <c r="K286" s="92"/>
      <c r="L286" s="92"/>
      <c r="M286" s="92"/>
      <c r="N286" s="4"/>
      <c r="O286" s="4"/>
      <c r="P286" s="4"/>
      <c r="Q286" s="4"/>
      <c r="R286" s="4"/>
    </row>
    <row r="287" ht="15.75" customHeight="1">
      <c r="A287" s="4"/>
      <c r="B287" s="4"/>
      <c r="C287" s="205"/>
      <c r="D287" s="205"/>
      <c r="E287" s="205"/>
      <c r="F287" s="205"/>
      <c r="G287" s="205"/>
      <c r="H287" s="205"/>
      <c r="I287" s="4"/>
      <c r="J287" s="4"/>
      <c r="K287" s="92"/>
      <c r="L287" s="92"/>
      <c r="M287" s="92"/>
      <c r="N287" s="4"/>
      <c r="O287" s="4"/>
      <c r="P287" s="4"/>
      <c r="Q287" s="4"/>
      <c r="R287" s="4"/>
    </row>
    <row r="288" ht="15.75" customHeight="1">
      <c r="A288" s="4"/>
      <c r="B288" s="4"/>
      <c r="C288" s="205"/>
      <c r="D288" s="205"/>
      <c r="E288" s="205"/>
      <c r="F288" s="205"/>
      <c r="G288" s="205"/>
      <c r="H288" s="205"/>
      <c r="I288" s="4"/>
      <c r="J288" s="4"/>
      <c r="K288" s="92"/>
      <c r="L288" s="92"/>
      <c r="M288" s="92"/>
      <c r="N288" s="4"/>
      <c r="O288" s="4"/>
      <c r="P288" s="4"/>
      <c r="Q288" s="4"/>
      <c r="R288" s="4"/>
    </row>
    <row r="289" ht="15.75" customHeight="1">
      <c r="A289" s="4"/>
      <c r="B289" s="4"/>
      <c r="C289" s="205"/>
      <c r="D289" s="205"/>
      <c r="E289" s="205"/>
      <c r="F289" s="205"/>
      <c r="G289" s="205"/>
      <c r="H289" s="205"/>
      <c r="I289" s="4"/>
      <c r="J289" s="4"/>
      <c r="K289" s="92"/>
      <c r="L289" s="92"/>
      <c r="M289" s="92"/>
      <c r="N289" s="4"/>
      <c r="O289" s="4"/>
      <c r="P289" s="4"/>
      <c r="Q289" s="4"/>
      <c r="R289" s="4"/>
    </row>
    <row r="290" ht="15.75" customHeight="1">
      <c r="A290" s="4"/>
      <c r="B290" s="4"/>
      <c r="C290" s="205"/>
      <c r="D290" s="205"/>
      <c r="E290" s="205"/>
      <c r="F290" s="205"/>
      <c r="G290" s="205"/>
      <c r="H290" s="205"/>
      <c r="I290" s="4"/>
      <c r="J290" s="4"/>
      <c r="K290" s="92"/>
      <c r="L290" s="92"/>
      <c r="M290" s="92"/>
      <c r="N290" s="4"/>
      <c r="O290" s="4"/>
      <c r="P290" s="4"/>
      <c r="Q290" s="4"/>
      <c r="R290" s="4"/>
    </row>
    <row r="291" ht="15.75" customHeight="1">
      <c r="A291" s="4"/>
      <c r="B291" s="4"/>
      <c r="C291" s="205"/>
      <c r="D291" s="205"/>
      <c r="E291" s="205"/>
      <c r="F291" s="205"/>
      <c r="G291" s="205"/>
      <c r="H291" s="205"/>
      <c r="I291" s="4"/>
      <c r="J291" s="4"/>
      <c r="K291" s="92"/>
      <c r="L291" s="92"/>
      <c r="M291" s="92"/>
      <c r="N291" s="4"/>
      <c r="O291" s="4"/>
      <c r="P291" s="4"/>
      <c r="Q291" s="4"/>
      <c r="R291" s="4"/>
    </row>
    <row r="292" ht="15.75" customHeight="1">
      <c r="A292" s="4"/>
      <c r="B292" s="4"/>
      <c r="C292" s="205"/>
      <c r="D292" s="205"/>
      <c r="E292" s="205"/>
      <c r="F292" s="205"/>
      <c r="G292" s="205"/>
      <c r="H292" s="205"/>
      <c r="I292" s="4"/>
      <c r="J292" s="4"/>
      <c r="K292" s="92"/>
      <c r="L292" s="92"/>
      <c r="M292" s="92"/>
      <c r="N292" s="4"/>
      <c r="O292" s="4"/>
      <c r="P292" s="4"/>
      <c r="Q292" s="4"/>
      <c r="R292" s="4"/>
    </row>
    <row r="293" ht="15.75" customHeight="1">
      <c r="A293" s="4"/>
      <c r="B293" s="4"/>
      <c r="C293" s="205"/>
      <c r="D293" s="205"/>
      <c r="E293" s="205"/>
      <c r="F293" s="205"/>
      <c r="G293" s="205"/>
      <c r="H293" s="205"/>
      <c r="I293" s="4"/>
      <c r="J293" s="4"/>
      <c r="K293" s="92"/>
      <c r="L293" s="92"/>
      <c r="M293" s="92"/>
      <c r="N293" s="4"/>
      <c r="O293" s="4"/>
      <c r="P293" s="4"/>
      <c r="Q293" s="4"/>
      <c r="R293" s="4"/>
    </row>
    <row r="294" ht="15.75" customHeight="1">
      <c r="A294" s="4"/>
      <c r="B294" s="4"/>
      <c r="C294" s="205"/>
      <c r="D294" s="205"/>
      <c r="E294" s="205"/>
      <c r="F294" s="205"/>
      <c r="G294" s="205"/>
      <c r="H294" s="205"/>
      <c r="I294" s="4"/>
      <c r="J294" s="4"/>
      <c r="K294" s="92"/>
      <c r="L294" s="92"/>
      <c r="M294" s="92"/>
      <c r="N294" s="4"/>
      <c r="O294" s="4"/>
      <c r="P294" s="4"/>
      <c r="Q294" s="4"/>
      <c r="R294" s="4"/>
    </row>
    <row r="295" ht="15.75" customHeight="1">
      <c r="A295" s="4"/>
      <c r="B295" s="4"/>
      <c r="C295" s="205"/>
      <c r="D295" s="205"/>
      <c r="E295" s="205"/>
      <c r="F295" s="205"/>
      <c r="G295" s="205"/>
      <c r="H295" s="205"/>
      <c r="I295" s="4"/>
      <c r="J295" s="4"/>
      <c r="K295" s="92"/>
      <c r="L295" s="92"/>
      <c r="M295" s="92"/>
      <c r="N295" s="4"/>
      <c r="O295" s="4"/>
      <c r="P295" s="4"/>
      <c r="Q295" s="4"/>
      <c r="R295" s="4"/>
    </row>
    <row r="296" ht="15.75" customHeight="1">
      <c r="A296" s="4"/>
      <c r="B296" s="4"/>
      <c r="C296" s="205"/>
      <c r="D296" s="205"/>
      <c r="E296" s="205"/>
      <c r="F296" s="205"/>
      <c r="G296" s="205"/>
      <c r="H296" s="205"/>
      <c r="I296" s="4"/>
      <c r="J296" s="4"/>
      <c r="K296" s="92"/>
      <c r="L296" s="92"/>
      <c r="M296" s="92"/>
      <c r="N296" s="4"/>
      <c r="O296" s="4"/>
      <c r="P296" s="4"/>
      <c r="Q296" s="4"/>
      <c r="R296" s="4"/>
    </row>
    <row r="297" ht="15.75" customHeight="1">
      <c r="A297" s="4"/>
      <c r="B297" s="4"/>
      <c r="C297" s="205"/>
      <c r="D297" s="205"/>
      <c r="E297" s="205"/>
      <c r="F297" s="205"/>
      <c r="G297" s="205"/>
      <c r="H297" s="205"/>
      <c r="I297" s="4"/>
      <c r="J297" s="4"/>
      <c r="K297" s="92"/>
      <c r="L297" s="92"/>
      <c r="M297" s="92"/>
      <c r="N297" s="4"/>
      <c r="O297" s="4"/>
      <c r="P297" s="4"/>
      <c r="Q297" s="4"/>
      <c r="R297" s="4"/>
    </row>
    <row r="298" ht="15.75" customHeight="1">
      <c r="A298" s="4"/>
      <c r="B298" s="4"/>
      <c r="C298" s="205"/>
      <c r="D298" s="205"/>
      <c r="E298" s="205"/>
      <c r="F298" s="205"/>
      <c r="G298" s="205"/>
      <c r="H298" s="205"/>
      <c r="I298" s="4"/>
      <c r="J298" s="4"/>
      <c r="K298" s="92"/>
      <c r="L298" s="92"/>
      <c r="M298" s="92"/>
      <c r="N298" s="4"/>
      <c r="O298" s="4"/>
      <c r="P298" s="4"/>
      <c r="Q298" s="4"/>
      <c r="R298" s="4"/>
    </row>
    <row r="299" ht="15.75" customHeight="1">
      <c r="A299" s="4"/>
      <c r="B299" s="4"/>
      <c r="C299" s="205"/>
      <c r="D299" s="205"/>
      <c r="E299" s="205"/>
      <c r="F299" s="205"/>
      <c r="G299" s="205"/>
      <c r="H299" s="205"/>
      <c r="I299" s="4"/>
      <c r="J299" s="4"/>
      <c r="K299" s="92"/>
      <c r="L299" s="92"/>
      <c r="M299" s="92"/>
      <c r="N299" s="4"/>
      <c r="O299" s="4"/>
      <c r="P299" s="4"/>
      <c r="Q299" s="4"/>
      <c r="R299" s="4"/>
    </row>
    <row r="300" ht="15.75" customHeight="1">
      <c r="A300" s="4"/>
      <c r="B300" s="4"/>
      <c r="C300" s="205"/>
      <c r="D300" s="205"/>
      <c r="E300" s="205"/>
      <c r="F300" s="205"/>
      <c r="G300" s="205"/>
      <c r="H300" s="205"/>
      <c r="I300" s="4"/>
      <c r="J300" s="4"/>
      <c r="K300" s="92"/>
      <c r="L300" s="92"/>
      <c r="M300" s="92"/>
      <c r="N300" s="4"/>
      <c r="O300" s="4"/>
      <c r="P300" s="4"/>
      <c r="Q300" s="4"/>
      <c r="R300" s="4"/>
    </row>
    <row r="301" ht="15.75" customHeight="1">
      <c r="A301" s="4"/>
      <c r="B301" s="4"/>
      <c r="C301" s="205"/>
      <c r="D301" s="205"/>
      <c r="E301" s="205"/>
      <c r="F301" s="205"/>
      <c r="G301" s="205"/>
      <c r="H301" s="205"/>
      <c r="I301" s="4"/>
      <c r="J301" s="4"/>
      <c r="K301" s="92"/>
      <c r="L301" s="92"/>
      <c r="M301" s="92"/>
      <c r="N301" s="4"/>
      <c r="O301" s="4"/>
      <c r="P301" s="4"/>
      <c r="Q301" s="4"/>
      <c r="R301" s="4"/>
    </row>
    <row r="302" ht="15.75" customHeight="1">
      <c r="A302" s="4"/>
      <c r="B302" s="4"/>
      <c r="C302" s="205"/>
      <c r="D302" s="205"/>
      <c r="E302" s="205"/>
      <c r="F302" s="205"/>
      <c r="G302" s="205"/>
      <c r="H302" s="205"/>
      <c r="I302" s="4"/>
      <c r="J302" s="4"/>
      <c r="K302" s="92"/>
      <c r="L302" s="92"/>
      <c r="M302" s="92"/>
      <c r="N302" s="4"/>
      <c r="O302" s="4"/>
      <c r="P302" s="4"/>
      <c r="Q302" s="4"/>
      <c r="R302" s="4"/>
    </row>
    <row r="303" ht="15.75" customHeight="1">
      <c r="A303" s="4"/>
      <c r="B303" s="4"/>
      <c r="C303" s="205"/>
      <c r="D303" s="205"/>
      <c r="E303" s="205"/>
      <c r="F303" s="205"/>
      <c r="G303" s="205"/>
      <c r="H303" s="205"/>
      <c r="I303" s="4"/>
      <c r="J303" s="4"/>
      <c r="K303" s="92"/>
      <c r="L303" s="92"/>
      <c r="M303" s="92"/>
      <c r="N303" s="4"/>
      <c r="O303" s="4"/>
      <c r="P303" s="4"/>
      <c r="Q303" s="4"/>
      <c r="R303" s="4"/>
    </row>
    <row r="304" ht="15.75" customHeight="1">
      <c r="A304" s="4"/>
      <c r="B304" s="4"/>
      <c r="C304" s="205"/>
      <c r="D304" s="205"/>
      <c r="E304" s="205"/>
      <c r="F304" s="205"/>
      <c r="G304" s="205"/>
      <c r="H304" s="205"/>
      <c r="I304" s="4"/>
      <c r="J304" s="4"/>
      <c r="K304" s="92"/>
      <c r="L304" s="92"/>
      <c r="M304" s="92"/>
      <c r="N304" s="4"/>
      <c r="O304" s="4"/>
      <c r="P304" s="4"/>
      <c r="Q304" s="4"/>
      <c r="R304" s="4"/>
    </row>
    <row r="305" ht="15.75" customHeight="1">
      <c r="A305" s="4"/>
      <c r="B305" s="4"/>
      <c r="C305" s="205"/>
      <c r="D305" s="205"/>
      <c r="E305" s="205"/>
      <c r="F305" s="205"/>
      <c r="G305" s="205"/>
      <c r="H305" s="205"/>
      <c r="I305" s="4"/>
      <c r="J305" s="4"/>
      <c r="K305" s="92"/>
      <c r="L305" s="92"/>
      <c r="M305" s="92"/>
      <c r="N305" s="4"/>
      <c r="O305" s="4"/>
      <c r="P305" s="4"/>
      <c r="Q305" s="4"/>
      <c r="R305" s="4"/>
    </row>
    <row r="306" ht="15.75" customHeight="1">
      <c r="A306" s="4"/>
      <c r="B306" s="4"/>
      <c r="C306" s="205"/>
      <c r="D306" s="205"/>
      <c r="E306" s="205"/>
      <c r="F306" s="205"/>
      <c r="G306" s="205"/>
      <c r="H306" s="205"/>
      <c r="I306" s="4"/>
      <c r="J306" s="4"/>
      <c r="K306" s="92"/>
      <c r="L306" s="92"/>
      <c r="M306" s="92"/>
      <c r="N306" s="4"/>
      <c r="O306" s="4"/>
      <c r="P306" s="4"/>
      <c r="Q306" s="4"/>
      <c r="R306" s="4"/>
    </row>
    <row r="307" ht="15.75" customHeight="1">
      <c r="A307" s="4"/>
      <c r="B307" s="4"/>
      <c r="C307" s="205"/>
      <c r="D307" s="205"/>
      <c r="E307" s="205"/>
      <c r="F307" s="205"/>
      <c r="G307" s="205"/>
      <c r="H307" s="205"/>
      <c r="I307" s="4"/>
      <c r="J307" s="4"/>
      <c r="K307" s="92"/>
      <c r="L307" s="92"/>
      <c r="M307" s="92"/>
      <c r="N307" s="4"/>
      <c r="O307" s="4"/>
      <c r="P307" s="4"/>
      <c r="Q307" s="4"/>
      <c r="R307" s="4"/>
    </row>
    <row r="308" ht="15.75" customHeight="1">
      <c r="A308" s="4"/>
      <c r="B308" s="4"/>
      <c r="C308" s="205"/>
      <c r="D308" s="205"/>
      <c r="E308" s="205"/>
      <c r="F308" s="205"/>
      <c r="G308" s="205"/>
      <c r="H308" s="205"/>
      <c r="I308" s="4"/>
      <c r="J308" s="4"/>
      <c r="K308" s="92"/>
      <c r="L308" s="92"/>
      <c r="M308" s="92"/>
      <c r="N308" s="4"/>
      <c r="O308" s="4"/>
      <c r="P308" s="4"/>
      <c r="Q308" s="4"/>
      <c r="R308" s="4"/>
    </row>
    <row r="309" ht="15.75" customHeight="1">
      <c r="A309" s="4"/>
      <c r="B309" s="4"/>
      <c r="C309" s="205"/>
      <c r="D309" s="205"/>
      <c r="E309" s="205"/>
      <c r="F309" s="205"/>
      <c r="G309" s="205"/>
      <c r="H309" s="205"/>
      <c r="I309" s="4"/>
      <c r="J309" s="4"/>
      <c r="K309" s="92"/>
      <c r="L309" s="92"/>
      <c r="M309" s="92"/>
      <c r="N309" s="4"/>
      <c r="O309" s="4"/>
      <c r="P309" s="4"/>
      <c r="Q309" s="4"/>
      <c r="R309" s="4"/>
    </row>
    <row r="310" ht="15.75" customHeight="1">
      <c r="A310" s="4"/>
      <c r="B310" s="4"/>
      <c r="C310" s="205"/>
      <c r="D310" s="205"/>
      <c r="E310" s="205"/>
      <c r="F310" s="205"/>
      <c r="G310" s="205"/>
      <c r="H310" s="205"/>
      <c r="I310" s="4"/>
      <c r="J310" s="4"/>
      <c r="K310" s="92"/>
      <c r="L310" s="92"/>
      <c r="M310" s="92"/>
      <c r="N310" s="4"/>
      <c r="O310" s="4"/>
      <c r="P310" s="4"/>
      <c r="Q310" s="4"/>
      <c r="R310" s="4"/>
    </row>
    <row r="311" ht="15.75" customHeight="1">
      <c r="A311" s="4"/>
      <c r="B311" s="4"/>
      <c r="C311" s="205"/>
      <c r="D311" s="205"/>
      <c r="E311" s="205"/>
      <c r="F311" s="205"/>
      <c r="G311" s="205"/>
      <c r="H311" s="205"/>
      <c r="I311" s="4"/>
      <c r="J311" s="4"/>
      <c r="K311" s="92"/>
      <c r="L311" s="92"/>
      <c r="M311" s="92"/>
      <c r="N311" s="4"/>
      <c r="O311" s="4"/>
      <c r="P311" s="4"/>
      <c r="Q311" s="4"/>
      <c r="R311" s="4"/>
    </row>
    <row r="312" ht="15.75" customHeight="1">
      <c r="A312" s="4"/>
      <c r="B312" s="4"/>
      <c r="C312" s="205"/>
      <c r="D312" s="205"/>
      <c r="E312" s="205"/>
      <c r="F312" s="205"/>
      <c r="G312" s="205"/>
      <c r="H312" s="205"/>
      <c r="I312" s="4"/>
      <c r="J312" s="4"/>
      <c r="K312" s="92"/>
      <c r="L312" s="92"/>
      <c r="M312" s="92"/>
      <c r="N312" s="4"/>
      <c r="O312" s="4"/>
      <c r="P312" s="4"/>
      <c r="Q312" s="4"/>
      <c r="R312" s="4"/>
    </row>
    <row r="313" ht="15.75" customHeight="1">
      <c r="A313" s="4"/>
      <c r="B313" s="4"/>
      <c r="C313" s="205"/>
      <c r="D313" s="205"/>
      <c r="E313" s="205"/>
      <c r="F313" s="205"/>
      <c r="G313" s="205"/>
      <c r="H313" s="205"/>
      <c r="I313" s="4"/>
      <c r="J313" s="4"/>
      <c r="K313" s="92"/>
      <c r="L313" s="92"/>
      <c r="M313" s="92"/>
      <c r="N313" s="4"/>
      <c r="O313" s="4"/>
      <c r="P313" s="4"/>
      <c r="Q313" s="4"/>
      <c r="R313" s="4"/>
    </row>
    <row r="314" ht="15.75" customHeight="1">
      <c r="A314" s="4"/>
      <c r="B314" s="4"/>
      <c r="C314" s="205"/>
      <c r="D314" s="205"/>
      <c r="E314" s="205"/>
      <c r="F314" s="205"/>
      <c r="G314" s="205"/>
      <c r="H314" s="205"/>
      <c r="I314" s="4"/>
      <c r="J314" s="4"/>
      <c r="K314" s="92"/>
      <c r="L314" s="92"/>
      <c r="M314" s="92"/>
      <c r="N314" s="4"/>
      <c r="O314" s="4"/>
      <c r="P314" s="4"/>
      <c r="Q314" s="4"/>
      <c r="R314" s="4"/>
    </row>
    <row r="315" ht="15.75" customHeight="1">
      <c r="A315" s="4"/>
      <c r="B315" s="4"/>
      <c r="C315" s="205"/>
      <c r="D315" s="205"/>
      <c r="E315" s="205"/>
      <c r="F315" s="205"/>
      <c r="G315" s="205"/>
      <c r="H315" s="205"/>
      <c r="I315" s="4"/>
      <c r="J315" s="4"/>
      <c r="K315" s="92"/>
      <c r="L315" s="92"/>
      <c r="M315" s="92"/>
      <c r="N315" s="4"/>
      <c r="O315" s="4"/>
      <c r="P315" s="4"/>
      <c r="Q315" s="4"/>
      <c r="R315" s="4"/>
    </row>
    <row r="316" ht="15.75" customHeight="1">
      <c r="A316" s="4"/>
      <c r="B316" s="4"/>
      <c r="C316" s="205"/>
      <c r="D316" s="205"/>
      <c r="E316" s="205"/>
      <c r="F316" s="205"/>
      <c r="G316" s="205"/>
      <c r="H316" s="205"/>
      <c r="I316" s="4"/>
      <c r="J316" s="4"/>
      <c r="K316" s="92"/>
      <c r="L316" s="92"/>
      <c r="M316" s="92"/>
      <c r="N316" s="4"/>
      <c r="O316" s="4"/>
      <c r="P316" s="4"/>
      <c r="Q316" s="4"/>
      <c r="R316" s="4"/>
    </row>
    <row r="317" ht="15.75" customHeight="1">
      <c r="A317" s="4"/>
      <c r="B317" s="4"/>
      <c r="C317" s="205"/>
      <c r="D317" s="205"/>
      <c r="E317" s="205"/>
      <c r="F317" s="205"/>
      <c r="G317" s="205"/>
      <c r="H317" s="205"/>
      <c r="I317" s="4"/>
      <c r="J317" s="4"/>
      <c r="K317" s="92"/>
      <c r="L317" s="92"/>
      <c r="M317" s="92"/>
      <c r="N317" s="4"/>
      <c r="O317" s="4"/>
      <c r="P317" s="4"/>
      <c r="Q317" s="4"/>
      <c r="R317" s="4"/>
    </row>
    <row r="318" ht="15.75" customHeight="1">
      <c r="A318" s="4"/>
      <c r="B318" s="4"/>
      <c r="C318" s="205"/>
      <c r="D318" s="205"/>
      <c r="E318" s="205"/>
      <c r="F318" s="205"/>
      <c r="G318" s="205"/>
      <c r="H318" s="205"/>
      <c r="I318" s="4"/>
      <c r="J318" s="4"/>
      <c r="K318" s="92"/>
      <c r="L318" s="92"/>
      <c r="M318" s="92"/>
      <c r="N318" s="4"/>
      <c r="O318" s="4"/>
      <c r="P318" s="4"/>
      <c r="Q318" s="4"/>
      <c r="R318" s="4"/>
    </row>
    <row r="319" ht="15.75" customHeight="1">
      <c r="A319" s="4"/>
      <c r="B319" s="4"/>
      <c r="C319" s="205"/>
      <c r="D319" s="205"/>
      <c r="E319" s="205"/>
      <c r="F319" s="205"/>
      <c r="G319" s="205"/>
      <c r="H319" s="205"/>
      <c r="I319" s="4"/>
      <c r="J319" s="4"/>
      <c r="K319" s="92"/>
      <c r="L319" s="92"/>
      <c r="M319" s="92"/>
      <c r="N319" s="4"/>
      <c r="O319" s="4"/>
      <c r="P319" s="4"/>
      <c r="Q319" s="4"/>
      <c r="R319" s="4"/>
    </row>
    <row r="320" ht="15.75" customHeight="1">
      <c r="A320" s="4"/>
      <c r="B320" s="4"/>
      <c r="C320" s="205"/>
      <c r="D320" s="205"/>
      <c r="E320" s="205"/>
      <c r="F320" s="205"/>
      <c r="G320" s="205"/>
      <c r="H320" s="205"/>
      <c r="I320" s="4"/>
      <c r="J320" s="4"/>
      <c r="K320" s="92"/>
      <c r="L320" s="92"/>
      <c r="M320" s="92"/>
      <c r="N320" s="4"/>
      <c r="O320" s="4"/>
      <c r="P320" s="4"/>
      <c r="Q320" s="4"/>
      <c r="R320" s="4"/>
    </row>
    <row r="321" ht="15.75" customHeight="1">
      <c r="A321" s="4"/>
      <c r="B321" s="4"/>
      <c r="C321" s="205"/>
      <c r="D321" s="205"/>
      <c r="E321" s="205"/>
      <c r="F321" s="205"/>
      <c r="G321" s="205"/>
      <c r="H321" s="205"/>
      <c r="I321" s="4"/>
      <c r="J321" s="4"/>
      <c r="K321" s="92"/>
      <c r="L321" s="92"/>
      <c r="M321" s="92"/>
      <c r="N321" s="4"/>
      <c r="O321" s="4"/>
      <c r="P321" s="4"/>
      <c r="Q321" s="4"/>
      <c r="R321" s="4"/>
    </row>
    <row r="322" ht="15.75" customHeight="1">
      <c r="A322" s="4"/>
      <c r="B322" s="4"/>
      <c r="C322" s="205"/>
      <c r="D322" s="205"/>
      <c r="E322" s="205"/>
      <c r="F322" s="205"/>
      <c r="G322" s="205"/>
      <c r="H322" s="205"/>
      <c r="I322" s="4"/>
      <c r="J322" s="4"/>
      <c r="K322" s="92"/>
      <c r="L322" s="92"/>
      <c r="M322" s="92"/>
      <c r="N322" s="4"/>
      <c r="O322" s="4"/>
      <c r="P322" s="4"/>
      <c r="Q322" s="4"/>
      <c r="R322" s="4"/>
    </row>
    <row r="323" ht="15.75" customHeight="1">
      <c r="A323" s="4"/>
      <c r="B323" s="4"/>
      <c r="C323" s="205"/>
      <c r="D323" s="205"/>
      <c r="E323" s="205"/>
      <c r="F323" s="205"/>
      <c r="G323" s="205"/>
      <c r="H323" s="205"/>
      <c r="I323" s="4"/>
      <c r="J323" s="4"/>
      <c r="K323" s="92"/>
      <c r="L323" s="92"/>
      <c r="M323" s="92"/>
      <c r="N323" s="4"/>
      <c r="O323" s="4"/>
      <c r="P323" s="4"/>
      <c r="Q323" s="4"/>
      <c r="R323" s="4"/>
    </row>
    <row r="324" ht="15.75" customHeight="1">
      <c r="A324" s="4"/>
      <c r="B324" s="4"/>
      <c r="C324" s="205"/>
      <c r="D324" s="205"/>
      <c r="E324" s="205"/>
      <c r="F324" s="205"/>
      <c r="G324" s="205"/>
      <c r="H324" s="205"/>
      <c r="I324" s="4"/>
      <c r="J324" s="4"/>
      <c r="K324" s="92"/>
      <c r="L324" s="92"/>
      <c r="M324" s="92"/>
      <c r="N324" s="4"/>
      <c r="O324" s="4"/>
      <c r="P324" s="4"/>
      <c r="Q324" s="4"/>
      <c r="R324" s="4"/>
    </row>
    <row r="325" ht="15.75" customHeight="1">
      <c r="A325" s="4"/>
      <c r="B325" s="4"/>
      <c r="C325" s="205"/>
      <c r="D325" s="205"/>
      <c r="E325" s="205"/>
      <c r="F325" s="205"/>
      <c r="G325" s="205"/>
      <c r="H325" s="205"/>
      <c r="I325" s="4"/>
      <c r="J325" s="4"/>
      <c r="K325" s="92"/>
      <c r="L325" s="92"/>
      <c r="M325" s="92"/>
      <c r="N325" s="4"/>
      <c r="O325" s="4"/>
      <c r="P325" s="4"/>
      <c r="Q325" s="4"/>
      <c r="R325" s="4"/>
    </row>
    <row r="326" ht="15.75" customHeight="1">
      <c r="A326" s="4"/>
      <c r="B326" s="4"/>
      <c r="C326" s="205"/>
      <c r="D326" s="205"/>
      <c r="E326" s="205"/>
      <c r="F326" s="205"/>
      <c r="G326" s="205"/>
      <c r="H326" s="205"/>
      <c r="I326" s="4"/>
      <c r="J326" s="4"/>
      <c r="K326" s="92"/>
      <c r="L326" s="92"/>
      <c r="M326" s="92"/>
      <c r="N326" s="4"/>
      <c r="O326" s="4"/>
      <c r="P326" s="4"/>
      <c r="Q326" s="4"/>
      <c r="R326" s="4"/>
    </row>
    <row r="327" ht="15.75" customHeight="1">
      <c r="A327" s="4"/>
      <c r="B327" s="4"/>
      <c r="C327" s="205"/>
      <c r="D327" s="205"/>
      <c r="E327" s="205"/>
      <c r="F327" s="205"/>
      <c r="G327" s="205"/>
      <c r="H327" s="205"/>
      <c r="I327" s="4"/>
      <c r="J327" s="4"/>
      <c r="K327" s="92"/>
      <c r="L327" s="92"/>
      <c r="M327" s="92"/>
      <c r="N327" s="4"/>
      <c r="O327" s="4"/>
      <c r="P327" s="4"/>
      <c r="Q327" s="4"/>
      <c r="R327" s="4"/>
    </row>
    <row r="328" ht="15.75" customHeight="1">
      <c r="A328" s="4"/>
      <c r="B328" s="4"/>
      <c r="C328" s="205"/>
      <c r="D328" s="205"/>
      <c r="E328" s="205"/>
      <c r="F328" s="205"/>
      <c r="G328" s="205"/>
      <c r="H328" s="205"/>
      <c r="I328" s="4"/>
      <c r="J328" s="4"/>
      <c r="K328" s="92"/>
      <c r="L328" s="92"/>
      <c r="M328" s="92"/>
      <c r="N328" s="4"/>
      <c r="O328" s="4"/>
      <c r="P328" s="4"/>
      <c r="Q328" s="4"/>
      <c r="R328" s="4"/>
    </row>
    <row r="329" ht="15.75" customHeight="1">
      <c r="A329" s="4"/>
      <c r="B329" s="4"/>
      <c r="C329" s="205"/>
      <c r="D329" s="205"/>
      <c r="E329" s="205"/>
      <c r="F329" s="205"/>
      <c r="G329" s="205"/>
      <c r="H329" s="205"/>
      <c r="I329" s="4"/>
      <c r="J329" s="4"/>
      <c r="K329" s="92"/>
      <c r="L329" s="92"/>
      <c r="M329" s="92"/>
      <c r="N329" s="4"/>
      <c r="O329" s="4"/>
      <c r="P329" s="4"/>
      <c r="Q329" s="4"/>
      <c r="R329" s="4"/>
    </row>
    <row r="330" ht="15.75" customHeight="1">
      <c r="A330" s="4"/>
      <c r="B330" s="4"/>
      <c r="C330" s="205"/>
      <c r="D330" s="205"/>
      <c r="E330" s="205"/>
      <c r="F330" s="205"/>
      <c r="G330" s="205"/>
      <c r="H330" s="205"/>
      <c r="I330" s="4"/>
      <c r="J330" s="4"/>
      <c r="K330" s="92"/>
      <c r="L330" s="92"/>
      <c r="M330" s="92"/>
      <c r="N330" s="4"/>
      <c r="O330" s="4"/>
      <c r="P330" s="4"/>
      <c r="Q330" s="4"/>
      <c r="R330" s="4"/>
    </row>
    <row r="331" ht="15.75" customHeight="1">
      <c r="A331" s="4"/>
      <c r="B331" s="4"/>
      <c r="C331" s="205"/>
      <c r="D331" s="205"/>
      <c r="E331" s="205"/>
      <c r="F331" s="205"/>
      <c r="G331" s="205"/>
      <c r="H331" s="205"/>
      <c r="I331" s="4"/>
      <c r="J331" s="4"/>
      <c r="K331" s="92"/>
      <c r="L331" s="92"/>
      <c r="M331" s="92"/>
      <c r="N331" s="4"/>
      <c r="O331" s="4"/>
      <c r="P331" s="4"/>
      <c r="Q331" s="4"/>
      <c r="R331" s="4"/>
    </row>
    <row r="332" ht="15.75" customHeight="1">
      <c r="A332" s="4"/>
      <c r="B332" s="4"/>
      <c r="C332" s="205"/>
      <c r="D332" s="205"/>
      <c r="E332" s="205"/>
      <c r="F332" s="205"/>
      <c r="G332" s="205"/>
      <c r="H332" s="205"/>
      <c r="I332" s="4"/>
      <c r="J332" s="4"/>
      <c r="K332" s="92"/>
      <c r="L332" s="92"/>
      <c r="M332" s="92"/>
      <c r="N332" s="4"/>
      <c r="O332" s="4"/>
      <c r="P332" s="4"/>
      <c r="Q332" s="4"/>
      <c r="R332" s="4"/>
    </row>
    <row r="333" ht="15.75" customHeight="1">
      <c r="A333" s="4"/>
      <c r="B333" s="4"/>
      <c r="C333" s="205"/>
      <c r="D333" s="205"/>
      <c r="E333" s="205"/>
      <c r="F333" s="205"/>
      <c r="G333" s="205"/>
      <c r="H333" s="205"/>
      <c r="I333" s="4"/>
      <c r="J333" s="4"/>
      <c r="K333" s="92"/>
      <c r="L333" s="92"/>
      <c r="M333" s="92"/>
      <c r="N333" s="4"/>
      <c r="O333" s="4"/>
      <c r="P333" s="4"/>
      <c r="Q333" s="4"/>
      <c r="R333" s="4"/>
    </row>
    <row r="334" ht="15.75" customHeight="1">
      <c r="A334" s="4"/>
      <c r="B334" s="4"/>
      <c r="C334" s="205"/>
      <c r="D334" s="205"/>
      <c r="E334" s="205"/>
      <c r="F334" s="205"/>
      <c r="G334" s="205"/>
      <c r="H334" s="205"/>
      <c r="I334" s="4"/>
      <c r="J334" s="4"/>
      <c r="K334" s="92"/>
      <c r="L334" s="92"/>
      <c r="M334" s="92"/>
      <c r="N334" s="4"/>
      <c r="O334" s="4"/>
      <c r="P334" s="4"/>
      <c r="Q334" s="4"/>
      <c r="R334" s="4"/>
    </row>
    <row r="335" ht="15.75" customHeight="1">
      <c r="A335" s="4"/>
      <c r="B335" s="4"/>
      <c r="C335" s="205"/>
      <c r="D335" s="205"/>
      <c r="E335" s="205"/>
      <c r="F335" s="205"/>
      <c r="G335" s="205"/>
      <c r="H335" s="205"/>
      <c r="I335" s="4"/>
      <c r="J335" s="4"/>
      <c r="K335" s="92"/>
      <c r="L335" s="92"/>
      <c r="M335" s="92"/>
      <c r="N335" s="4"/>
      <c r="O335" s="4"/>
      <c r="P335" s="4"/>
      <c r="Q335" s="4"/>
      <c r="R335" s="4"/>
    </row>
    <row r="336" ht="15.75" customHeight="1">
      <c r="A336" s="4"/>
      <c r="B336" s="4"/>
      <c r="C336" s="205"/>
      <c r="D336" s="205"/>
      <c r="E336" s="205"/>
      <c r="F336" s="205"/>
      <c r="G336" s="205"/>
      <c r="H336" s="205"/>
      <c r="I336" s="4"/>
      <c r="J336" s="4"/>
      <c r="K336" s="92"/>
      <c r="L336" s="92"/>
      <c r="M336" s="92"/>
      <c r="N336" s="4"/>
      <c r="O336" s="4"/>
      <c r="P336" s="4"/>
      <c r="Q336" s="4"/>
      <c r="R336" s="4"/>
    </row>
    <row r="337" ht="15.75" customHeight="1">
      <c r="A337" s="4"/>
      <c r="B337" s="4"/>
      <c r="C337" s="205"/>
      <c r="D337" s="205"/>
      <c r="E337" s="205"/>
      <c r="F337" s="205"/>
      <c r="G337" s="205"/>
      <c r="H337" s="205"/>
      <c r="I337" s="4"/>
      <c r="J337" s="4"/>
      <c r="K337" s="92"/>
      <c r="L337" s="92"/>
      <c r="M337" s="92"/>
      <c r="N337" s="4"/>
      <c r="O337" s="4"/>
      <c r="P337" s="4"/>
      <c r="Q337" s="4"/>
      <c r="R337" s="4"/>
    </row>
    <row r="338" ht="15.75" customHeight="1">
      <c r="A338" s="4"/>
      <c r="B338" s="4"/>
      <c r="C338" s="205"/>
      <c r="D338" s="205"/>
      <c r="E338" s="205"/>
      <c r="F338" s="205"/>
      <c r="G338" s="205"/>
      <c r="H338" s="205"/>
      <c r="I338" s="4"/>
      <c r="J338" s="4"/>
      <c r="K338" s="92"/>
      <c r="L338" s="92"/>
      <c r="M338" s="92"/>
      <c r="N338" s="4"/>
      <c r="O338" s="4"/>
      <c r="P338" s="4"/>
      <c r="Q338" s="4"/>
      <c r="R338" s="4"/>
    </row>
    <row r="339" ht="15.75" customHeight="1">
      <c r="A339" s="4"/>
      <c r="B339" s="4"/>
      <c r="C339" s="205"/>
      <c r="D339" s="205"/>
      <c r="E339" s="205"/>
      <c r="F339" s="205"/>
      <c r="G339" s="205"/>
      <c r="H339" s="205"/>
      <c r="I339" s="4"/>
      <c r="J339" s="4"/>
      <c r="K339" s="92"/>
      <c r="L339" s="92"/>
      <c r="M339" s="92"/>
      <c r="N339" s="4"/>
      <c r="O339" s="4"/>
      <c r="P339" s="4"/>
      <c r="Q339" s="4"/>
      <c r="R339" s="4"/>
    </row>
    <row r="340" ht="15.75" customHeight="1">
      <c r="A340" s="4"/>
      <c r="B340" s="4"/>
      <c r="C340" s="205"/>
      <c r="D340" s="205"/>
      <c r="E340" s="205"/>
      <c r="F340" s="205"/>
      <c r="G340" s="205"/>
      <c r="H340" s="205"/>
      <c r="I340" s="4"/>
      <c r="J340" s="4"/>
      <c r="K340" s="92"/>
      <c r="L340" s="92"/>
      <c r="M340" s="92"/>
      <c r="N340" s="4"/>
      <c r="O340" s="4"/>
      <c r="P340" s="4"/>
      <c r="Q340" s="4"/>
      <c r="R340" s="4"/>
    </row>
    <row r="341" ht="15.75" customHeight="1">
      <c r="A341" s="4"/>
      <c r="B341" s="4"/>
      <c r="C341" s="205"/>
      <c r="D341" s="205"/>
      <c r="E341" s="205"/>
      <c r="F341" s="205"/>
      <c r="G341" s="205"/>
      <c r="H341" s="205"/>
      <c r="I341" s="4"/>
      <c r="J341" s="4"/>
      <c r="K341" s="92"/>
      <c r="L341" s="92"/>
      <c r="M341" s="92"/>
      <c r="N341" s="4"/>
      <c r="O341" s="4"/>
      <c r="P341" s="4"/>
      <c r="Q341" s="4"/>
      <c r="R341" s="4"/>
    </row>
    <row r="342" ht="15.75" customHeight="1">
      <c r="A342" s="4"/>
      <c r="B342" s="4"/>
      <c r="C342" s="205"/>
      <c r="D342" s="205"/>
      <c r="E342" s="205"/>
      <c r="F342" s="205"/>
      <c r="G342" s="205"/>
      <c r="H342" s="205"/>
      <c r="I342" s="4"/>
      <c r="J342" s="4"/>
      <c r="K342" s="92"/>
      <c r="L342" s="92"/>
      <c r="M342" s="92"/>
      <c r="N342" s="4"/>
      <c r="O342" s="4"/>
      <c r="P342" s="4"/>
      <c r="Q342" s="4"/>
      <c r="R342" s="4"/>
    </row>
    <row r="343" ht="15.75" customHeight="1">
      <c r="A343" s="4"/>
      <c r="B343" s="4"/>
      <c r="C343" s="205"/>
      <c r="D343" s="205"/>
      <c r="E343" s="205"/>
      <c r="F343" s="205"/>
      <c r="G343" s="205"/>
      <c r="H343" s="205"/>
      <c r="I343" s="4"/>
      <c r="J343" s="4"/>
      <c r="K343" s="92"/>
      <c r="L343" s="92"/>
      <c r="M343" s="92"/>
      <c r="N343" s="4"/>
      <c r="O343" s="4"/>
      <c r="P343" s="4"/>
      <c r="Q343" s="4"/>
      <c r="R343" s="4"/>
    </row>
    <row r="344" ht="15.75" customHeight="1">
      <c r="A344" s="4"/>
      <c r="B344" s="4"/>
      <c r="C344" s="205"/>
      <c r="D344" s="205"/>
      <c r="E344" s="205"/>
      <c r="F344" s="205"/>
      <c r="G344" s="205"/>
      <c r="H344" s="205"/>
      <c r="I344" s="4"/>
      <c r="J344" s="4"/>
      <c r="K344" s="92"/>
      <c r="L344" s="92"/>
      <c r="M344" s="92"/>
      <c r="N344" s="4"/>
      <c r="O344" s="4"/>
      <c r="P344" s="4"/>
      <c r="Q344" s="4"/>
      <c r="R344" s="4"/>
    </row>
    <row r="345" ht="15.75" customHeight="1">
      <c r="A345" s="4"/>
      <c r="B345" s="4"/>
      <c r="C345" s="205"/>
      <c r="D345" s="205"/>
      <c r="E345" s="205"/>
      <c r="F345" s="205"/>
      <c r="G345" s="205"/>
      <c r="H345" s="205"/>
      <c r="I345" s="4"/>
      <c r="J345" s="4"/>
      <c r="K345" s="92"/>
      <c r="L345" s="92"/>
      <c r="M345" s="92"/>
      <c r="N345" s="4"/>
      <c r="O345" s="4"/>
      <c r="P345" s="4"/>
      <c r="Q345" s="4"/>
      <c r="R345" s="4"/>
    </row>
    <row r="346" ht="15.75" customHeight="1">
      <c r="A346" s="4"/>
      <c r="B346" s="4"/>
      <c r="C346" s="205"/>
      <c r="D346" s="205"/>
      <c r="E346" s="205"/>
      <c r="F346" s="205"/>
      <c r="G346" s="205"/>
      <c r="H346" s="205"/>
      <c r="I346" s="4"/>
      <c r="J346" s="4"/>
      <c r="K346" s="92"/>
      <c r="L346" s="92"/>
      <c r="M346" s="92"/>
      <c r="N346" s="4"/>
      <c r="O346" s="4"/>
      <c r="P346" s="4"/>
      <c r="Q346" s="4"/>
      <c r="R346" s="4"/>
    </row>
    <row r="347" ht="15.75" customHeight="1">
      <c r="A347" s="4"/>
      <c r="B347" s="4"/>
      <c r="C347" s="205"/>
      <c r="D347" s="205"/>
      <c r="E347" s="205"/>
      <c r="F347" s="205"/>
      <c r="G347" s="205"/>
      <c r="H347" s="205"/>
      <c r="I347" s="4"/>
      <c r="J347" s="4"/>
      <c r="K347" s="92"/>
      <c r="L347" s="92"/>
      <c r="M347" s="92"/>
      <c r="N347" s="4"/>
      <c r="O347" s="4"/>
      <c r="P347" s="4"/>
      <c r="Q347" s="4"/>
      <c r="R347" s="4"/>
    </row>
    <row r="348" ht="15.75" customHeight="1">
      <c r="A348" s="4"/>
      <c r="B348" s="4"/>
      <c r="C348" s="205"/>
      <c r="D348" s="205"/>
      <c r="E348" s="205"/>
      <c r="F348" s="205"/>
      <c r="G348" s="205"/>
      <c r="H348" s="205"/>
      <c r="I348" s="4"/>
      <c r="J348" s="4"/>
      <c r="K348" s="92"/>
      <c r="L348" s="92"/>
      <c r="M348" s="92"/>
      <c r="N348" s="4"/>
      <c r="O348" s="4"/>
      <c r="P348" s="4"/>
      <c r="Q348" s="4"/>
      <c r="R348" s="4"/>
    </row>
    <row r="349" ht="15.75" customHeight="1">
      <c r="A349" s="4"/>
      <c r="B349" s="4"/>
      <c r="C349" s="205"/>
      <c r="D349" s="205"/>
      <c r="E349" s="205"/>
      <c r="F349" s="205"/>
      <c r="G349" s="205"/>
      <c r="H349" s="205"/>
      <c r="I349" s="4"/>
      <c r="J349" s="4"/>
      <c r="K349" s="92"/>
      <c r="L349" s="92"/>
      <c r="M349" s="92"/>
      <c r="N349" s="4"/>
      <c r="O349" s="4"/>
      <c r="P349" s="4"/>
      <c r="Q349" s="4"/>
      <c r="R349" s="4"/>
    </row>
    <row r="350" ht="15.75" customHeight="1">
      <c r="A350" s="4"/>
      <c r="B350" s="4"/>
      <c r="C350" s="205"/>
      <c r="D350" s="205"/>
      <c r="E350" s="205"/>
      <c r="F350" s="205"/>
      <c r="G350" s="205"/>
      <c r="H350" s="205"/>
      <c r="I350" s="4"/>
      <c r="J350" s="4"/>
      <c r="K350" s="92"/>
      <c r="L350" s="92"/>
      <c r="M350" s="92"/>
      <c r="N350" s="4"/>
      <c r="O350" s="4"/>
      <c r="P350" s="4"/>
      <c r="Q350" s="4"/>
      <c r="R350" s="4"/>
    </row>
    <row r="351" ht="15.75" customHeight="1">
      <c r="A351" s="4"/>
      <c r="B351" s="4"/>
      <c r="C351" s="205"/>
      <c r="D351" s="205"/>
      <c r="E351" s="205"/>
      <c r="F351" s="205"/>
      <c r="G351" s="205"/>
      <c r="H351" s="205"/>
      <c r="I351" s="4"/>
      <c r="J351" s="4"/>
      <c r="K351" s="92"/>
      <c r="L351" s="92"/>
      <c r="M351" s="92"/>
      <c r="N351" s="4"/>
      <c r="O351" s="4"/>
      <c r="P351" s="4"/>
      <c r="Q351" s="4"/>
      <c r="R351" s="4"/>
    </row>
    <row r="352" ht="15.75" customHeight="1">
      <c r="A352" s="4"/>
      <c r="B352" s="4"/>
      <c r="C352" s="205"/>
      <c r="D352" s="205"/>
      <c r="E352" s="205"/>
      <c r="F352" s="205"/>
      <c r="G352" s="205"/>
      <c r="H352" s="205"/>
      <c r="I352" s="4"/>
      <c r="J352" s="4"/>
      <c r="K352" s="92"/>
      <c r="L352" s="92"/>
      <c r="M352" s="92"/>
      <c r="N352" s="4"/>
      <c r="O352" s="4"/>
      <c r="P352" s="4"/>
      <c r="Q352" s="4"/>
      <c r="R352" s="4"/>
    </row>
    <row r="353" ht="15.75" customHeight="1">
      <c r="A353" s="4"/>
      <c r="B353" s="4"/>
      <c r="C353" s="205"/>
      <c r="D353" s="205"/>
      <c r="E353" s="205"/>
      <c r="F353" s="205"/>
      <c r="G353" s="205"/>
      <c r="H353" s="205"/>
      <c r="I353" s="4"/>
      <c r="J353" s="4"/>
      <c r="K353" s="92"/>
      <c r="L353" s="92"/>
      <c r="M353" s="92"/>
      <c r="N353" s="4"/>
      <c r="O353" s="4"/>
      <c r="P353" s="4"/>
      <c r="Q353" s="4"/>
      <c r="R353" s="4"/>
    </row>
    <row r="354" ht="15.75" customHeight="1">
      <c r="A354" s="4"/>
      <c r="B354" s="4"/>
      <c r="C354" s="205"/>
      <c r="D354" s="205"/>
      <c r="E354" s="205"/>
      <c r="F354" s="205"/>
      <c r="G354" s="205"/>
      <c r="H354" s="205"/>
      <c r="I354" s="4"/>
      <c r="J354" s="4"/>
      <c r="K354" s="92"/>
      <c r="L354" s="92"/>
      <c r="M354" s="92"/>
      <c r="N354" s="4"/>
      <c r="O354" s="4"/>
      <c r="P354" s="4"/>
      <c r="Q354" s="4"/>
      <c r="R354" s="4"/>
    </row>
    <row r="355" ht="15.75" customHeight="1">
      <c r="A355" s="4"/>
      <c r="B355" s="4"/>
      <c r="C355" s="205"/>
      <c r="D355" s="205"/>
      <c r="E355" s="205"/>
      <c r="F355" s="205"/>
      <c r="G355" s="205"/>
      <c r="H355" s="205"/>
      <c r="I355" s="4"/>
      <c r="J355" s="4"/>
      <c r="K355" s="92"/>
      <c r="L355" s="92"/>
      <c r="M355" s="92"/>
      <c r="N355" s="4"/>
      <c r="O355" s="4"/>
      <c r="P355" s="4"/>
      <c r="Q355" s="4"/>
      <c r="R355" s="4"/>
    </row>
    <row r="356" ht="15.75" customHeight="1">
      <c r="A356" s="4"/>
      <c r="B356" s="4"/>
      <c r="C356" s="205"/>
      <c r="D356" s="205"/>
      <c r="E356" s="205"/>
      <c r="F356" s="205"/>
      <c r="G356" s="205"/>
      <c r="H356" s="205"/>
      <c r="I356" s="4"/>
      <c r="J356" s="4"/>
      <c r="K356" s="92"/>
      <c r="L356" s="92"/>
      <c r="M356" s="92"/>
      <c r="N356" s="4"/>
      <c r="O356" s="4"/>
      <c r="P356" s="4"/>
      <c r="Q356" s="4"/>
      <c r="R356" s="4"/>
    </row>
    <row r="357" ht="15.75" customHeight="1">
      <c r="A357" s="4"/>
      <c r="B357" s="4"/>
      <c r="C357" s="205"/>
      <c r="D357" s="205"/>
      <c r="E357" s="205"/>
      <c r="F357" s="205"/>
      <c r="G357" s="205"/>
      <c r="H357" s="205"/>
      <c r="I357" s="4"/>
      <c r="J357" s="4"/>
      <c r="K357" s="92"/>
      <c r="L357" s="92"/>
      <c r="M357" s="92"/>
      <c r="N357" s="4"/>
      <c r="O357" s="4"/>
      <c r="P357" s="4"/>
      <c r="Q357" s="4"/>
      <c r="R357" s="4"/>
    </row>
    <row r="358" ht="15.75" customHeight="1">
      <c r="A358" s="4"/>
      <c r="B358" s="4"/>
      <c r="C358" s="205"/>
      <c r="D358" s="205"/>
      <c r="E358" s="205"/>
      <c r="F358" s="205"/>
      <c r="G358" s="205"/>
      <c r="H358" s="205"/>
      <c r="I358" s="4"/>
      <c r="J358" s="4"/>
      <c r="K358" s="92"/>
      <c r="L358" s="92"/>
      <c r="M358" s="92"/>
      <c r="N358" s="4"/>
      <c r="O358" s="4"/>
      <c r="P358" s="4"/>
      <c r="Q358" s="4"/>
      <c r="R358" s="4"/>
    </row>
    <row r="359" ht="15.75" customHeight="1">
      <c r="A359" s="4"/>
      <c r="B359" s="4"/>
      <c r="C359" s="205"/>
      <c r="D359" s="205"/>
      <c r="E359" s="205"/>
      <c r="F359" s="205"/>
      <c r="G359" s="205"/>
      <c r="H359" s="205"/>
      <c r="I359" s="4"/>
      <c r="J359" s="4"/>
      <c r="K359" s="92"/>
      <c r="L359" s="92"/>
      <c r="M359" s="92"/>
      <c r="N359" s="4"/>
      <c r="O359" s="4"/>
      <c r="P359" s="4"/>
      <c r="Q359" s="4"/>
      <c r="R359" s="4"/>
    </row>
    <row r="360" ht="15.75" customHeight="1">
      <c r="A360" s="4"/>
      <c r="B360" s="4"/>
      <c r="C360" s="205"/>
      <c r="D360" s="205"/>
      <c r="E360" s="205"/>
      <c r="F360" s="205"/>
      <c r="G360" s="205"/>
      <c r="H360" s="205"/>
      <c r="I360" s="4"/>
      <c r="J360" s="4"/>
      <c r="K360" s="92"/>
      <c r="L360" s="92"/>
      <c r="M360" s="92"/>
      <c r="N360" s="4"/>
      <c r="O360" s="4"/>
      <c r="P360" s="4"/>
      <c r="Q360" s="4"/>
      <c r="R360" s="4"/>
    </row>
    <row r="361" ht="15.75" customHeight="1">
      <c r="A361" s="4"/>
      <c r="B361" s="4"/>
      <c r="C361" s="205"/>
      <c r="D361" s="205"/>
      <c r="E361" s="205"/>
      <c r="F361" s="205"/>
      <c r="G361" s="205"/>
      <c r="H361" s="205"/>
      <c r="I361" s="4"/>
      <c r="J361" s="4"/>
      <c r="K361" s="92"/>
      <c r="L361" s="92"/>
      <c r="M361" s="92"/>
      <c r="N361" s="4"/>
      <c r="O361" s="4"/>
      <c r="P361" s="4"/>
      <c r="Q361" s="4"/>
      <c r="R361" s="4"/>
    </row>
    <row r="362" ht="15.75" customHeight="1">
      <c r="A362" s="4"/>
      <c r="B362" s="4"/>
      <c r="C362" s="205"/>
      <c r="D362" s="205"/>
      <c r="E362" s="205"/>
      <c r="F362" s="205"/>
      <c r="G362" s="205"/>
      <c r="H362" s="205"/>
      <c r="I362" s="4"/>
      <c r="J362" s="4"/>
      <c r="K362" s="92"/>
      <c r="L362" s="92"/>
      <c r="M362" s="92"/>
      <c r="N362" s="4"/>
      <c r="O362" s="4"/>
      <c r="P362" s="4"/>
      <c r="Q362" s="4"/>
      <c r="R362" s="4"/>
    </row>
    <row r="363" ht="15.75" customHeight="1">
      <c r="A363" s="4"/>
      <c r="B363" s="4"/>
      <c r="C363" s="205"/>
      <c r="D363" s="205"/>
      <c r="E363" s="205"/>
      <c r="F363" s="205"/>
      <c r="G363" s="205"/>
      <c r="H363" s="205"/>
      <c r="I363" s="4"/>
      <c r="J363" s="4"/>
      <c r="K363" s="92"/>
      <c r="L363" s="92"/>
      <c r="M363" s="92"/>
      <c r="N363" s="4"/>
      <c r="O363" s="4"/>
      <c r="P363" s="4"/>
      <c r="Q363" s="4"/>
      <c r="R363" s="4"/>
    </row>
    <row r="364" ht="15.75" customHeight="1">
      <c r="A364" s="4"/>
      <c r="B364" s="4"/>
      <c r="C364" s="205"/>
      <c r="D364" s="205"/>
      <c r="E364" s="205"/>
      <c r="F364" s="205"/>
      <c r="G364" s="205"/>
      <c r="H364" s="205"/>
      <c r="I364" s="4"/>
      <c r="J364" s="4"/>
      <c r="K364" s="92"/>
      <c r="L364" s="92"/>
      <c r="M364" s="92"/>
      <c r="N364" s="4"/>
      <c r="O364" s="4"/>
      <c r="P364" s="4"/>
      <c r="Q364" s="4"/>
      <c r="R364" s="4"/>
    </row>
    <row r="365" ht="15.75" customHeight="1">
      <c r="A365" s="4"/>
      <c r="B365" s="4"/>
      <c r="C365" s="205"/>
      <c r="D365" s="205"/>
      <c r="E365" s="205"/>
      <c r="F365" s="205"/>
      <c r="G365" s="205"/>
      <c r="H365" s="205"/>
      <c r="I365" s="4"/>
      <c r="J365" s="4"/>
      <c r="K365" s="92"/>
      <c r="L365" s="92"/>
      <c r="M365" s="92"/>
      <c r="N365" s="4"/>
      <c r="O365" s="4"/>
      <c r="P365" s="4"/>
      <c r="Q365" s="4"/>
      <c r="R365" s="4"/>
    </row>
    <row r="366" ht="15.75" customHeight="1">
      <c r="A366" s="4"/>
      <c r="B366" s="4"/>
      <c r="C366" s="205"/>
      <c r="D366" s="205"/>
      <c r="E366" s="205"/>
      <c r="F366" s="205"/>
      <c r="G366" s="205"/>
      <c r="H366" s="205"/>
      <c r="I366" s="4"/>
      <c r="J366" s="4"/>
      <c r="K366" s="92"/>
      <c r="L366" s="92"/>
      <c r="M366" s="92"/>
      <c r="N366" s="4"/>
      <c r="O366" s="4"/>
      <c r="P366" s="4"/>
      <c r="Q366" s="4"/>
      <c r="R366" s="4"/>
    </row>
    <row r="367" ht="15.75" customHeight="1">
      <c r="A367" s="4"/>
      <c r="B367" s="4"/>
      <c r="C367" s="205"/>
      <c r="D367" s="205"/>
      <c r="E367" s="205"/>
      <c r="F367" s="205"/>
      <c r="G367" s="205"/>
      <c r="H367" s="205"/>
      <c r="I367" s="4"/>
      <c r="J367" s="4"/>
      <c r="K367" s="92"/>
      <c r="L367" s="92"/>
      <c r="M367" s="92"/>
      <c r="N367" s="4"/>
      <c r="O367" s="4"/>
      <c r="P367" s="4"/>
      <c r="Q367" s="4"/>
      <c r="R367" s="4"/>
    </row>
    <row r="368" ht="15.75" customHeight="1">
      <c r="A368" s="4"/>
      <c r="B368" s="4"/>
      <c r="C368" s="205"/>
      <c r="D368" s="205"/>
      <c r="E368" s="205"/>
      <c r="F368" s="205"/>
      <c r="G368" s="205"/>
      <c r="H368" s="205"/>
      <c r="I368" s="4"/>
      <c r="J368" s="4"/>
      <c r="K368" s="92"/>
      <c r="L368" s="92"/>
      <c r="M368" s="92"/>
      <c r="N368" s="4"/>
      <c r="O368" s="4"/>
      <c r="P368" s="4"/>
      <c r="Q368" s="4"/>
      <c r="R368" s="4"/>
    </row>
    <row r="369" ht="15.75" customHeight="1">
      <c r="A369" s="4"/>
      <c r="B369" s="4"/>
      <c r="C369" s="205"/>
      <c r="D369" s="205"/>
      <c r="E369" s="205"/>
      <c r="F369" s="205"/>
      <c r="G369" s="205"/>
      <c r="H369" s="205"/>
      <c r="I369" s="4"/>
      <c r="J369" s="4"/>
      <c r="K369" s="92"/>
      <c r="L369" s="92"/>
      <c r="M369" s="92"/>
      <c r="N369" s="4"/>
      <c r="O369" s="4"/>
      <c r="P369" s="4"/>
      <c r="Q369" s="4"/>
      <c r="R369" s="4"/>
    </row>
    <row r="370" ht="15.75" customHeight="1">
      <c r="A370" s="4"/>
      <c r="B370" s="4"/>
      <c r="C370" s="205"/>
      <c r="D370" s="205"/>
      <c r="E370" s="205"/>
      <c r="F370" s="205"/>
      <c r="G370" s="205"/>
      <c r="H370" s="205"/>
      <c r="I370" s="4"/>
      <c r="J370" s="4"/>
      <c r="K370" s="92"/>
      <c r="L370" s="92"/>
      <c r="M370" s="92"/>
      <c r="N370" s="4"/>
      <c r="O370" s="4"/>
      <c r="P370" s="4"/>
      <c r="Q370" s="4"/>
      <c r="R370" s="4"/>
    </row>
    <row r="371" ht="15.75" customHeight="1">
      <c r="A371" s="4"/>
      <c r="B371" s="4"/>
      <c r="C371" s="205"/>
      <c r="D371" s="205"/>
      <c r="E371" s="205"/>
      <c r="F371" s="205"/>
      <c r="G371" s="205"/>
      <c r="H371" s="205"/>
      <c r="I371" s="4"/>
      <c r="J371" s="4"/>
      <c r="K371" s="92"/>
      <c r="L371" s="92"/>
      <c r="M371" s="92"/>
      <c r="N371" s="4"/>
      <c r="O371" s="4"/>
      <c r="P371" s="4"/>
      <c r="Q371" s="4"/>
      <c r="R371" s="4"/>
    </row>
    <row r="372" ht="15.75" customHeight="1">
      <c r="A372" s="4"/>
      <c r="B372" s="4"/>
      <c r="C372" s="205"/>
      <c r="D372" s="205"/>
      <c r="E372" s="205"/>
      <c r="F372" s="205"/>
      <c r="G372" s="205"/>
      <c r="H372" s="205"/>
      <c r="I372" s="4"/>
      <c r="J372" s="4"/>
      <c r="K372" s="92"/>
      <c r="L372" s="92"/>
      <c r="M372" s="92"/>
      <c r="N372" s="4"/>
      <c r="O372" s="4"/>
      <c r="P372" s="4"/>
      <c r="Q372" s="4"/>
      <c r="R372" s="4"/>
    </row>
    <row r="373" ht="15.75" customHeight="1">
      <c r="A373" s="4"/>
      <c r="B373" s="4"/>
      <c r="C373" s="205"/>
      <c r="D373" s="205"/>
      <c r="E373" s="205"/>
      <c r="F373" s="205"/>
      <c r="G373" s="205"/>
      <c r="H373" s="205"/>
      <c r="I373" s="4"/>
      <c r="J373" s="4"/>
      <c r="K373" s="92"/>
      <c r="L373" s="92"/>
      <c r="M373" s="92"/>
      <c r="N373" s="4"/>
      <c r="O373" s="4"/>
      <c r="P373" s="4"/>
      <c r="Q373" s="4"/>
      <c r="R373" s="4"/>
    </row>
    <row r="374" ht="15.75" customHeight="1">
      <c r="A374" s="4"/>
      <c r="B374" s="4"/>
      <c r="C374" s="205"/>
      <c r="D374" s="205"/>
      <c r="E374" s="205"/>
      <c r="F374" s="205"/>
      <c r="G374" s="205"/>
      <c r="H374" s="205"/>
      <c r="I374" s="4"/>
      <c r="J374" s="4"/>
      <c r="K374" s="92"/>
      <c r="L374" s="92"/>
      <c r="M374" s="92"/>
      <c r="N374" s="4"/>
      <c r="O374" s="4"/>
      <c r="P374" s="4"/>
      <c r="Q374" s="4"/>
      <c r="R374" s="4"/>
    </row>
    <row r="375" ht="15.75" customHeight="1">
      <c r="A375" s="4"/>
      <c r="B375" s="4"/>
      <c r="C375" s="205"/>
      <c r="D375" s="205"/>
      <c r="E375" s="205"/>
      <c r="F375" s="205"/>
      <c r="G375" s="205"/>
      <c r="H375" s="205"/>
      <c r="I375" s="4"/>
      <c r="J375" s="4"/>
      <c r="K375" s="92"/>
      <c r="L375" s="92"/>
      <c r="M375" s="92"/>
      <c r="N375" s="4"/>
      <c r="O375" s="4"/>
      <c r="P375" s="4"/>
      <c r="Q375" s="4"/>
      <c r="R375" s="4"/>
    </row>
    <row r="376" ht="15.75" customHeight="1">
      <c r="A376" s="4"/>
      <c r="B376" s="4"/>
      <c r="C376" s="205"/>
      <c r="D376" s="205"/>
      <c r="E376" s="205"/>
      <c r="F376" s="205"/>
      <c r="G376" s="205"/>
      <c r="H376" s="205"/>
      <c r="I376" s="4"/>
      <c r="J376" s="4"/>
      <c r="K376" s="92"/>
      <c r="L376" s="92"/>
      <c r="M376" s="92"/>
      <c r="N376" s="4"/>
      <c r="O376" s="4"/>
      <c r="P376" s="4"/>
      <c r="Q376" s="4"/>
      <c r="R376" s="4"/>
    </row>
    <row r="377" ht="15.75" customHeight="1">
      <c r="A377" s="4"/>
      <c r="B377" s="4"/>
      <c r="C377" s="205"/>
      <c r="D377" s="205"/>
      <c r="E377" s="205"/>
      <c r="F377" s="205"/>
      <c r="G377" s="205"/>
      <c r="H377" s="205"/>
      <c r="I377" s="4"/>
      <c r="J377" s="4"/>
      <c r="K377" s="92"/>
      <c r="L377" s="92"/>
      <c r="M377" s="92"/>
      <c r="N377" s="4"/>
      <c r="O377" s="4"/>
      <c r="P377" s="4"/>
      <c r="Q377" s="4"/>
      <c r="R377" s="4"/>
    </row>
    <row r="378" ht="15.75" customHeight="1">
      <c r="A378" s="4"/>
      <c r="B378" s="4"/>
      <c r="C378" s="205"/>
      <c r="D378" s="205"/>
      <c r="E378" s="205"/>
      <c r="F378" s="205"/>
      <c r="G378" s="205"/>
      <c r="H378" s="205"/>
      <c r="I378" s="4"/>
      <c r="J378" s="4"/>
      <c r="K378" s="92"/>
      <c r="L378" s="92"/>
      <c r="M378" s="92"/>
      <c r="N378" s="4"/>
      <c r="O378" s="4"/>
      <c r="P378" s="4"/>
      <c r="Q378" s="4"/>
      <c r="R378" s="4"/>
    </row>
    <row r="379" ht="15.75" customHeight="1">
      <c r="A379" s="4"/>
      <c r="B379" s="4"/>
      <c r="C379" s="205"/>
      <c r="D379" s="205"/>
      <c r="E379" s="205"/>
      <c r="F379" s="205"/>
      <c r="G379" s="205"/>
      <c r="H379" s="205"/>
      <c r="I379" s="4"/>
      <c r="J379" s="4"/>
      <c r="K379" s="92"/>
      <c r="L379" s="92"/>
      <c r="M379" s="92"/>
      <c r="N379" s="4"/>
      <c r="O379" s="4"/>
      <c r="P379" s="4"/>
      <c r="Q379" s="4"/>
      <c r="R379" s="4"/>
    </row>
    <row r="380" ht="15.75" customHeight="1">
      <c r="A380" s="4"/>
      <c r="B380" s="4"/>
      <c r="C380" s="205"/>
      <c r="D380" s="205"/>
      <c r="E380" s="205"/>
      <c r="F380" s="205"/>
      <c r="G380" s="205"/>
      <c r="H380" s="205"/>
      <c r="I380" s="4"/>
      <c r="J380" s="4"/>
      <c r="K380" s="92"/>
      <c r="L380" s="92"/>
      <c r="M380" s="92"/>
      <c r="N380" s="4"/>
      <c r="O380" s="4"/>
      <c r="P380" s="4"/>
      <c r="Q380" s="4"/>
      <c r="R380" s="4"/>
    </row>
    <row r="381" ht="15.75" customHeight="1">
      <c r="A381" s="4"/>
      <c r="B381" s="4"/>
      <c r="C381" s="205"/>
      <c r="D381" s="205"/>
      <c r="E381" s="205"/>
      <c r="F381" s="205"/>
      <c r="G381" s="205"/>
      <c r="H381" s="205"/>
      <c r="I381" s="4"/>
      <c r="J381" s="4"/>
      <c r="K381" s="92"/>
      <c r="L381" s="92"/>
      <c r="M381" s="92"/>
      <c r="N381" s="4"/>
      <c r="O381" s="4"/>
      <c r="P381" s="4"/>
      <c r="Q381" s="4"/>
      <c r="R381" s="4"/>
    </row>
    <row r="382" ht="15.75" customHeight="1">
      <c r="A382" s="4"/>
      <c r="B382" s="4"/>
      <c r="C382" s="205"/>
      <c r="D382" s="205"/>
      <c r="E382" s="205"/>
      <c r="F382" s="205"/>
      <c r="G382" s="205"/>
      <c r="H382" s="205"/>
      <c r="I382" s="4"/>
      <c r="J382" s="4"/>
      <c r="K382" s="92"/>
      <c r="L382" s="92"/>
      <c r="M382" s="92"/>
      <c r="N382" s="4"/>
      <c r="O382" s="4"/>
      <c r="P382" s="4"/>
      <c r="Q382" s="4"/>
      <c r="R382" s="4"/>
    </row>
    <row r="383" ht="15.75" customHeight="1">
      <c r="A383" s="4"/>
      <c r="B383" s="4"/>
      <c r="C383" s="205"/>
      <c r="D383" s="205"/>
      <c r="E383" s="205"/>
      <c r="F383" s="205"/>
      <c r="G383" s="205"/>
      <c r="H383" s="205"/>
      <c r="I383" s="4"/>
      <c r="J383" s="4"/>
      <c r="K383" s="92"/>
      <c r="L383" s="92"/>
      <c r="M383" s="92"/>
      <c r="N383" s="4"/>
      <c r="O383" s="4"/>
      <c r="P383" s="4"/>
      <c r="Q383" s="4"/>
      <c r="R383" s="4"/>
    </row>
    <row r="384" ht="15.75" customHeight="1">
      <c r="A384" s="4"/>
      <c r="B384" s="4"/>
      <c r="C384" s="205"/>
      <c r="D384" s="205"/>
      <c r="E384" s="205"/>
      <c r="F384" s="205"/>
      <c r="G384" s="205"/>
      <c r="H384" s="205"/>
      <c r="I384" s="4"/>
      <c r="J384" s="4"/>
      <c r="K384" s="92"/>
      <c r="L384" s="92"/>
      <c r="M384" s="92"/>
      <c r="N384" s="4"/>
      <c r="O384" s="4"/>
      <c r="P384" s="4"/>
      <c r="Q384" s="4"/>
      <c r="R384" s="4"/>
    </row>
    <row r="385" ht="15.75" customHeight="1">
      <c r="A385" s="4"/>
      <c r="B385" s="4"/>
      <c r="C385" s="205"/>
      <c r="D385" s="205"/>
      <c r="E385" s="205"/>
      <c r="F385" s="205"/>
      <c r="G385" s="205"/>
      <c r="H385" s="205"/>
      <c r="I385" s="4"/>
      <c r="J385" s="4"/>
      <c r="K385" s="92"/>
      <c r="L385" s="92"/>
      <c r="M385" s="92"/>
      <c r="N385" s="4"/>
      <c r="O385" s="4"/>
      <c r="P385" s="4"/>
      <c r="Q385" s="4"/>
      <c r="R385" s="4"/>
    </row>
    <row r="386" ht="15.75" customHeight="1">
      <c r="A386" s="4"/>
      <c r="B386" s="4"/>
      <c r="C386" s="205"/>
      <c r="D386" s="205"/>
      <c r="E386" s="205"/>
      <c r="F386" s="205"/>
      <c r="G386" s="205"/>
      <c r="H386" s="205"/>
      <c r="I386" s="4"/>
      <c r="J386" s="4"/>
      <c r="K386" s="92"/>
      <c r="L386" s="92"/>
      <c r="M386" s="92"/>
      <c r="N386" s="4"/>
      <c r="O386" s="4"/>
      <c r="P386" s="4"/>
      <c r="Q386" s="4"/>
      <c r="R386" s="4"/>
    </row>
    <row r="387" ht="15.75" customHeight="1">
      <c r="A387" s="4"/>
      <c r="B387" s="4"/>
      <c r="C387" s="205"/>
      <c r="D387" s="205"/>
      <c r="E387" s="205"/>
      <c r="F387" s="205"/>
      <c r="G387" s="205"/>
      <c r="H387" s="205"/>
      <c r="I387" s="4"/>
      <c r="J387" s="4"/>
      <c r="K387" s="92"/>
      <c r="L387" s="92"/>
      <c r="M387" s="92"/>
      <c r="N387" s="4"/>
      <c r="O387" s="4"/>
      <c r="P387" s="4"/>
      <c r="Q387" s="4"/>
      <c r="R387" s="4"/>
    </row>
    <row r="388" ht="15.75" customHeight="1">
      <c r="A388" s="4"/>
      <c r="B388" s="4"/>
      <c r="C388" s="205"/>
      <c r="D388" s="205"/>
      <c r="E388" s="205"/>
      <c r="F388" s="205"/>
      <c r="G388" s="205"/>
      <c r="H388" s="205"/>
      <c r="I388" s="4"/>
      <c r="J388" s="4"/>
      <c r="K388" s="92"/>
      <c r="L388" s="92"/>
      <c r="M388" s="92"/>
      <c r="N388" s="4"/>
      <c r="O388" s="4"/>
      <c r="P388" s="4"/>
      <c r="Q388" s="4"/>
      <c r="R388" s="4"/>
    </row>
    <row r="389" ht="15.75" customHeight="1">
      <c r="A389" s="4"/>
      <c r="B389" s="4"/>
      <c r="C389" s="205"/>
      <c r="D389" s="205"/>
      <c r="E389" s="205"/>
      <c r="F389" s="205"/>
      <c r="G389" s="205"/>
      <c r="H389" s="205"/>
      <c r="I389" s="4"/>
      <c r="J389" s="4"/>
      <c r="K389" s="92"/>
      <c r="L389" s="92"/>
      <c r="M389" s="92"/>
      <c r="N389" s="4"/>
      <c r="O389" s="4"/>
      <c r="P389" s="4"/>
      <c r="Q389" s="4"/>
      <c r="R389" s="4"/>
    </row>
    <row r="390" ht="15.75" customHeight="1">
      <c r="A390" s="4"/>
      <c r="B390" s="4"/>
      <c r="C390" s="205"/>
      <c r="D390" s="205"/>
      <c r="E390" s="205"/>
      <c r="F390" s="205"/>
      <c r="G390" s="205"/>
      <c r="H390" s="205"/>
      <c r="I390" s="4"/>
      <c r="J390" s="4"/>
      <c r="K390" s="92"/>
      <c r="L390" s="92"/>
      <c r="M390" s="92"/>
      <c r="N390" s="4"/>
      <c r="O390" s="4"/>
      <c r="P390" s="4"/>
      <c r="Q390" s="4"/>
      <c r="R390" s="4"/>
    </row>
    <row r="391" ht="15.75" customHeight="1">
      <c r="A391" s="4"/>
      <c r="B391" s="4"/>
      <c r="C391" s="205"/>
      <c r="D391" s="205"/>
      <c r="E391" s="205"/>
      <c r="F391" s="205"/>
      <c r="G391" s="205"/>
      <c r="H391" s="205"/>
      <c r="I391" s="4"/>
      <c r="J391" s="4"/>
      <c r="K391" s="92"/>
      <c r="L391" s="92"/>
      <c r="M391" s="92"/>
      <c r="N391" s="4"/>
      <c r="O391" s="4"/>
      <c r="P391" s="4"/>
      <c r="Q391" s="4"/>
      <c r="R391" s="4"/>
    </row>
    <row r="392" ht="15.75" customHeight="1">
      <c r="A392" s="4"/>
      <c r="B392" s="4"/>
      <c r="C392" s="205"/>
      <c r="D392" s="205"/>
      <c r="E392" s="205"/>
      <c r="F392" s="205"/>
      <c r="G392" s="205"/>
      <c r="H392" s="205"/>
      <c r="I392" s="4"/>
      <c r="J392" s="4"/>
      <c r="K392" s="92"/>
      <c r="L392" s="92"/>
      <c r="M392" s="92"/>
      <c r="N392" s="4"/>
      <c r="O392" s="4"/>
      <c r="P392" s="4"/>
      <c r="Q392" s="4"/>
      <c r="R392" s="4"/>
    </row>
    <row r="393" ht="15.75" customHeight="1">
      <c r="A393" s="4"/>
      <c r="B393" s="4"/>
      <c r="C393" s="205"/>
      <c r="D393" s="205"/>
      <c r="E393" s="205"/>
      <c r="F393" s="205"/>
      <c r="G393" s="205"/>
      <c r="H393" s="205"/>
      <c r="I393" s="4"/>
      <c r="J393" s="4"/>
      <c r="K393" s="92"/>
      <c r="L393" s="92"/>
      <c r="M393" s="92"/>
      <c r="N393" s="4"/>
      <c r="O393" s="4"/>
      <c r="P393" s="4"/>
      <c r="Q393" s="4"/>
      <c r="R393" s="4"/>
    </row>
    <row r="394" ht="15.75" customHeight="1">
      <c r="A394" s="4"/>
      <c r="B394" s="4"/>
      <c r="C394" s="205"/>
      <c r="D394" s="205"/>
      <c r="E394" s="205"/>
      <c r="F394" s="205"/>
      <c r="G394" s="205"/>
      <c r="H394" s="205"/>
      <c r="I394" s="4"/>
      <c r="J394" s="4"/>
      <c r="K394" s="92"/>
      <c r="L394" s="92"/>
      <c r="M394" s="92"/>
      <c r="N394" s="4"/>
      <c r="O394" s="4"/>
      <c r="P394" s="4"/>
      <c r="Q394" s="4"/>
      <c r="R394" s="4"/>
    </row>
    <row r="395" ht="15.75" customHeight="1">
      <c r="A395" s="4"/>
      <c r="B395" s="4"/>
      <c r="C395" s="205"/>
      <c r="D395" s="205"/>
      <c r="E395" s="205"/>
      <c r="F395" s="205"/>
      <c r="G395" s="205"/>
      <c r="H395" s="205"/>
      <c r="I395" s="4"/>
      <c r="J395" s="4"/>
      <c r="K395" s="92"/>
      <c r="L395" s="92"/>
      <c r="M395" s="92"/>
      <c r="N395" s="4"/>
      <c r="O395" s="4"/>
      <c r="P395" s="4"/>
      <c r="Q395" s="4"/>
      <c r="R395" s="4"/>
    </row>
    <row r="396" ht="15.75" customHeight="1">
      <c r="A396" s="4"/>
      <c r="B396" s="4"/>
      <c r="C396" s="205"/>
      <c r="D396" s="205"/>
      <c r="E396" s="205"/>
      <c r="F396" s="205"/>
      <c r="G396" s="205"/>
      <c r="H396" s="205"/>
      <c r="I396" s="4"/>
      <c r="J396" s="4"/>
      <c r="K396" s="92"/>
      <c r="L396" s="92"/>
      <c r="M396" s="92"/>
      <c r="N396" s="4"/>
      <c r="O396" s="4"/>
      <c r="P396" s="4"/>
      <c r="Q396" s="4"/>
      <c r="R396" s="4"/>
    </row>
    <row r="397" ht="15.75" customHeight="1">
      <c r="A397" s="4"/>
      <c r="B397" s="4"/>
      <c r="C397" s="205"/>
      <c r="D397" s="205"/>
      <c r="E397" s="205"/>
      <c r="F397" s="205"/>
      <c r="G397" s="205"/>
      <c r="H397" s="205"/>
      <c r="I397" s="4"/>
      <c r="J397" s="4"/>
      <c r="K397" s="92"/>
      <c r="L397" s="92"/>
      <c r="M397" s="92"/>
      <c r="N397" s="4"/>
      <c r="O397" s="4"/>
      <c r="P397" s="4"/>
      <c r="Q397" s="4"/>
      <c r="R397" s="4"/>
    </row>
    <row r="398" ht="15.75" customHeight="1">
      <c r="A398" s="4"/>
      <c r="B398" s="4"/>
      <c r="C398" s="205"/>
      <c r="D398" s="205"/>
      <c r="E398" s="205"/>
      <c r="F398" s="205"/>
      <c r="G398" s="205"/>
      <c r="H398" s="205"/>
      <c r="I398" s="4"/>
      <c r="J398" s="4"/>
      <c r="K398" s="92"/>
      <c r="L398" s="92"/>
      <c r="M398" s="92"/>
      <c r="N398" s="4"/>
      <c r="O398" s="4"/>
      <c r="P398" s="4"/>
      <c r="Q398" s="4"/>
      <c r="R398" s="4"/>
    </row>
    <row r="399" ht="15.75" customHeight="1">
      <c r="A399" s="4"/>
      <c r="B399" s="4"/>
      <c r="C399" s="205"/>
      <c r="D399" s="205"/>
      <c r="E399" s="205"/>
      <c r="F399" s="205"/>
      <c r="G399" s="205"/>
      <c r="H399" s="205"/>
      <c r="I399" s="4"/>
      <c r="J399" s="4"/>
      <c r="K399" s="92"/>
      <c r="L399" s="92"/>
      <c r="M399" s="92"/>
      <c r="N399" s="4"/>
      <c r="O399" s="4"/>
      <c r="P399" s="4"/>
      <c r="Q399" s="4"/>
      <c r="R399" s="4"/>
    </row>
    <row r="400" ht="15.75" customHeight="1">
      <c r="A400" s="4"/>
      <c r="B400" s="4"/>
      <c r="C400" s="205"/>
      <c r="D400" s="205"/>
      <c r="E400" s="205"/>
      <c r="F400" s="205"/>
      <c r="G400" s="205"/>
      <c r="H400" s="205"/>
      <c r="I400" s="4"/>
      <c r="J400" s="4"/>
      <c r="K400" s="92"/>
      <c r="L400" s="92"/>
      <c r="M400" s="92"/>
      <c r="N400" s="4"/>
      <c r="O400" s="4"/>
      <c r="P400" s="4"/>
      <c r="Q400" s="4"/>
      <c r="R400" s="4"/>
    </row>
    <row r="401" ht="15.75" customHeight="1">
      <c r="A401" s="4"/>
      <c r="B401" s="4"/>
      <c r="C401" s="205"/>
      <c r="D401" s="205"/>
      <c r="E401" s="205"/>
      <c r="F401" s="205"/>
      <c r="G401" s="205"/>
      <c r="H401" s="205"/>
      <c r="I401" s="4"/>
      <c r="J401" s="4"/>
      <c r="K401" s="92"/>
      <c r="L401" s="92"/>
      <c r="M401" s="92"/>
      <c r="N401" s="4"/>
      <c r="O401" s="4"/>
      <c r="P401" s="4"/>
      <c r="Q401" s="4"/>
      <c r="R401" s="4"/>
    </row>
    <row r="402" ht="15.75" customHeight="1">
      <c r="A402" s="4"/>
      <c r="B402" s="4"/>
      <c r="C402" s="205"/>
      <c r="D402" s="205"/>
      <c r="E402" s="205"/>
      <c r="F402" s="205"/>
      <c r="G402" s="205"/>
      <c r="H402" s="205"/>
      <c r="I402" s="4"/>
      <c r="J402" s="4"/>
      <c r="K402" s="92"/>
      <c r="L402" s="92"/>
      <c r="M402" s="92"/>
      <c r="N402" s="4"/>
      <c r="O402" s="4"/>
      <c r="P402" s="4"/>
      <c r="Q402" s="4"/>
      <c r="R402" s="4"/>
    </row>
    <row r="403" ht="15.75" customHeight="1">
      <c r="A403" s="4"/>
      <c r="B403" s="4"/>
      <c r="C403" s="205"/>
      <c r="D403" s="205"/>
      <c r="E403" s="205"/>
      <c r="F403" s="205"/>
      <c r="G403" s="205"/>
      <c r="H403" s="205"/>
      <c r="I403" s="4"/>
      <c r="J403" s="4"/>
      <c r="K403" s="92"/>
      <c r="L403" s="92"/>
      <c r="M403" s="92"/>
      <c r="N403" s="4"/>
      <c r="O403" s="4"/>
      <c r="P403" s="4"/>
      <c r="Q403" s="4"/>
      <c r="R403" s="4"/>
    </row>
    <row r="404" ht="15.75" customHeight="1">
      <c r="A404" s="4"/>
      <c r="B404" s="4"/>
      <c r="C404" s="205"/>
      <c r="D404" s="205"/>
      <c r="E404" s="205"/>
      <c r="F404" s="205"/>
      <c r="G404" s="205"/>
      <c r="H404" s="205"/>
      <c r="I404" s="4"/>
      <c r="J404" s="4"/>
      <c r="K404" s="92"/>
      <c r="L404" s="92"/>
      <c r="M404" s="92"/>
      <c r="N404" s="4"/>
      <c r="O404" s="4"/>
      <c r="P404" s="4"/>
      <c r="Q404" s="4"/>
      <c r="R404" s="4"/>
    </row>
    <row r="405" ht="15.75" customHeight="1">
      <c r="A405" s="4"/>
      <c r="B405" s="4"/>
      <c r="C405" s="205"/>
      <c r="D405" s="205"/>
      <c r="E405" s="205"/>
      <c r="F405" s="205"/>
      <c r="G405" s="205"/>
      <c r="H405" s="205"/>
      <c r="I405" s="4"/>
      <c r="J405" s="4"/>
      <c r="K405" s="92"/>
      <c r="L405" s="92"/>
      <c r="M405" s="92"/>
      <c r="N405" s="4"/>
      <c r="O405" s="4"/>
      <c r="P405" s="4"/>
      <c r="Q405" s="4"/>
      <c r="R405" s="4"/>
    </row>
    <row r="406" ht="15.75" customHeight="1">
      <c r="A406" s="4"/>
      <c r="B406" s="4"/>
      <c r="C406" s="205"/>
      <c r="D406" s="205"/>
      <c r="E406" s="205"/>
      <c r="F406" s="205"/>
      <c r="G406" s="205"/>
      <c r="H406" s="205"/>
      <c r="I406" s="4"/>
      <c r="J406" s="4"/>
      <c r="K406" s="92"/>
      <c r="L406" s="92"/>
      <c r="M406" s="92"/>
      <c r="N406" s="4"/>
      <c r="O406" s="4"/>
      <c r="P406" s="4"/>
      <c r="Q406" s="4"/>
      <c r="R406" s="4"/>
    </row>
    <row r="407" ht="15.75" customHeight="1">
      <c r="A407" s="4"/>
      <c r="B407" s="4"/>
      <c r="C407" s="205"/>
      <c r="D407" s="205"/>
      <c r="E407" s="205"/>
      <c r="F407" s="205"/>
      <c r="G407" s="205"/>
      <c r="H407" s="205"/>
      <c r="I407" s="4"/>
      <c r="J407" s="4"/>
      <c r="K407" s="92"/>
      <c r="L407" s="92"/>
      <c r="M407" s="92"/>
      <c r="N407" s="4"/>
      <c r="O407" s="4"/>
      <c r="P407" s="4"/>
      <c r="Q407" s="4"/>
      <c r="R407" s="4"/>
    </row>
    <row r="408" ht="15.75" customHeight="1">
      <c r="A408" s="4"/>
      <c r="B408" s="4"/>
      <c r="C408" s="205"/>
      <c r="D408" s="205"/>
      <c r="E408" s="205"/>
      <c r="F408" s="205"/>
      <c r="G408" s="205"/>
      <c r="H408" s="205"/>
      <c r="I408" s="4"/>
      <c r="J408" s="4"/>
      <c r="K408" s="92"/>
      <c r="L408" s="92"/>
      <c r="M408" s="92"/>
      <c r="N408" s="4"/>
      <c r="O408" s="4"/>
      <c r="P408" s="4"/>
      <c r="Q408" s="4"/>
      <c r="R408" s="4"/>
    </row>
    <row r="409" ht="15.75" customHeight="1">
      <c r="A409" s="4"/>
      <c r="B409" s="4"/>
      <c r="C409" s="205"/>
      <c r="D409" s="205"/>
      <c r="E409" s="205"/>
      <c r="F409" s="205"/>
      <c r="G409" s="205"/>
      <c r="H409" s="205"/>
      <c r="I409" s="4"/>
      <c r="J409" s="4"/>
      <c r="K409" s="92"/>
      <c r="L409" s="92"/>
      <c r="M409" s="92"/>
      <c r="N409" s="4"/>
      <c r="O409" s="4"/>
      <c r="P409" s="4"/>
      <c r="Q409" s="4"/>
      <c r="R409" s="4"/>
    </row>
    <row r="410" ht="15.75" customHeight="1">
      <c r="A410" s="4"/>
      <c r="B410" s="4"/>
      <c r="C410" s="205"/>
      <c r="D410" s="205"/>
      <c r="E410" s="205"/>
      <c r="F410" s="205"/>
      <c r="G410" s="205"/>
      <c r="H410" s="205"/>
      <c r="I410" s="4"/>
      <c r="J410" s="4"/>
      <c r="K410" s="92"/>
      <c r="L410" s="92"/>
      <c r="M410" s="92"/>
      <c r="N410" s="4"/>
      <c r="O410" s="4"/>
      <c r="P410" s="4"/>
      <c r="Q410" s="4"/>
      <c r="R410" s="4"/>
    </row>
    <row r="411" ht="15.75" customHeight="1">
      <c r="A411" s="4"/>
      <c r="B411" s="4"/>
      <c r="C411" s="205"/>
      <c r="D411" s="205"/>
      <c r="E411" s="205"/>
      <c r="F411" s="205"/>
      <c r="G411" s="205"/>
      <c r="H411" s="205"/>
      <c r="I411" s="4"/>
      <c r="J411" s="4"/>
      <c r="K411" s="92"/>
      <c r="L411" s="92"/>
      <c r="M411" s="92"/>
      <c r="N411" s="4"/>
      <c r="O411" s="4"/>
      <c r="P411" s="4"/>
      <c r="Q411" s="4"/>
      <c r="R411" s="4"/>
    </row>
    <row r="412" ht="15.75" customHeight="1">
      <c r="A412" s="4"/>
      <c r="B412" s="4"/>
      <c r="C412" s="205"/>
      <c r="D412" s="205"/>
      <c r="E412" s="205"/>
      <c r="F412" s="205"/>
      <c r="G412" s="205"/>
      <c r="H412" s="205"/>
      <c r="I412" s="4"/>
      <c r="J412" s="4"/>
      <c r="K412" s="92"/>
      <c r="L412" s="92"/>
      <c r="M412" s="92"/>
      <c r="N412" s="4"/>
      <c r="O412" s="4"/>
      <c r="P412" s="4"/>
      <c r="Q412" s="4"/>
      <c r="R412" s="4"/>
    </row>
    <row r="413" ht="15.75" customHeight="1">
      <c r="A413" s="4"/>
      <c r="B413" s="4"/>
      <c r="C413" s="205"/>
      <c r="D413" s="205"/>
      <c r="E413" s="205"/>
      <c r="F413" s="205"/>
      <c r="G413" s="205"/>
      <c r="H413" s="205"/>
      <c r="I413" s="4"/>
      <c r="J413" s="4"/>
      <c r="K413" s="92"/>
      <c r="L413" s="92"/>
      <c r="M413" s="92"/>
      <c r="N413" s="4"/>
      <c r="O413" s="4"/>
      <c r="P413" s="4"/>
      <c r="Q413" s="4"/>
      <c r="R413" s="4"/>
    </row>
    <row r="414" ht="15.75" customHeight="1">
      <c r="A414" s="4"/>
      <c r="B414" s="4"/>
      <c r="C414" s="205"/>
      <c r="D414" s="205"/>
      <c r="E414" s="205"/>
      <c r="F414" s="205"/>
      <c r="G414" s="205"/>
      <c r="H414" s="205"/>
      <c r="I414" s="4"/>
      <c r="J414" s="4"/>
      <c r="K414" s="92"/>
      <c r="L414" s="92"/>
      <c r="M414" s="92"/>
      <c r="N414" s="4"/>
      <c r="O414" s="4"/>
      <c r="P414" s="4"/>
      <c r="Q414" s="4"/>
      <c r="R414" s="4"/>
    </row>
    <row r="415" ht="15.75" customHeight="1">
      <c r="A415" s="4"/>
      <c r="B415" s="4"/>
      <c r="C415" s="205"/>
      <c r="D415" s="205"/>
      <c r="E415" s="205"/>
      <c r="F415" s="205"/>
      <c r="G415" s="205"/>
      <c r="H415" s="205"/>
      <c r="I415" s="4"/>
      <c r="J415" s="4"/>
      <c r="K415" s="92"/>
      <c r="L415" s="92"/>
      <c r="M415" s="92"/>
      <c r="N415" s="4"/>
      <c r="O415" s="4"/>
      <c r="P415" s="4"/>
      <c r="Q415" s="4"/>
      <c r="R415" s="4"/>
    </row>
    <row r="416" ht="15.75" customHeight="1">
      <c r="A416" s="4"/>
      <c r="B416" s="4"/>
      <c r="C416" s="205"/>
      <c r="D416" s="205"/>
      <c r="E416" s="205"/>
      <c r="F416" s="205"/>
      <c r="G416" s="205"/>
      <c r="H416" s="205"/>
      <c r="I416" s="4"/>
      <c r="J416" s="4"/>
      <c r="K416" s="92"/>
      <c r="L416" s="92"/>
      <c r="M416" s="92"/>
      <c r="N416" s="4"/>
      <c r="O416" s="4"/>
      <c r="P416" s="4"/>
      <c r="Q416" s="4"/>
      <c r="R416" s="4"/>
    </row>
    <row r="417" ht="15.75" customHeight="1">
      <c r="A417" s="4"/>
      <c r="B417" s="4"/>
      <c r="C417" s="205"/>
      <c r="D417" s="205"/>
      <c r="E417" s="205"/>
      <c r="F417" s="205"/>
      <c r="G417" s="205"/>
      <c r="H417" s="205"/>
      <c r="I417" s="4"/>
      <c r="J417" s="4"/>
      <c r="K417" s="92"/>
      <c r="L417" s="92"/>
      <c r="M417" s="92"/>
      <c r="N417" s="4"/>
      <c r="O417" s="4"/>
      <c r="P417" s="4"/>
      <c r="Q417" s="4"/>
      <c r="R417" s="4"/>
    </row>
    <row r="418" ht="15.75" customHeight="1">
      <c r="A418" s="4"/>
      <c r="B418" s="4"/>
      <c r="C418" s="205"/>
      <c r="D418" s="205"/>
      <c r="E418" s="205"/>
      <c r="F418" s="205"/>
      <c r="G418" s="205"/>
      <c r="H418" s="205"/>
      <c r="I418" s="4"/>
      <c r="J418" s="4"/>
      <c r="K418" s="92"/>
      <c r="L418" s="92"/>
      <c r="M418" s="92"/>
      <c r="N418" s="4"/>
      <c r="O418" s="4"/>
      <c r="P418" s="4"/>
      <c r="Q418" s="4"/>
      <c r="R418" s="4"/>
    </row>
    <row r="419" ht="15.75" customHeight="1">
      <c r="A419" s="4"/>
      <c r="B419" s="4"/>
      <c r="C419" s="205"/>
      <c r="D419" s="205"/>
      <c r="E419" s="205"/>
      <c r="F419" s="205"/>
      <c r="G419" s="205"/>
      <c r="H419" s="205"/>
      <c r="I419" s="4"/>
      <c r="J419" s="4"/>
      <c r="K419" s="92"/>
      <c r="L419" s="92"/>
      <c r="M419" s="92"/>
      <c r="N419" s="4"/>
      <c r="O419" s="4"/>
      <c r="P419" s="4"/>
      <c r="Q419" s="4"/>
      <c r="R419" s="4"/>
    </row>
    <row r="420" ht="15.75" customHeight="1">
      <c r="A420" s="4"/>
      <c r="B420" s="4"/>
      <c r="C420" s="205"/>
      <c r="D420" s="205"/>
      <c r="E420" s="205"/>
      <c r="F420" s="205"/>
      <c r="G420" s="205"/>
      <c r="H420" s="205"/>
      <c r="I420" s="4"/>
      <c r="J420" s="4"/>
      <c r="K420" s="92"/>
      <c r="L420" s="92"/>
      <c r="M420" s="92"/>
      <c r="N420" s="4"/>
      <c r="O420" s="4"/>
      <c r="P420" s="4"/>
      <c r="Q420" s="4"/>
      <c r="R420" s="4"/>
    </row>
    <row r="421" ht="15.75" customHeight="1">
      <c r="A421" s="4"/>
      <c r="B421" s="4"/>
      <c r="C421" s="205"/>
      <c r="D421" s="205"/>
      <c r="E421" s="205"/>
      <c r="F421" s="205"/>
      <c r="G421" s="205"/>
      <c r="H421" s="205"/>
      <c r="I421" s="4"/>
      <c r="J421" s="4"/>
      <c r="K421" s="92"/>
      <c r="L421" s="92"/>
      <c r="M421" s="92"/>
      <c r="N421" s="4"/>
      <c r="O421" s="4"/>
      <c r="P421" s="4"/>
      <c r="Q421" s="4"/>
      <c r="R421" s="4"/>
    </row>
    <row r="422" ht="15.75" customHeight="1">
      <c r="A422" s="4"/>
      <c r="B422" s="4"/>
      <c r="C422" s="205"/>
      <c r="D422" s="205"/>
      <c r="E422" s="205"/>
      <c r="F422" s="205"/>
      <c r="G422" s="205"/>
      <c r="H422" s="205"/>
      <c r="I422" s="4"/>
      <c r="J422" s="4"/>
      <c r="K422" s="92"/>
      <c r="L422" s="92"/>
      <c r="M422" s="92"/>
      <c r="N422" s="4"/>
      <c r="O422" s="4"/>
      <c r="P422" s="4"/>
      <c r="Q422" s="4"/>
      <c r="R422" s="4"/>
    </row>
    <row r="423" ht="15.75" customHeight="1">
      <c r="A423" s="4"/>
      <c r="B423" s="4"/>
      <c r="C423" s="205"/>
      <c r="D423" s="205"/>
      <c r="E423" s="205"/>
      <c r="F423" s="205"/>
      <c r="G423" s="205"/>
      <c r="H423" s="205"/>
      <c r="I423" s="4"/>
      <c r="J423" s="4"/>
      <c r="K423" s="92"/>
      <c r="L423" s="92"/>
      <c r="M423" s="92"/>
      <c r="N423" s="4"/>
      <c r="O423" s="4"/>
      <c r="P423" s="4"/>
      <c r="Q423" s="4"/>
      <c r="R423" s="4"/>
    </row>
    <row r="424" ht="15.75" customHeight="1">
      <c r="A424" s="4"/>
      <c r="B424" s="4"/>
      <c r="C424" s="205"/>
      <c r="D424" s="205"/>
      <c r="E424" s="205"/>
      <c r="F424" s="205"/>
      <c r="G424" s="205"/>
      <c r="H424" s="205"/>
      <c r="I424" s="4"/>
      <c r="J424" s="4"/>
      <c r="K424" s="92"/>
      <c r="L424" s="92"/>
      <c r="M424" s="92"/>
      <c r="N424" s="4"/>
      <c r="O424" s="4"/>
      <c r="P424" s="4"/>
      <c r="Q424" s="4"/>
      <c r="R424" s="4"/>
    </row>
    <row r="425" ht="15.75" customHeight="1">
      <c r="A425" s="4"/>
      <c r="B425" s="4"/>
      <c r="C425" s="205"/>
      <c r="D425" s="205"/>
      <c r="E425" s="205"/>
      <c r="F425" s="205"/>
      <c r="G425" s="205"/>
      <c r="H425" s="205"/>
      <c r="I425" s="4"/>
      <c r="J425" s="4"/>
      <c r="K425" s="92"/>
      <c r="L425" s="92"/>
      <c r="M425" s="92"/>
      <c r="N425" s="4"/>
      <c r="O425" s="4"/>
      <c r="P425" s="4"/>
      <c r="Q425" s="4"/>
      <c r="R425" s="4"/>
    </row>
    <row r="426" ht="15.75" customHeight="1">
      <c r="A426" s="4"/>
      <c r="B426" s="4"/>
      <c r="C426" s="205"/>
      <c r="D426" s="205"/>
      <c r="E426" s="205"/>
      <c r="F426" s="205"/>
      <c r="G426" s="205"/>
      <c r="H426" s="205"/>
      <c r="I426" s="4"/>
      <c r="J426" s="4"/>
      <c r="K426" s="92"/>
      <c r="L426" s="92"/>
      <c r="M426" s="92"/>
      <c r="N426" s="4"/>
      <c r="O426" s="4"/>
      <c r="P426" s="4"/>
      <c r="Q426" s="4"/>
      <c r="R426" s="4"/>
    </row>
    <row r="427" ht="15.75" customHeight="1">
      <c r="A427" s="4"/>
      <c r="B427" s="4"/>
      <c r="C427" s="205"/>
      <c r="D427" s="205"/>
      <c r="E427" s="205"/>
      <c r="F427" s="205"/>
      <c r="G427" s="205"/>
      <c r="H427" s="205"/>
      <c r="I427" s="4"/>
      <c r="J427" s="4"/>
      <c r="K427" s="92"/>
      <c r="L427" s="92"/>
      <c r="M427" s="92"/>
      <c r="N427" s="4"/>
      <c r="O427" s="4"/>
      <c r="P427" s="4"/>
      <c r="Q427" s="4"/>
      <c r="R427" s="4"/>
    </row>
    <row r="428" ht="15.75" customHeight="1">
      <c r="A428" s="4"/>
      <c r="B428" s="4"/>
      <c r="C428" s="205"/>
      <c r="D428" s="205"/>
      <c r="E428" s="205"/>
      <c r="F428" s="205"/>
      <c r="G428" s="205"/>
      <c r="H428" s="205"/>
      <c r="I428" s="4"/>
      <c r="J428" s="4"/>
      <c r="K428" s="92"/>
      <c r="L428" s="92"/>
      <c r="M428" s="92"/>
      <c r="N428" s="4"/>
      <c r="O428" s="4"/>
      <c r="P428" s="4"/>
      <c r="Q428" s="4"/>
      <c r="R428" s="4"/>
    </row>
    <row r="429" ht="15.75" customHeight="1">
      <c r="A429" s="4"/>
      <c r="B429" s="4"/>
      <c r="C429" s="205"/>
      <c r="D429" s="205"/>
      <c r="E429" s="205"/>
      <c r="F429" s="205"/>
      <c r="G429" s="205"/>
      <c r="H429" s="205"/>
      <c r="I429" s="4"/>
      <c r="J429" s="4"/>
      <c r="K429" s="92"/>
      <c r="L429" s="92"/>
      <c r="M429" s="92"/>
      <c r="N429" s="4"/>
      <c r="O429" s="4"/>
      <c r="P429" s="4"/>
      <c r="Q429" s="4"/>
      <c r="R429" s="4"/>
    </row>
    <row r="430" ht="15.75" customHeight="1">
      <c r="A430" s="4"/>
      <c r="B430" s="4"/>
      <c r="C430" s="205"/>
      <c r="D430" s="205"/>
      <c r="E430" s="205"/>
      <c r="F430" s="205"/>
      <c r="G430" s="205"/>
      <c r="H430" s="205"/>
      <c r="I430" s="4"/>
      <c r="J430" s="4"/>
      <c r="K430" s="92"/>
      <c r="L430" s="92"/>
      <c r="M430" s="92"/>
      <c r="N430" s="4"/>
      <c r="O430" s="4"/>
      <c r="P430" s="4"/>
      <c r="Q430" s="4"/>
      <c r="R430" s="4"/>
    </row>
    <row r="431" ht="15.75" customHeight="1">
      <c r="A431" s="4"/>
      <c r="B431" s="4"/>
      <c r="C431" s="205"/>
      <c r="D431" s="205"/>
      <c r="E431" s="205"/>
      <c r="F431" s="205"/>
      <c r="G431" s="205"/>
      <c r="H431" s="205"/>
      <c r="I431" s="4"/>
      <c r="J431" s="4"/>
      <c r="K431" s="92"/>
      <c r="L431" s="92"/>
      <c r="M431" s="92"/>
      <c r="N431" s="4"/>
      <c r="O431" s="4"/>
      <c r="P431" s="4"/>
      <c r="Q431" s="4"/>
      <c r="R431" s="4"/>
    </row>
    <row r="432" ht="15.75" customHeight="1">
      <c r="A432" s="4"/>
      <c r="B432" s="4"/>
      <c r="C432" s="205"/>
      <c r="D432" s="205"/>
      <c r="E432" s="205"/>
      <c r="F432" s="205"/>
      <c r="G432" s="205"/>
      <c r="H432" s="205"/>
      <c r="I432" s="4"/>
      <c r="J432" s="4"/>
      <c r="K432" s="92"/>
      <c r="L432" s="92"/>
      <c r="M432" s="92"/>
      <c r="N432" s="4"/>
      <c r="O432" s="4"/>
      <c r="P432" s="4"/>
      <c r="Q432" s="4"/>
      <c r="R432" s="4"/>
    </row>
    <row r="433" ht="15.75" customHeight="1">
      <c r="A433" s="4"/>
      <c r="B433" s="4"/>
      <c r="C433" s="205"/>
      <c r="D433" s="205"/>
      <c r="E433" s="205"/>
      <c r="F433" s="205"/>
      <c r="G433" s="205"/>
      <c r="H433" s="205"/>
      <c r="I433" s="4"/>
      <c r="J433" s="4"/>
      <c r="K433" s="92"/>
      <c r="L433" s="92"/>
      <c r="M433" s="92"/>
      <c r="N433" s="4"/>
      <c r="O433" s="4"/>
      <c r="P433" s="4"/>
      <c r="Q433" s="4"/>
      <c r="R433" s="4"/>
    </row>
    <row r="434" ht="15.75" customHeight="1">
      <c r="A434" s="4"/>
      <c r="B434" s="4"/>
      <c r="C434" s="205"/>
      <c r="D434" s="205"/>
      <c r="E434" s="205"/>
      <c r="F434" s="205"/>
      <c r="G434" s="205"/>
      <c r="H434" s="205"/>
      <c r="I434" s="4"/>
      <c r="J434" s="4"/>
      <c r="K434" s="92"/>
      <c r="L434" s="92"/>
      <c r="M434" s="92"/>
      <c r="N434" s="4"/>
      <c r="O434" s="4"/>
      <c r="P434" s="4"/>
      <c r="Q434" s="4"/>
      <c r="R434" s="4"/>
    </row>
    <row r="435" ht="15.75" customHeight="1">
      <c r="A435" s="4"/>
      <c r="B435" s="4"/>
      <c r="C435" s="205"/>
      <c r="D435" s="205"/>
      <c r="E435" s="205"/>
      <c r="F435" s="205"/>
      <c r="G435" s="205"/>
      <c r="H435" s="205"/>
      <c r="I435" s="4"/>
      <c r="J435" s="4"/>
      <c r="K435" s="92"/>
      <c r="L435" s="92"/>
      <c r="M435" s="92"/>
      <c r="N435" s="4"/>
      <c r="O435" s="4"/>
      <c r="P435" s="4"/>
      <c r="Q435" s="4"/>
      <c r="R435" s="4"/>
    </row>
    <row r="436" ht="15.75" customHeight="1">
      <c r="A436" s="4"/>
      <c r="B436" s="4"/>
      <c r="C436" s="205"/>
      <c r="D436" s="205"/>
      <c r="E436" s="205"/>
      <c r="F436" s="205"/>
      <c r="G436" s="205"/>
      <c r="H436" s="205"/>
      <c r="I436" s="4"/>
      <c r="J436" s="4"/>
      <c r="K436" s="92"/>
      <c r="L436" s="92"/>
      <c r="M436" s="92"/>
      <c r="N436" s="4"/>
      <c r="O436" s="4"/>
      <c r="P436" s="4"/>
      <c r="Q436" s="4"/>
      <c r="R436" s="4"/>
    </row>
    <row r="437" ht="15.75" customHeight="1">
      <c r="A437" s="4"/>
      <c r="B437" s="4"/>
      <c r="C437" s="205"/>
      <c r="D437" s="205"/>
      <c r="E437" s="205"/>
      <c r="F437" s="205"/>
      <c r="G437" s="205"/>
      <c r="H437" s="205"/>
      <c r="I437" s="4"/>
      <c r="J437" s="4"/>
      <c r="K437" s="92"/>
      <c r="L437" s="92"/>
      <c r="M437" s="92"/>
      <c r="N437" s="4"/>
      <c r="O437" s="4"/>
      <c r="P437" s="4"/>
      <c r="Q437" s="4"/>
      <c r="R437" s="4"/>
    </row>
    <row r="438" ht="15.75" customHeight="1">
      <c r="A438" s="4"/>
      <c r="B438" s="4"/>
      <c r="C438" s="205"/>
      <c r="D438" s="205"/>
      <c r="E438" s="205"/>
      <c r="F438" s="205"/>
      <c r="G438" s="205"/>
      <c r="H438" s="205"/>
      <c r="I438" s="4"/>
      <c r="J438" s="4"/>
      <c r="K438" s="92"/>
      <c r="L438" s="92"/>
      <c r="M438" s="92"/>
      <c r="N438" s="4"/>
      <c r="O438" s="4"/>
      <c r="P438" s="4"/>
      <c r="Q438" s="4"/>
      <c r="R438" s="4"/>
    </row>
    <row r="439" ht="15.75" customHeight="1">
      <c r="A439" s="4"/>
      <c r="B439" s="4"/>
      <c r="C439" s="205"/>
      <c r="D439" s="205"/>
      <c r="E439" s="205"/>
      <c r="F439" s="205"/>
      <c r="G439" s="205"/>
      <c r="H439" s="205"/>
      <c r="I439" s="4"/>
      <c r="J439" s="4"/>
      <c r="K439" s="92"/>
      <c r="L439" s="92"/>
      <c r="M439" s="92"/>
      <c r="N439" s="4"/>
      <c r="O439" s="4"/>
      <c r="P439" s="4"/>
      <c r="Q439" s="4"/>
      <c r="R439" s="4"/>
    </row>
    <row r="440" ht="15.75" customHeight="1">
      <c r="A440" s="4"/>
      <c r="B440" s="4"/>
      <c r="C440" s="205"/>
      <c r="D440" s="205"/>
      <c r="E440" s="205"/>
      <c r="F440" s="205"/>
      <c r="G440" s="205"/>
      <c r="H440" s="205"/>
      <c r="I440" s="4"/>
      <c r="J440" s="4"/>
      <c r="K440" s="92"/>
      <c r="L440" s="92"/>
      <c r="M440" s="92"/>
      <c r="N440" s="4"/>
      <c r="O440" s="4"/>
      <c r="P440" s="4"/>
      <c r="Q440" s="4"/>
      <c r="R440" s="4"/>
    </row>
    <row r="441" ht="15.75" customHeight="1">
      <c r="A441" s="4"/>
      <c r="B441" s="4"/>
      <c r="C441" s="205"/>
      <c r="D441" s="205"/>
      <c r="E441" s="205"/>
      <c r="F441" s="205"/>
      <c r="G441" s="205"/>
      <c r="H441" s="205"/>
      <c r="I441" s="4"/>
      <c r="J441" s="4"/>
      <c r="K441" s="92"/>
      <c r="L441" s="92"/>
      <c r="M441" s="92"/>
      <c r="N441" s="4"/>
      <c r="O441" s="4"/>
      <c r="P441" s="4"/>
      <c r="Q441" s="4"/>
      <c r="R441" s="4"/>
    </row>
    <row r="442" ht="15.75" customHeight="1">
      <c r="A442" s="4"/>
      <c r="B442" s="4"/>
      <c r="C442" s="205"/>
      <c r="D442" s="205"/>
      <c r="E442" s="205"/>
      <c r="F442" s="205"/>
      <c r="G442" s="205"/>
      <c r="H442" s="205"/>
      <c r="I442" s="4"/>
      <c r="J442" s="4"/>
      <c r="K442" s="92"/>
      <c r="L442" s="92"/>
      <c r="M442" s="92"/>
      <c r="N442" s="4"/>
      <c r="O442" s="4"/>
      <c r="P442" s="4"/>
      <c r="Q442" s="4"/>
      <c r="R442" s="4"/>
    </row>
    <row r="443" ht="15.75" customHeight="1">
      <c r="A443" s="4"/>
      <c r="B443" s="4"/>
      <c r="C443" s="205"/>
      <c r="D443" s="205"/>
      <c r="E443" s="205"/>
      <c r="F443" s="205"/>
      <c r="G443" s="205"/>
      <c r="H443" s="205"/>
      <c r="I443" s="4"/>
      <c r="J443" s="4"/>
      <c r="K443" s="92"/>
      <c r="L443" s="92"/>
      <c r="M443" s="92"/>
      <c r="N443" s="4"/>
      <c r="O443" s="4"/>
      <c r="P443" s="4"/>
      <c r="Q443" s="4"/>
      <c r="R443" s="4"/>
    </row>
    <row r="444" ht="15.75" customHeight="1">
      <c r="A444" s="4"/>
      <c r="B444" s="4"/>
      <c r="C444" s="205"/>
      <c r="D444" s="205"/>
      <c r="E444" s="205"/>
      <c r="F444" s="205"/>
      <c r="G444" s="205"/>
      <c r="H444" s="205"/>
      <c r="I444" s="4"/>
      <c r="J444" s="4"/>
      <c r="K444" s="92"/>
      <c r="L444" s="92"/>
      <c r="M444" s="92"/>
      <c r="N444" s="4"/>
      <c r="O444" s="4"/>
      <c r="P444" s="4"/>
      <c r="Q444" s="4"/>
      <c r="R444" s="4"/>
    </row>
    <row r="445" ht="15.75" customHeight="1">
      <c r="A445" s="4"/>
      <c r="B445" s="4"/>
      <c r="C445" s="205"/>
      <c r="D445" s="205"/>
      <c r="E445" s="205"/>
      <c r="F445" s="205"/>
      <c r="G445" s="205"/>
      <c r="H445" s="205"/>
      <c r="I445" s="4"/>
      <c r="J445" s="4"/>
      <c r="K445" s="92"/>
      <c r="L445" s="92"/>
      <c r="M445" s="92"/>
      <c r="N445" s="4"/>
      <c r="O445" s="4"/>
      <c r="P445" s="4"/>
      <c r="Q445" s="4"/>
      <c r="R445" s="4"/>
    </row>
    <row r="446" ht="15.75" customHeight="1">
      <c r="A446" s="4"/>
      <c r="B446" s="4"/>
      <c r="C446" s="205"/>
      <c r="D446" s="205"/>
      <c r="E446" s="205"/>
      <c r="F446" s="205"/>
      <c r="G446" s="205"/>
      <c r="H446" s="205"/>
      <c r="I446" s="4"/>
      <c r="J446" s="4"/>
      <c r="K446" s="92"/>
      <c r="L446" s="92"/>
      <c r="M446" s="92"/>
      <c r="N446" s="4"/>
      <c r="O446" s="4"/>
      <c r="P446" s="4"/>
      <c r="Q446" s="4"/>
      <c r="R446" s="4"/>
    </row>
    <row r="447" ht="15.75" customHeight="1">
      <c r="A447" s="4"/>
      <c r="B447" s="4"/>
      <c r="C447" s="205"/>
      <c r="D447" s="205"/>
      <c r="E447" s="205"/>
      <c r="F447" s="205"/>
      <c r="G447" s="205"/>
      <c r="H447" s="205"/>
      <c r="I447" s="4"/>
      <c r="J447" s="4"/>
      <c r="K447" s="92"/>
      <c r="L447" s="92"/>
      <c r="M447" s="92"/>
      <c r="N447" s="4"/>
      <c r="O447" s="4"/>
      <c r="P447" s="4"/>
      <c r="Q447" s="4"/>
      <c r="R447" s="4"/>
    </row>
    <row r="448" ht="15.75" customHeight="1">
      <c r="A448" s="4"/>
      <c r="B448" s="4"/>
      <c r="C448" s="205"/>
      <c r="D448" s="205"/>
      <c r="E448" s="205"/>
      <c r="F448" s="205"/>
      <c r="G448" s="205"/>
      <c r="H448" s="205"/>
      <c r="I448" s="4"/>
      <c r="J448" s="4"/>
      <c r="K448" s="92"/>
      <c r="L448" s="92"/>
      <c r="M448" s="92"/>
      <c r="N448" s="4"/>
      <c r="O448" s="4"/>
      <c r="P448" s="4"/>
      <c r="Q448" s="4"/>
      <c r="R448" s="4"/>
    </row>
    <row r="449" ht="15.75" customHeight="1">
      <c r="A449" s="4"/>
      <c r="B449" s="4"/>
      <c r="C449" s="205"/>
      <c r="D449" s="205"/>
      <c r="E449" s="205"/>
      <c r="F449" s="205"/>
      <c r="G449" s="205"/>
      <c r="H449" s="205"/>
      <c r="I449" s="4"/>
      <c r="J449" s="4"/>
      <c r="K449" s="92"/>
      <c r="L449" s="92"/>
      <c r="M449" s="92"/>
      <c r="N449" s="4"/>
      <c r="O449" s="4"/>
      <c r="P449" s="4"/>
      <c r="Q449" s="4"/>
      <c r="R449" s="4"/>
    </row>
    <row r="450" ht="15.75" customHeight="1">
      <c r="A450" s="4"/>
      <c r="B450" s="4"/>
      <c r="C450" s="205"/>
      <c r="D450" s="205"/>
      <c r="E450" s="205"/>
      <c r="F450" s="205"/>
      <c r="G450" s="205"/>
      <c r="H450" s="205"/>
      <c r="I450" s="4"/>
      <c r="J450" s="4"/>
      <c r="K450" s="92"/>
      <c r="L450" s="92"/>
      <c r="M450" s="92"/>
      <c r="N450" s="4"/>
      <c r="O450" s="4"/>
      <c r="P450" s="4"/>
      <c r="Q450" s="4"/>
      <c r="R450" s="4"/>
    </row>
    <row r="451" ht="15.75" customHeight="1">
      <c r="A451" s="4"/>
      <c r="B451" s="4"/>
      <c r="C451" s="205"/>
      <c r="D451" s="205"/>
      <c r="E451" s="205"/>
      <c r="F451" s="205"/>
      <c r="G451" s="205"/>
      <c r="H451" s="205"/>
      <c r="I451" s="4"/>
      <c r="J451" s="4"/>
      <c r="K451" s="92"/>
      <c r="L451" s="92"/>
      <c r="M451" s="92"/>
      <c r="N451" s="4"/>
      <c r="O451" s="4"/>
      <c r="P451" s="4"/>
      <c r="Q451" s="4"/>
      <c r="R451" s="4"/>
    </row>
    <row r="452" ht="15.75" customHeight="1">
      <c r="A452" s="4"/>
      <c r="B452" s="4"/>
      <c r="C452" s="205"/>
      <c r="D452" s="205"/>
      <c r="E452" s="205"/>
      <c r="F452" s="205"/>
      <c r="G452" s="205"/>
      <c r="H452" s="205"/>
      <c r="I452" s="4"/>
      <c r="J452" s="4"/>
      <c r="K452" s="92"/>
      <c r="L452" s="92"/>
      <c r="M452" s="92"/>
      <c r="N452" s="4"/>
      <c r="O452" s="4"/>
      <c r="P452" s="4"/>
      <c r="Q452" s="4"/>
      <c r="R452" s="4"/>
    </row>
    <row r="453" ht="15.75" customHeight="1">
      <c r="A453" s="4"/>
      <c r="B453" s="4"/>
      <c r="C453" s="205"/>
      <c r="D453" s="205"/>
      <c r="E453" s="205"/>
      <c r="F453" s="205"/>
      <c r="G453" s="205"/>
      <c r="H453" s="205"/>
      <c r="I453" s="4"/>
      <c r="J453" s="4"/>
      <c r="K453" s="92"/>
      <c r="L453" s="92"/>
      <c r="M453" s="92"/>
      <c r="N453" s="4"/>
      <c r="O453" s="4"/>
      <c r="P453" s="4"/>
      <c r="Q453" s="4"/>
      <c r="R453" s="4"/>
    </row>
    <row r="454" ht="15.75" customHeight="1">
      <c r="A454" s="4"/>
      <c r="B454" s="4"/>
      <c r="C454" s="205"/>
      <c r="D454" s="205"/>
      <c r="E454" s="205"/>
      <c r="F454" s="205"/>
      <c r="G454" s="205"/>
      <c r="H454" s="205"/>
      <c r="I454" s="4"/>
      <c r="J454" s="4"/>
      <c r="K454" s="92"/>
      <c r="L454" s="92"/>
      <c r="M454" s="92"/>
      <c r="N454" s="4"/>
      <c r="O454" s="4"/>
      <c r="P454" s="4"/>
      <c r="Q454" s="4"/>
      <c r="R454" s="4"/>
    </row>
    <row r="455" ht="15.75" customHeight="1">
      <c r="A455" s="4"/>
      <c r="B455" s="4"/>
      <c r="C455" s="205"/>
      <c r="D455" s="205"/>
      <c r="E455" s="205"/>
      <c r="F455" s="205"/>
      <c r="G455" s="205"/>
      <c r="H455" s="205"/>
      <c r="I455" s="4"/>
      <c r="J455" s="4"/>
      <c r="K455" s="92"/>
      <c r="L455" s="92"/>
      <c r="M455" s="92"/>
      <c r="N455" s="4"/>
      <c r="O455" s="4"/>
      <c r="P455" s="4"/>
      <c r="Q455" s="4"/>
      <c r="R455" s="4"/>
    </row>
    <row r="456" ht="15.75" customHeight="1">
      <c r="A456" s="4"/>
      <c r="B456" s="4"/>
      <c r="C456" s="205"/>
      <c r="D456" s="205"/>
      <c r="E456" s="205"/>
      <c r="F456" s="205"/>
      <c r="G456" s="205"/>
      <c r="H456" s="205"/>
      <c r="I456" s="4"/>
      <c r="J456" s="4"/>
      <c r="K456" s="92"/>
      <c r="L456" s="92"/>
      <c r="M456" s="92"/>
      <c r="N456" s="4"/>
      <c r="O456" s="4"/>
      <c r="P456" s="4"/>
      <c r="Q456" s="4"/>
      <c r="R456" s="4"/>
    </row>
    <row r="457" ht="15.75" customHeight="1">
      <c r="A457" s="4"/>
      <c r="B457" s="4"/>
      <c r="C457" s="205"/>
      <c r="D457" s="205"/>
      <c r="E457" s="205"/>
      <c r="F457" s="205"/>
      <c r="G457" s="205"/>
      <c r="H457" s="205"/>
      <c r="I457" s="4"/>
      <c r="J457" s="4"/>
      <c r="K457" s="92"/>
      <c r="L457" s="92"/>
      <c r="M457" s="92"/>
      <c r="N457" s="4"/>
      <c r="O457" s="4"/>
      <c r="P457" s="4"/>
      <c r="Q457" s="4"/>
      <c r="R457" s="4"/>
    </row>
    <row r="458" ht="15.75" customHeight="1">
      <c r="A458" s="4"/>
      <c r="B458" s="4"/>
      <c r="C458" s="205"/>
      <c r="D458" s="205"/>
      <c r="E458" s="205"/>
      <c r="F458" s="205"/>
      <c r="G458" s="205"/>
      <c r="H458" s="205"/>
      <c r="I458" s="4"/>
      <c r="J458" s="4"/>
      <c r="K458" s="92"/>
      <c r="L458" s="92"/>
      <c r="M458" s="92"/>
      <c r="N458" s="4"/>
      <c r="O458" s="4"/>
      <c r="P458" s="4"/>
      <c r="Q458" s="4"/>
      <c r="R458" s="4"/>
    </row>
    <row r="459" ht="15.75" customHeight="1">
      <c r="A459" s="4"/>
      <c r="B459" s="4"/>
      <c r="C459" s="205"/>
      <c r="D459" s="205"/>
      <c r="E459" s="205"/>
      <c r="F459" s="205"/>
      <c r="G459" s="205"/>
      <c r="H459" s="205"/>
      <c r="I459" s="4"/>
      <c r="J459" s="4"/>
      <c r="K459" s="92"/>
      <c r="L459" s="92"/>
      <c r="M459" s="92"/>
      <c r="N459" s="4"/>
      <c r="O459" s="4"/>
      <c r="P459" s="4"/>
      <c r="Q459" s="4"/>
      <c r="R459" s="4"/>
    </row>
    <row r="460" ht="15.75" customHeight="1">
      <c r="A460" s="4"/>
      <c r="B460" s="4"/>
      <c r="C460" s="205"/>
      <c r="D460" s="205"/>
      <c r="E460" s="205"/>
      <c r="F460" s="205"/>
      <c r="G460" s="205"/>
      <c r="H460" s="205"/>
      <c r="I460" s="4"/>
      <c r="J460" s="4"/>
      <c r="K460" s="92"/>
      <c r="L460" s="92"/>
      <c r="M460" s="92"/>
      <c r="N460" s="4"/>
      <c r="O460" s="4"/>
      <c r="P460" s="4"/>
      <c r="Q460" s="4"/>
      <c r="R460" s="4"/>
    </row>
    <row r="461" ht="15.75" customHeight="1">
      <c r="A461" s="4"/>
      <c r="B461" s="4"/>
      <c r="C461" s="205"/>
      <c r="D461" s="205"/>
      <c r="E461" s="205"/>
      <c r="F461" s="205"/>
      <c r="G461" s="205"/>
      <c r="H461" s="205"/>
      <c r="I461" s="4"/>
      <c r="J461" s="4"/>
      <c r="K461" s="92"/>
      <c r="L461" s="92"/>
      <c r="M461" s="92"/>
      <c r="N461" s="4"/>
      <c r="O461" s="4"/>
      <c r="P461" s="4"/>
      <c r="Q461" s="4"/>
      <c r="R461" s="4"/>
    </row>
    <row r="462" ht="15.75" customHeight="1">
      <c r="A462" s="4"/>
      <c r="B462" s="4"/>
      <c r="C462" s="205"/>
      <c r="D462" s="205"/>
      <c r="E462" s="205"/>
      <c r="F462" s="205"/>
      <c r="G462" s="205"/>
      <c r="H462" s="205"/>
      <c r="I462" s="4"/>
      <c r="J462" s="4"/>
      <c r="K462" s="92"/>
      <c r="L462" s="92"/>
      <c r="M462" s="92"/>
      <c r="N462" s="4"/>
      <c r="O462" s="4"/>
      <c r="P462" s="4"/>
      <c r="Q462" s="4"/>
      <c r="R462" s="4"/>
    </row>
    <row r="463" ht="15.75" customHeight="1">
      <c r="A463" s="4"/>
      <c r="B463" s="4"/>
      <c r="C463" s="205"/>
      <c r="D463" s="205"/>
      <c r="E463" s="205"/>
      <c r="F463" s="205"/>
      <c r="G463" s="205"/>
      <c r="H463" s="205"/>
      <c r="I463" s="4"/>
      <c r="J463" s="4"/>
      <c r="K463" s="92"/>
      <c r="L463" s="92"/>
      <c r="M463" s="92"/>
      <c r="N463" s="4"/>
      <c r="O463" s="4"/>
      <c r="P463" s="4"/>
      <c r="Q463" s="4"/>
      <c r="R463" s="4"/>
    </row>
    <row r="464" ht="15.75" customHeight="1">
      <c r="A464" s="4"/>
      <c r="B464" s="4"/>
      <c r="C464" s="205"/>
      <c r="D464" s="205"/>
      <c r="E464" s="205"/>
      <c r="F464" s="205"/>
      <c r="G464" s="205"/>
      <c r="H464" s="205"/>
      <c r="I464" s="4"/>
      <c r="J464" s="4"/>
      <c r="K464" s="92"/>
      <c r="L464" s="92"/>
      <c r="M464" s="92"/>
      <c r="N464" s="4"/>
      <c r="O464" s="4"/>
      <c r="P464" s="4"/>
      <c r="Q464" s="4"/>
      <c r="R464" s="4"/>
    </row>
    <row r="465" ht="15.75" customHeight="1">
      <c r="A465" s="4"/>
      <c r="B465" s="4"/>
      <c r="C465" s="205"/>
      <c r="D465" s="205"/>
      <c r="E465" s="205"/>
      <c r="F465" s="205"/>
      <c r="G465" s="205"/>
      <c r="H465" s="205"/>
      <c r="I465" s="4"/>
      <c r="J465" s="4"/>
      <c r="K465" s="92"/>
      <c r="L465" s="92"/>
      <c r="M465" s="92"/>
      <c r="N465" s="4"/>
      <c r="O465" s="4"/>
      <c r="P465" s="4"/>
      <c r="Q465" s="4"/>
      <c r="R465" s="4"/>
    </row>
    <row r="466" ht="15.75" customHeight="1">
      <c r="A466" s="4"/>
      <c r="B466" s="4"/>
      <c r="C466" s="205"/>
      <c r="D466" s="205"/>
      <c r="E466" s="205"/>
      <c r="F466" s="205"/>
      <c r="G466" s="205"/>
      <c r="H466" s="205"/>
      <c r="I466" s="4"/>
      <c r="J466" s="4"/>
      <c r="K466" s="92"/>
      <c r="L466" s="92"/>
      <c r="M466" s="92"/>
      <c r="N466" s="4"/>
      <c r="O466" s="4"/>
      <c r="P466" s="4"/>
      <c r="Q466" s="4"/>
      <c r="R466" s="4"/>
    </row>
    <row r="467" ht="15.75" customHeight="1">
      <c r="A467" s="4"/>
      <c r="B467" s="4"/>
      <c r="C467" s="205"/>
      <c r="D467" s="205"/>
      <c r="E467" s="205"/>
      <c r="F467" s="205"/>
      <c r="G467" s="205"/>
      <c r="H467" s="205"/>
      <c r="I467" s="4"/>
      <c r="J467" s="4"/>
      <c r="K467" s="92"/>
      <c r="L467" s="92"/>
      <c r="M467" s="92"/>
      <c r="N467" s="4"/>
      <c r="O467" s="4"/>
      <c r="P467" s="4"/>
      <c r="Q467" s="4"/>
      <c r="R467" s="4"/>
    </row>
    <row r="468" ht="15.75" customHeight="1">
      <c r="A468" s="4"/>
      <c r="B468" s="4"/>
      <c r="C468" s="205"/>
      <c r="D468" s="205"/>
      <c r="E468" s="205"/>
      <c r="F468" s="205"/>
      <c r="G468" s="205"/>
      <c r="H468" s="205"/>
      <c r="I468" s="4"/>
      <c r="J468" s="4"/>
      <c r="K468" s="92"/>
      <c r="L468" s="92"/>
      <c r="M468" s="92"/>
      <c r="N468" s="4"/>
      <c r="O468" s="4"/>
      <c r="P468" s="4"/>
      <c r="Q468" s="4"/>
      <c r="R468" s="4"/>
    </row>
    <row r="469" ht="15.75" customHeight="1">
      <c r="A469" s="4"/>
      <c r="B469" s="4"/>
      <c r="C469" s="205"/>
      <c r="D469" s="205"/>
      <c r="E469" s="205"/>
      <c r="F469" s="205"/>
      <c r="G469" s="205"/>
      <c r="H469" s="205"/>
      <c r="I469" s="4"/>
      <c r="J469" s="4"/>
      <c r="K469" s="92"/>
      <c r="L469" s="92"/>
      <c r="M469" s="92"/>
      <c r="N469" s="4"/>
      <c r="O469" s="4"/>
      <c r="P469" s="4"/>
      <c r="Q469" s="4"/>
      <c r="R469" s="4"/>
    </row>
    <row r="470" ht="15.75" customHeight="1">
      <c r="A470" s="4"/>
      <c r="B470" s="4"/>
      <c r="C470" s="205"/>
      <c r="D470" s="205"/>
      <c r="E470" s="205"/>
      <c r="F470" s="205"/>
      <c r="G470" s="205"/>
      <c r="H470" s="205"/>
      <c r="I470" s="4"/>
      <c r="J470" s="4"/>
      <c r="K470" s="92"/>
      <c r="L470" s="92"/>
      <c r="M470" s="92"/>
      <c r="N470" s="4"/>
      <c r="O470" s="4"/>
      <c r="P470" s="4"/>
      <c r="Q470" s="4"/>
      <c r="R470" s="4"/>
    </row>
    <row r="471" ht="15.75" customHeight="1">
      <c r="A471" s="4"/>
      <c r="B471" s="4"/>
      <c r="C471" s="205"/>
      <c r="D471" s="205"/>
      <c r="E471" s="205"/>
      <c r="F471" s="205"/>
      <c r="G471" s="205"/>
      <c r="H471" s="205"/>
      <c r="I471" s="4"/>
      <c r="J471" s="4"/>
      <c r="K471" s="92"/>
      <c r="L471" s="92"/>
      <c r="M471" s="92"/>
      <c r="N471" s="4"/>
      <c r="O471" s="4"/>
      <c r="P471" s="4"/>
      <c r="Q471" s="4"/>
      <c r="R471" s="4"/>
    </row>
    <row r="472" ht="15.75" customHeight="1">
      <c r="A472" s="4"/>
      <c r="B472" s="4"/>
      <c r="C472" s="205"/>
      <c r="D472" s="205"/>
      <c r="E472" s="205"/>
      <c r="F472" s="205"/>
      <c r="G472" s="205"/>
      <c r="H472" s="205"/>
      <c r="I472" s="4"/>
      <c r="J472" s="4"/>
      <c r="K472" s="92"/>
      <c r="L472" s="92"/>
      <c r="M472" s="92"/>
      <c r="N472" s="4"/>
      <c r="O472" s="4"/>
      <c r="P472" s="4"/>
      <c r="Q472" s="4"/>
      <c r="R472" s="4"/>
    </row>
    <row r="473" ht="15.75" customHeight="1">
      <c r="A473" s="4"/>
      <c r="B473" s="4"/>
      <c r="C473" s="205"/>
      <c r="D473" s="205"/>
      <c r="E473" s="205"/>
      <c r="F473" s="205"/>
      <c r="G473" s="205"/>
      <c r="H473" s="205"/>
      <c r="I473" s="4"/>
      <c r="J473" s="4"/>
      <c r="K473" s="92"/>
      <c r="L473" s="92"/>
      <c r="M473" s="92"/>
      <c r="N473" s="4"/>
      <c r="O473" s="4"/>
      <c r="P473" s="4"/>
      <c r="Q473" s="4"/>
      <c r="R473" s="4"/>
    </row>
    <row r="474" ht="15.75" customHeight="1">
      <c r="A474" s="4"/>
      <c r="B474" s="4"/>
      <c r="C474" s="205"/>
      <c r="D474" s="205"/>
      <c r="E474" s="205"/>
      <c r="F474" s="205"/>
      <c r="G474" s="205"/>
      <c r="H474" s="205"/>
      <c r="I474" s="4"/>
      <c r="J474" s="4"/>
      <c r="K474" s="92"/>
      <c r="L474" s="92"/>
      <c r="M474" s="92"/>
      <c r="N474" s="4"/>
      <c r="O474" s="4"/>
      <c r="P474" s="4"/>
      <c r="Q474" s="4"/>
      <c r="R474" s="4"/>
    </row>
    <row r="475" ht="15.75" customHeight="1">
      <c r="A475" s="4"/>
      <c r="B475" s="4"/>
      <c r="C475" s="205"/>
      <c r="D475" s="205"/>
      <c r="E475" s="205"/>
      <c r="F475" s="205"/>
      <c r="G475" s="205"/>
      <c r="H475" s="205"/>
      <c r="I475" s="4"/>
      <c r="J475" s="4"/>
      <c r="K475" s="92"/>
      <c r="L475" s="92"/>
      <c r="M475" s="92"/>
      <c r="N475" s="4"/>
      <c r="O475" s="4"/>
      <c r="P475" s="4"/>
      <c r="Q475" s="4"/>
      <c r="R475" s="4"/>
    </row>
    <row r="476" ht="15.75" customHeight="1">
      <c r="A476" s="4"/>
      <c r="B476" s="4"/>
      <c r="C476" s="205"/>
      <c r="D476" s="205"/>
      <c r="E476" s="205"/>
      <c r="F476" s="205"/>
      <c r="G476" s="205"/>
      <c r="H476" s="205"/>
      <c r="I476" s="4"/>
      <c r="J476" s="4"/>
      <c r="K476" s="92"/>
      <c r="L476" s="92"/>
      <c r="M476" s="92"/>
      <c r="N476" s="4"/>
      <c r="O476" s="4"/>
      <c r="P476" s="4"/>
      <c r="Q476" s="4"/>
      <c r="R476" s="4"/>
    </row>
    <row r="477" ht="15.75" customHeight="1">
      <c r="A477" s="4"/>
      <c r="B477" s="4"/>
      <c r="C477" s="205"/>
      <c r="D477" s="205"/>
      <c r="E477" s="205"/>
      <c r="F477" s="205"/>
      <c r="G477" s="205"/>
      <c r="H477" s="205"/>
      <c r="I477" s="4"/>
      <c r="J477" s="4"/>
      <c r="K477" s="92"/>
      <c r="L477" s="92"/>
      <c r="M477" s="92"/>
      <c r="N477" s="4"/>
      <c r="O477" s="4"/>
      <c r="P477" s="4"/>
      <c r="Q477" s="4"/>
      <c r="R477" s="4"/>
    </row>
    <row r="478" ht="15.75" customHeight="1">
      <c r="A478" s="4"/>
      <c r="B478" s="4"/>
      <c r="C478" s="205"/>
      <c r="D478" s="205"/>
      <c r="E478" s="205"/>
      <c r="F478" s="205"/>
      <c r="G478" s="205"/>
      <c r="H478" s="205"/>
      <c r="I478" s="4"/>
      <c r="J478" s="4"/>
      <c r="K478" s="92"/>
      <c r="L478" s="92"/>
      <c r="M478" s="92"/>
      <c r="N478" s="4"/>
      <c r="O478" s="4"/>
      <c r="P478" s="4"/>
      <c r="Q478" s="4"/>
      <c r="R478" s="4"/>
    </row>
    <row r="479" ht="15.75" customHeight="1">
      <c r="A479" s="4"/>
      <c r="B479" s="4"/>
      <c r="C479" s="205"/>
      <c r="D479" s="205"/>
      <c r="E479" s="205"/>
      <c r="F479" s="205"/>
      <c r="G479" s="205"/>
      <c r="H479" s="205"/>
      <c r="I479" s="4"/>
      <c r="J479" s="4"/>
      <c r="K479" s="92"/>
      <c r="L479" s="92"/>
      <c r="M479" s="92"/>
      <c r="N479" s="4"/>
      <c r="O479" s="4"/>
      <c r="P479" s="4"/>
      <c r="Q479" s="4"/>
      <c r="R479" s="4"/>
    </row>
    <row r="480" ht="15.75" customHeight="1">
      <c r="A480" s="4"/>
      <c r="B480" s="4"/>
      <c r="C480" s="205"/>
      <c r="D480" s="205"/>
      <c r="E480" s="205"/>
      <c r="F480" s="205"/>
      <c r="G480" s="205"/>
      <c r="H480" s="205"/>
      <c r="I480" s="4"/>
      <c r="J480" s="4"/>
      <c r="K480" s="92"/>
      <c r="L480" s="92"/>
      <c r="M480" s="92"/>
      <c r="N480" s="4"/>
      <c r="O480" s="4"/>
      <c r="P480" s="4"/>
      <c r="Q480" s="4"/>
      <c r="R480" s="4"/>
    </row>
    <row r="481" ht="15.75" customHeight="1">
      <c r="A481" s="4"/>
      <c r="B481" s="4"/>
      <c r="C481" s="205"/>
      <c r="D481" s="205"/>
      <c r="E481" s="205"/>
      <c r="F481" s="205"/>
      <c r="G481" s="205"/>
      <c r="H481" s="205"/>
      <c r="I481" s="4"/>
      <c r="J481" s="4"/>
      <c r="K481" s="92"/>
      <c r="L481" s="92"/>
      <c r="M481" s="92"/>
      <c r="N481" s="4"/>
      <c r="O481" s="4"/>
      <c r="P481" s="4"/>
      <c r="Q481" s="4"/>
      <c r="R481" s="4"/>
    </row>
    <row r="482" ht="15.75" customHeight="1">
      <c r="A482" s="4"/>
      <c r="B482" s="4"/>
      <c r="C482" s="205"/>
      <c r="D482" s="205"/>
      <c r="E482" s="205"/>
      <c r="F482" s="205"/>
      <c r="G482" s="205"/>
      <c r="H482" s="205"/>
      <c r="I482" s="4"/>
      <c r="J482" s="4"/>
      <c r="K482" s="92"/>
      <c r="L482" s="92"/>
      <c r="M482" s="92"/>
      <c r="N482" s="4"/>
      <c r="O482" s="4"/>
      <c r="P482" s="4"/>
      <c r="Q482" s="4"/>
      <c r="R482" s="4"/>
    </row>
    <row r="483" ht="15.75" customHeight="1">
      <c r="A483" s="4"/>
      <c r="B483" s="4"/>
      <c r="C483" s="205"/>
      <c r="D483" s="205"/>
      <c r="E483" s="205"/>
      <c r="F483" s="205"/>
      <c r="G483" s="205"/>
      <c r="H483" s="205"/>
      <c r="I483" s="4"/>
      <c r="J483" s="4"/>
      <c r="K483" s="92"/>
      <c r="L483" s="92"/>
      <c r="M483" s="92"/>
      <c r="N483" s="4"/>
      <c r="O483" s="4"/>
      <c r="P483" s="4"/>
      <c r="Q483" s="4"/>
      <c r="R483" s="4"/>
    </row>
    <row r="484" ht="15.75" customHeight="1">
      <c r="A484" s="4"/>
      <c r="B484" s="4"/>
      <c r="C484" s="205"/>
      <c r="D484" s="205"/>
      <c r="E484" s="205"/>
      <c r="F484" s="205"/>
      <c r="G484" s="205"/>
      <c r="H484" s="205"/>
      <c r="I484" s="4"/>
      <c r="J484" s="4"/>
      <c r="K484" s="92"/>
      <c r="L484" s="92"/>
      <c r="M484" s="92"/>
      <c r="N484" s="4"/>
      <c r="O484" s="4"/>
      <c r="P484" s="4"/>
      <c r="Q484" s="4"/>
      <c r="R484" s="4"/>
    </row>
    <row r="485" ht="15.75" customHeight="1">
      <c r="A485" s="4"/>
      <c r="B485" s="4"/>
      <c r="C485" s="205"/>
      <c r="D485" s="205"/>
      <c r="E485" s="205"/>
      <c r="F485" s="205"/>
      <c r="G485" s="205"/>
      <c r="H485" s="205"/>
      <c r="I485" s="4"/>
      <c r="J485" s="4"/>
      <c r="K485" s="92"/>
      <c r="L485" s="92"/>
      <c r="M485" s="92"/>
      <c r="N485" s="4"/>
      <c r="O485" s="4"/>
      <c r="P485" s="4"/>
      <c r="Q485" s="4"/>
      <c r="R485" s="4"/>
    </row>
    <row r="486" ht="15.75" customHeight="1">
      <c r="A486" s="4"/>
      <c r="B486" s="4"/>
      <c r="C486" s="205"/>
      <c r="D486" s="205"/>
      <c r="E486" s="205"/>
      <c r="F486" s="205"/>
      <c r="G486" s="205"/>
      <c r="H486" s="205"/>
      <c r="I486" s="4"/>
      <c r="J486" s="4"/>
      <c r="K486" s="92"/>
      <c r="L486" s="92"/>
      <c r="M486" s="92"/>
      <c r="N486" s="4"/>
      <c r="O486" s="4"/>
      <c r="P486" s="4"/>
      <c r="Q486" s="4"/>
      <c r="R486" s="4"/>
    </row>
    <row r="487" ht="15.75" customHeight="1">
      <c r="A487" s="4"/>
      <c r="B487" s="4"/>
      <c r="C487" s="205"/>
      <c r="D487" s="205"/>
      <c r="E487" s="205"/>
      <c r="F487" s="205"/>
      <c r="G487" s="205"/>
      <c r="H487" s="205"/>
      <c r="I487" s="4"/>
      <c r="J487" s="4"/>
      <c r="K487" s="92"/>
      <c r="L487" s="92"/>
      <c r="M487" s="92"/>
      <c r="N487" s="4"/>
      <c r="O487" s="4"/>
      <c r="P487" s="4"/>
      <c r="Q487" s="4"/>
      <c r="R487" s="4"/>
    </row>
    <row r="488" ht="15.75" customHeight="1">
      <c r="A488" s="4"/>
      <c r="B488" s="4"/>
      <c r="C488" s="205"/>
      <c r="D488" s="205"/>
      <c r="E488" s="205"/>
      <c r="F488" s="205"/>
      <c r="G488" s="205"/>
      <c r="H488" s="205"/>
      <c r="I488" s="4"/>
      <c r="J488" s="4"/>
      <c r="K488" s="92"/>
      <c r="L488" s="92"/>
      <c r="M488" s="92"/>
      <c r="N488" s="4"/>
      <c r="O488" s="4"/>
      <c r="P488" s="4"/>
      <c r="Q488" s="4"/>
      <c r="R488" s="4"/>
    </row>
    <row r="489" ht="15.75" customHeight="1">
      <c r="A489" s="4"/>
      <c r="B489" s="4"/>
      <c r="C489" s="205"/>
      <c r="D489" s="205"/>
      <c r="E489" s="205"/>
      <c r="F489" s="205"/>
      <c r="G489" s="205"/>
      <c r="H489" s="205"/>
      <c r="I489" s="4"/>
      <c r="J489" s="4"/>
      <c r="K489" s="92"/>
      <c r="L489" s="92"/>
      <c r="M489" s="92"/>
      <c r="N489" s="4"/>
      <c r="O489" s="4"/>
      <c r="P489" s="4"/>
      <c r="Q489" s="4"/>
      <c r="R489" s="4"/>
    </row>
    <row r="490" ht="15.75" customHeight="1">
      <c r="A490" s="4"/>
      <c r="B490" s="4"/>
      <c r="C490" s="205"/>
      <c r="D490" s="205"/>
      <c r="E490" s="205"/>
      <c r="F490" s="205"/>
      <c r="G490" s="205"/>
      <c r="H490" s="205"/>
      <c r="I490" s="4"/>
      <c r="J490" s="4"/>
      <c r="K490" s="92"/>
      <c r="L490" s="92"/>
      <c r="M490" s="92"/>
      <c r="N490" s="4"/>
      <c r="O490" s="4"/>
      <c r="P490" s="4"/>
      <c r="Q490" s="4"/>
      <c r="R490" s="4"/>
    </row>
    <row r="491" ht="15.75" customHeight="1">
      <c r="A491" s="4"/>
      <c r="B491" s="4"/>
      <c r="C491" s="205"/>
      <c r="D491" s="205"/>
      <c r="E491" s="205"/>
      <c r="F491" s="205"/>
      <c r="G491" s="205"/>
      <c r="H491" s="205"/>
      <c r="I491" s="4"/>
      <c r="J491" s="4"/>
      <c r="K491" s="92"/>
      <c r="L491" s="92"/>
      <c r="M491" s="92"/>
      <c r="N491" s="4"/>
      <c r="O491" s="4"/>
      <c r="P491" s="4"/>
      <c r="Q491" s="4"/>
      <c r="R491" s="4"/>
    </row>
    <row r="492" ht="15.75" customHeight="1">
      <c r="A492" s="4"/>
      <c r="B492" s="4"/>
      <c r="C492" s="205"/>
      <c r="D492" s="205"/>
      <c r="E492" s="205"/>
      <c r="F492" s="205"/>
      <c r="G492" s="205"/>
      <c r="H492" s="205"/>
      <c r="I492" s="4"/>
      <c r="J492" s="4"/>
      <c r="K492" s="92"/>
      <c r="L492" s="92"/>
      <c r="M492" s="92"/>
      <c r="N492" s="4"/>
      <c r="O492" s="4"/>
      <c r="P492" s="4"/>
      <c r="Q492" s="4"/>
      <c r="R492" s="4"/>
    </row>
    <row r="493" ht="15.75" customHeight="1">
      <c r="A493" s="4"/>
      <c r="B493" s="4"/>
      <c r="C493" s="205"/>
      <c r="D493" s="205"/>
      <c r="E493" s="205"/>
      <c r="F493" s="205"/>
      <c r="G493" s="205"/>
      <c r="H493" s="205"/>
      <c r="I493" s="4"/>
      <c r="J493" s="4"/>
      <c r="K493" s="92"/>
      <c r="L493" s="92"/>
      <c r="M493" s="92"/>
      <c r="N493" s="4"/>
      <c r="O493" s="4"/>
      <c r="P493" s="4"/>
      <c r="Q493" s="4"/>
      <c r="R493" s="4"/>
    </row>
    <row r="494" ht="15.75" customHeight="1">
      <c r="A494" s="4"/>
      <c r="B494" s="4"/>
      <c r="C494" s="205"/>
      <c r="D494" s="205"/>
      <c r="E494" s="205"/>
      <c r="F494" s="205"/>
      <c r="G494" s="205"/>
      <c r="H494" s="205"/>
      <c r="I494" s="4"/>
      <c r="J494" s="4"/>
      <c r="K494" s="92"/>
      <c r="L494" s="92"/>
      <c r="M494" s="92"/>
      <c r="N494" s="4"/>
      <c r="O494" s="4"/>
      <c r="P494" s="4"/>
      <c r="Q494" s="4"/>
      <c r="R494" s="4"/>
    </row>
    <row r="495" ht="15.75" customHeight="1">
      <c r="A495" s="4"/>
      <c r="B495" s="4"/>
      <c r="C495" s="205"/>
      <c r="D495" s="205"/>
      <c r="E495" s="205"/>
      <c r="F495" s="205"/>
      <c r="G495" s="205"/>
      <c r="H495" s="205"/>
      <c r="I495" s="4"/>
      <c r="J495" s="4"/>
      <c r="K495" s="92"/>
      <c r="L495" s="92"/>
      <c r="M495" s="92"/>
      <c r="N495" s="4"/>
      <c r="O495" s="4"/>
      <c r="P495" s="4"/>
      <c r="Q495" s="4"/>
      <c r="R495" s="4"/>
    </row>
    <row r="496" ht="15.75" customHeight="1">
      <c r="A496" s="4"/>
      <c r="B496" s="4"/>
      <c r="C496" s="205"/>
      <c r="D496" s="205"/>
      <c r="E496" s="205"/>
      <c r="F496" s="205"/>
      <c r="G496" s="205"/>
      <c r="H496" s="205"/>
      <c r="I496" s="4"/>
      <c r="J496" s="4"/>
      <c r="K496" s="92"/>
      <c r="L496" s="92"/>
      <c r="M496" s="92"/>
      <c r="N496" s="4"/>
      <c r="O496" s="4"/>
      <c r="P496" s="4"/>
      <c r="Q496" s="4"/>
      <c r="R496" s="4"/>
    </row>
    <row r="497" ht="15.75" customHeight="1">
      <c r="A497" s="4"/>
      <c r="B497" s="4"/>
      <c r="C497" s="205"/>
      <c r="D497" s="205"/>
      <c r="E497" s="205"/>
      <c r="F497" s="205"/>
      <c r="G497" s="205"/>
      <c r="H497" s="205"/>
      <c r="I497" s="4"/>
      <c r="J497" s="4"/>
      <c r="K497" s="92"/>
      <c r="L497" s="92"/>
      <c r="M497" s="92"/>
      <c r="N497" s="4"/>
      <c r="O497" s="4"/>
      <c r="P497" s="4"/>
      <c r="Q497" s="4"/>
      <c r="R497" s="4"/>
    </row>
    <row r="498" ht="15.75" customHeight="1">
      <c r="A498" s="4"/>
      <c r="B498" s="4"/>
      <c r="C498" s="205"/>
      <c r="D498" s="205"/>
      <c r="E498" s="205"/>
      <c r="F498" s="205"/>
      <c r="G498" s="205"/>
      <c r="H498" s="205"/>
      <c r="I498" s="4"/>
      <c r="J498" s="4"/>
      <c r="K498" s="92"/>
      <c r="L498" s="92"/>
      <c r="M498" s="92"/>
      <c r="N498" s="4"/>
      <c r="O498" s="4"/>
      <c r="P498" s="4"/>
      <c r="Q498" s="4"/>
      <c r="R498" s="4"/>
    </row>
    <row r="499" ht="15.75" customHeight="1">
      <c r="A499" s="4"/>
      <c r="B499" s="4"/>
      <c r="C499" s="205"/>
      <c r="D499" s="205"/>
      <c r="E499" s="205"/>
      <c r="F499" s="205"/>
      <c r="G499" s="205"/>
      <c r="H499" s="205"/>
      <c r="I499" s="4"/>
      <c r="J499" s="4"/>
      <c r="K499" s="92"/>
      <c r="L499" s="92"/>
      <c r="M499" s="92"/>
      <c r="N499" s="4"/>
      <c r="O499" s="4"/>
      <c r="P499" s="4"/>
      <c r="Q499" s="4"/>
      <c r="R499" s="4"/>
    </row>
    <row r="500" ht="15.75" customHeight="1">
      <c r="A500" s="4"/>
      <c r="B500" s="4"/>
      <c r="C500" s="205"/>
      <c r="D500" s="205"/>
      <c r="E500" s="205"/>
      <c r="F500" s="205"/>
      <c r="G500" s="205"/>
      <c r="H500" s="205"/>
      <c r="I500" s="4"/>
      <c r="J500" s="4"/>
      <c r="K500" s="92"/>
      <c r="L500" s="92"/>
      <c r="M500" s="92"/>
      <c r="N500" s="4"/>
      <c r="O500" s="4"/>
      <c r="P500" s="4"/>
      <c r="Q500" s="4"/>
      <c r="R500" s="4"/>
    </row>
    <row r="501" ht="15.75" customHeight="1">
      <c r="A501" s="4"/>
      <c r="B501" s="4"/>
      <c r="C501" s="205"/>
      <c r="D501" s="205"/>
      <c r="E501" s="205"/>
      <c r="F501" s="205"/>
      <c r="G501" s="205"/>
      <c r="H501" s="205"/>
      <c r="I501" s="4"/>
      <c r="J501" s="4"/>
      <c r="K501" s="92"/>
      <c r="L501" s="92"/>
      <c r="M501" s="92"/>
      <c r="N501" s="4"/>
      <c r="O501" s="4"/>
      <c r="P501" s="4"/>
      <c r="Q501" s="4"/>
      <c r="R501" s="4"/>
    </row>
    <row r="502" ht="15.75" customHeight="1">
      <c r="A502" s="4"/>
      <c r="B502" s="4"/>
      <c r="C502" s="205"/>
      <c r="D502" s="205"/>
      <c r="E502" s="205"/>
      <c r="F502" s="205"/>
      <c r="G502" s="205"/>
      <c r="H502" s="205"/>
      <c r="I502" s="4"/>
      <c r="J502" s="4"/>
      <c r="K502" s="92"/>
      <c r="L502" s="92"/>
      <c r="M502" s="92"/>
      <c r="N502" s="4"/>
      <c r="O502" s="4"/>
      <c r="P502" s="4"/>
      <c r="Q502" s="4"/>
      <c r="R502" s="4"/>
    </row>
    <row r="503" ht="15.75" customHeight="1">
      <c r="A503" s="4"/>
      <c r="B503" s="4"/>
      <c r="C503" s="205"/>
      <c r="D503" s="205"/>
      <c r="E503" s="205"/>
      <c r="F503" s="205"/>
      <c r="G503" s="205"/>
      <c r="H503" s="205"/>
      <c r="I503" s="4"/>
      <c r="J503" s="4"/>
      <c r="K503" s="92"/>
      <c r="L503" s="92"/>
      <c r="M503" s="92"/>
      <c r="N503" s="4"/>
      <c r="O503" s="4"/>
      <c r="P503" s="4"/>
      <c r="Q503" s="4"/>
      <c r="R503" s="4"/>
    </row>
    <row r="504" ht="15.75" customHeight="1">
      <c r="A504" s="4"/>
      <c r="B504" s="4"/>
      <c r="C504" s="205"/>
      <c r="D504" s="205"/>
      <c r="E504" s="205"/>
      <c r="F504" s="205"/>
      <c r="G504" s="205"/>
      <c r="H504" s="205"/>
      <c r="I504" s="4"/>
      <c r="J504" s="4"/>
      <c r="K504" s="92"/>
      <c r="L504" s="92"/>
      <c r="M504" s="92"/>
      <c r="N504" s="4"/>
      <c r="O504" s="4"/>
      <c r="P504" s="4"/>
      <c r="Q504" s="4"/>
      <c r="R504" s="4"/>
    </row>
    <row r="505" ht="15.75" customHeight="1">
      <c r="A505" s="4"/>
      <c r="B505" s="4"/>
      <c r="C505" s="205"/>
      <c r="D505" s="205"/>
      <c r="E505" s="205"/>
      <c r="F505" s="205"/>
      <c r="G505" s="205"/>
      <c r="H505" s="205"/>
      <c r="I505" s="4"/>
      <c r="J505" s="4"/>
      <c r="K505" s="92"/>
      <c r="L505" s="92"/>
      <c r="M505" s="92"/>
      <c r="N505" s="4"/>
      <c r="O505" s="4"/>
      <c r="P505" s="4"/>
      <c r="Q505" s="4"/>
      <c r="R505" s="4"/>
    </row>
    <row r="506" ht="15.75" customHeight="1">
      <c r="A506" s="4"/>
      <c r="B506" s="4"/>
      <c r="C506" s="205"/>
      <c r="D506" s="205"/>
      <c r="E506" s="205"/>
      <c r="F506" s="205"/>
      <c r="G506" s="205"/>
      <c r="H506" s="205"/>
      <c r="I506" s="4"/>
      <c r="J506" s="4"/>
      <c r="K506" s="92"/>
      <c r="L506" s="92"/>
      <c r="M506" s="92"/>
      <c r="N506" s="4"/>
      <c r="O506" s="4"/>
      <c r="P506" s="4"/>
      <c r="Q506" s="4"/>
      <c r="R506" s="4"/>
    </row>
    <row r="507" ht="15.75" customHeight="1">
      <c r="A507" s="4"/>
      <c r="B507" s="4"/>
      <c r="C507" s="205"/>
      <c r="D507" s="205"/>
      <c r="E507" s="205"/>
      <c r="F507" s="205"/>
      <c r="G507" s="205"/>
      <c r="H507" s="205"/>
      <c r="I507" s="4"/>
      <c r="J507" s="4"/>
      <c r="K507" s="92"/>
      <c r="L507" s="92"/>
      <c r="M507" s="92"/>
      <c r="N507" s="4"/>
      <c r="O507" s="4"/>
      <c r="P507" s="4"/>
      <c r="Q507" s="4"/>
      <c r="R507" s="4"/>
    </row>
    <row r="508" ht="15.75" customHeight="1">
      <c r="A508" s="4"/>
      <c r="B508" s="4"/>
      <c r="C508" s="205"/>
      <c r="D508" s="205"/>
      <c r="E508" s="205"/>
      <c r="F508" s="205"/>
      <c r="G508" s="205"/>
      <c r="H508" s="205"/>
      <c r="I508" s="4"/>
      <c r="J508" s="4"/>
      <c r="K508" s="92"/>
      <c r="L508" s="92"/>
      <c r="M508" s="92"/>
      <c r="N508" s="4"/>
      <c r="O508" s="4"/>
      <c r="P508" s="4"/>
      <c r="Q508" s="4"/>
      <c r="R508" s="4"/>
    </row>
    <row r="509" ht="15.75" customHeight="1">
      <c r="A509" s="4"/>
      <c r="B509" s="4"/>
      <c r="C509" s="205"/>
      <c r="D509" s="205"/>
      <c r="E509" s="205"/>
      <c r="F509" s="205"/>
      <c r="G509" s="205"/>
      <c r="H509" s="205"/>
      <c r="I509" s="4"/>
      <c r="J509" s="4"/>
      <c r="K509" s="92"/>
      <c r="L509" s="92"/>
      <c r="M509" s="92"/>
      <c r="N509" s="4"/>
      <c r="O509" s="4"/>
      <c r="P509" s="4"/>
      <c r="Q509" s="4"/>
      <c r="R509" s="4"/>
    </row>
    <row r="510" ht="15.75" customHeight="1">
      <c r="A510" s="4"/>
      <c r="B510" s="4"/>
      <c r="C510" s="205"/>
      <c r="D510" s="205"/>
      <c r="E510" s="205"/>
      <c r="F510" s="205"/>
      <c r="G510" s="205"/>
      <c r="H510" s="205"/>
      <c r="I510" s="4"/>
      <c r="J510" s="4"/>
      <c r="K510" s="92"/>
      <c r="L510" s="92"/>
      <c r="M510" s="92"/>
      <c r="N510" s="4"/>
      <c r="O510" s="4"/>
      <c r="P510" s="4"/>
      <c r="Q510" s="4"/>
      <c r="R510" s="4"/>
    </row>
    <row r="511" ht="15.75" customHeight="1">
      <c r="A511" s="4"/>
      <c r="B511" s="4"/>
      <c r="C511" s="205"/>
      <c r="D511" s="205"/>
      <c r="E511" s="205"/>
      <c r="F511" s="205"/>
      <c r="G511" s="205"/>
      <c r="H511" s="205"/>
      <c r="I511" s="4"/>
      <c r="J511" s="4"/>
      <c r="K511" s="92"/>
      <c r="L511" s="92"/>
      <c r="M511" s="92"/>
      <c r="N511" s="4"/>
      <c r="O511" s="4"/>
      <c r="P511" s="4"/>
      <c r="Q511" s="4"/>
      <c r="R511" s="4"/>
    </row>
    <row r="512" ht="15.75" customHeight="1">
      <c r="A512" s="4"/>
      <c r="B512" s="4"/>
      <c r="C512" s="205"/>
      <c r="D512" s="205"/>
      <c r="E512" s="205"/>
      <c r="F512" s="205"/>
      <c r="G512" s="205"/>
      <c r="H512" s="205"/>
      <c r="I512" s="4"/>
      <c r="J512" s="4"/>
      <c r="K512" s="92"/>
      <c r="L512" s="92"/>
      <c r="M512" s="92"/>
      <c r="N512" s="4"/>
      <c r="O512" s="4"/>
      <c r="P512" s="4"/>
      <c r="Q512" s="4"/>
      <c r="R512" s="4"/>
    </row>
    <row r="513" ht="15.75" customHeight="1">
      <c r="A513" s="4"/>
      <c r="B513" s="4"/>
      <c r="C513" s="205"/>
      <c r="D513" s="205"/>
      <c r="E513" s="205"/>
      <c r="F513" s="205"/>
      <c r="G513" s="205"/>
      <c r="H513" s="205"/>
      <c r="I513" s="4"/>
      <c r="J513" s="4"/>
      <c r="K513" s="92"/>
      <c r="L513" s="92"/>
      <c r="M513" s="92"/>
      <c r="N513" s="4"/>
      <c r="O513" s="4"/>
      <c r="P513" s="4"/>
      <c r="Q513" s="4"/>
      <c r="R513" s="4"/>
    </row>
    <row r="514" ht="15.75" customHeight="1">
      <c r="A514" s="4"/>
      <c r="B514" s="4"/>
      <c r="C514" s="205"/>
      <c r="D514" s="205"/>
      <c r="E514" s="205"/>
      <c r="F514" s="205"/>
      <c r="G514" s="205"/>
      <c r="H514" s="205"/>
      <c r="I514" s="4"/>
      <c r="J514" s="4"/>
      <c r="K514" s="92"/>
      <c r="L514" s="92"/>
      <c r="M514" s="92"/>
      <c r="N514" s="4"/>
      <c r="O514" s="4"/>
      <c r="P514" s="4"/>
      <c r="Q514" s="4"/>
      <c r="R514" s="4"/>
    </row>
    <row r="515" ht="15.75" customHeight="1">
      <c r="A515" s="4"/>
      <c r="B515" s="4"/>
      <c r="C515" s="205"/>
      <c r="D515" s="205"/>
      <c r="E515" s="205"/>
      <c r="F515" s="205"/>
      <c r="G515" s="205"/>
      <c r="H515" s="205"/>
      <c r="I515" s="4"/>
      <c r="J515" s="4"/>
      <c r="K515" s="92"/>
      <c r="L515" s="92"/>
      <c r="M515" s="92"/>
      <c r="N515" s="4"/>
      <c r="O515" s="4"/>
      <c r="P515" s="4"/>
      <c r="Q515" s="4"/>
      <c r="R515" s="4"/>
    </row>
    <row r="516" ht="15.75" customHeight="1">
      <c r="A516" s="4"/>
      <c r="B516" s="4"/>
      <c r="C516" s="205"/>
      <c r="D516" s="205"/>
      <c r="E516" s="205"/>
      <c r="F516" s="205"/>
      <c r="G516" s="205"/>
      <c r="H516" s="205"/>
      <c r="I516" s="4"/>
      <c r="J516" s="4"/>
      <c r="K516" s="92"/>
      <c r="L516" s="92"/>
      <c r="M516" s="92"/>
      <c r="N516" s="4"/>
      <c r="O516" s="4"/>
      <c r="P516" s="4"/>
      <c r="Q516" s="4"/>
      <c r="R516" s="4"/>
    </row>
    <row r="517" ht="15.75" customHeight="1">
      <c r="A517" s="4"/>
      <c r="B517" s="4"/>
      <c r="C517" s="205"/>
      <c r="D517" s="205"/>
      <c r="E517" s="205"/>
      <c r="F517" s="205"/>
      <c r="G517" s="205"/>
      <c r="H517" s="205"/>
      <c r="I517" s="4"/>
      <c r="J517" s="4"/>
      <c r="K517" s="92"/>
      <c r="L517" s="92"/>
      <c r="M517" s="92"/>
      <c r="N517" s="4"/>
      <c r="O517" s="4"/>
      <c r="P517" s="4"/>
      <c r="Q517" s="4"/>
      <c r="R517" s="4"/>
    </row>
    <row r="518" ht="15.75" customHeight="1">
      <c r="A518" s="4"/>
      <c r="B518" s="4"/>
      <c r="C518" s="205"/>
      <c r="D518" s="205"/>
      <c r="E518" s="205"/>
      <c r="F518" s="205"/>
      <c r="G518" s="205"/>
      <c r="H518" s="205"/>
      <c r="I518" s="4"/>
      <c r="J518" s="4"/>
      <c r="K518" s="92"/>
      <c r="L518" s="92"/>
      <c r="M518" s="92"/>
      <c r="N518" s="4"/>
      <c r="O518" s="4"/>
      <c r="P518" s="4"/>
      <c r="Q518" s="4"/>
      <c r="R518" s="4"/>
    </row>
    <row r="519" ht="15.75" customHeight="1">
      <c r="A519" s="4"/>
      <c r="B519" s="4"/>
      <c r="C519" s="205"/>
      <c r="D519" s="205"/>
      <c r="E519" s="205"/>
      <c r="F519" s="205"/>
      <c r="G519" s="205"/>
      <c r="H519" s="205"/>
      <c r="I519" s="4"/>
      <c r="J519" s="4"/>
      <c r="K519" s="92"/>
      <c r="L519" s="92"/>
      <c r="M519" s="92"/>
      <c r="N519" s="4"/>
      <c r="O519" s="4"/>
      <c r="P519" s="4"/>
      <c r="Q519" s="4"/>
      <c r="R519" s="4"/>
    </row>
    <row r="520" ht="15.75" customHeight="1">
      <c r="A520" s="4"/>
      <c r="B520" s="4"/>
      <c r="C520" s="205"/>
      <c r="D520" s="205"/>
      <c r="E520" s="205"/>
      <c r="F520" s="205"/>
      <c r="G520" s="205"/>
      <c r="H520" s="205"/>
      <c r="I520" s="4"/>
      <c r="J520" s="4"/>
      <c r="K520" s="92"/>
      <c r="L520" s="92"/>
      <c r="M520" s="92"/>
      <c r="N520" s="4"/>
      <c r="O520" s="4"/>
      <c r="P520" s="4"/>
      <c r="Q520" s="4"/>
      <c r="R520" s="4"/>
    </row>
    <row r="521" ht="15.75" customHeight="1">
      <c r="A521" s="4"/>
      <c r="B521" s="4"/>
      <c r="C521" s="205"/>
      <c r="D521" s="205"/>
      <c r="E521" s="205"/>
      <c r="F521" s="205"/>
      <c r="G521" s="205"/>
      <c r="H521" s="205"/>
      <c r="I521" s="4"/>
      <c r="J521" s="4"/>
      <c r="K521" s="92"/>
      <c r="L521" s="92"/>
      <c r="M521" s="92"/>
      <c r="N521" s="4"/>
      <c r="O521" s="4"/>
      <c r="P521" s="4"/>
      <c r="Q521" s="4"/>
      <c r="R521" s="4"/>
    </row>
    <row r="522" ht="15.75" customHeight="1">
      <c r="A522" s="4"/>
      <c r="B522" s="4"/>
      <c r="C522" s="205"/>
      <c r="D522" s="205"/>
      <c r="E522" s="205"/>
      <c r="F522" s="205"/>
      <c r="G522" s="205"/>
      <c r="H522" s="205"/>
      <c r="I522" s="4"/>
      <c r="J522" s="4"/>
      <c r="K522" s="92"/>
      <c r="L522" s="92"/>
      <c r="M522" s="92"/>
      <c r="N522" s="4"/>
      <c r="O522" s="4"/>
      <c r="P522" s="4"/>
      <c r="Q522" s="4"/>
      <c r="R522" s="4"/>
    </row>
    <row r="523" ht="15.75" customHeight="1">
      <c r="A523" s="4"/>
      <c r="B523" s="4"/>
      <c r="C523" s="205"/>
      <c r="D523" s="205"/>
      <c r="E523" s="205"/>
      <c r="F523" s="205"/>
      <c r="G523" s="205"/>
      <c r="H523" s="205"/>
      <c r="I523" s="4"/>
      <c r="J523" s="4"/>
      <c r="K523" s="92"/>
      <c r="L523" s="92"/>
      <c r="M523" s="92"/>
      <c r="N523" s="4"/>
      <c r="O523" s="4"/>
      <c r="P523" s="4"/>
      <c r="Q523" s="4"/>
      <c r="R523" s="4"/>
    </row>
    <row r="524" ht="15.75" customHeight="1">
      <c r="A524" s="4"/>
      <c r="B524" s="4"/>
      <c r="C524" s="205"/>
      <c r="D524" s="205"/>
      <c r="E524" s="205"/>
      <c r="F524" s="205"/>
      <c r="G524" s="205"/>
      <c r="H524" s="205"/>
      <c r="I524" s="4"/>
      <c r="J524" s="4"/>
      <c r="K524" s="92"/>
      <c r="L524" s="92"/>
      <c r="M524" s="92"/>
      <c r="N524" s="4"/>
      <c r="O524" s="4"/>
      <c r="P524" s="4"/>
      <c r="Q524" s="4"/>
      <c r="R524" s="4"/>
    </row>
    <row r="525" ht="15.75" customHeight="1">
      <c r="A525" s="4"/>
      <c r="B525" s="4"/>
      <c r="C525" s="205"/>
      <c r="D525" s="205"/>
      <c r="E525" s="205"/>
      <c r="F525" s="205"/>
      <c r="G525" s="205"/>
      <c r="H525" s="205"/>
      <c r="I525" s="4"/>
      <c r="J525" s="4"/>
      <c r="K525" s="92"/>
      <c r="L525" s="92"/>
      <c r="M525" s="92"/>
      <c r="N525" s="4"/>
      <c r="O525" s="4"/>
      <c r="P525" s="4"/>
      <c r="Q525" s="4"/>
      <c r="R525" s="4"/>
    </row>
    <row r="526" ht="15.75" customHeight="1">
      <c r="A526" s="4"/>
      <c r="B526" s="4"/>
      <c r="C526" s="205"/>
      <c r="D526" s="205"/>
      <c r="E526" s="205"/>
      <c r="F526" s="205"/>
      <c r="G526" s="205"/>
      <c r="H526" s="205"/>
      <c r="I526" s="4"/>
      <c r="J526" s="4"/>
      <c r="K526" s="92"/>
      <c r="L526" s="92"/>
      <c r="M526" s="92"/>
      <c r="N526" s="4"/>
      <c r="O526" s="4"/>
      <c r="P526" s="4"/>
      <c r="Q526" s="4"/>
      <c r="R526" s="4"/>
    </row>
    <row r="527" ht="15.75" customHeight="1">
      <c r="A527" s="4"/>
      <c r="B527" s="4"/>
      <c r="C527" s="205"/>
      <c r="D527" s="205"/>
      <c r="E527" s="205"/>
      <c r="F527" s="205"/>
      <c r="G527" s="205"/>
      <c r="H527" s="205"/>
      <c r="I527" s="4"/>
      <c r="J527" s="4"/>
      <c r="K527" s="92"/>
      <c r="L527" s="92"/>
      <c r="M527" s="92"/>
      <c r="N527" s="4"/>
      <c r="O527" s="4"/>
      <c r="P527" s="4"/>
      <c r="Q527" s="4"/>
      <c r="R527" s="4"/>
    </row>
    <row r="528" ht="15.75" customHeight="1">
      <c r="A528" s="4"/>
      <c r="B528" s="4"/>
      <c r="C528" s="205"/>
      <c r="D528" s="205"/>
      <c r="E528" s="205"/>
      <c r="F528" s="205"/>
      <c r="G528" s="205"/>
      <c r="H528" s="205"/>
      <c r="I528" s="4"/>
      <c r="J528" s="4"/>
      <c r="K528" s="92"/>
      <c r="L528" s="92"/>
      <c r="M528" s="92"/>
      <c r="N528" s="4"/>
      <c r="O528" s="4"/>
      <c r="P528" s="4"/>
      <c r="Q528" s="4"/>
      <c r="R528" s="4"/>
    </row>
    <row r="529" ht="15.75" customHeight="1">
      <c r="A529" s="4"/>
      <c r="B529" s="4"/>
      <c r="C529" s="205"/>
      <c r="D529" s="205"/>
      <c r="E529" s="205"/>
      <c r="F529" s="205"/>
      <c r="G529" s="205"/>
      <c r="H529" s="205"/>
      <c r="I529" s="4"/>
      <c r="J529" s="4"/>
      <c r="K529" s="92"/>
      <c r="L529" s="92"/>
      <c r="M529" s="92"/>
      <c r="N529" s="4"/>
      <c r="O529" s="4"/>
      <c r="P529" s="4"/>
      <c r="Q529" s="4"/>
      <c r="R529" s="4"/>
    </row>
    <row r="530" ht="15.75" customHeight="1">
      <c r="A530" s="4"/>
      <c r="B530" s="4"/>
      <c r="C530" s="205"/>
      <c r="D530" s="205"/>
      <c r="E530" s="205"/>
      <c r="F530" s="205"/>
      <c r="G530" s="205"/>
      <c r="H530" s="205"/>
      <c r="I530" s="4"/>
      <c r="J530" s="4"/>
      <c r="K530" s="92"/>
      <c r="L530" s="92"/>
      <c r="M530" s="92"/>
      <c r="N530" s="4"/>
      <c r="O530" s="4"/>
      <c r="P530" s="4"/>
      <c r="Q530" s="4"/>
      <c r="R530" s="4"/>
    </row>
    <row r="531" ht="15.75" customHeight="1">
      <c r="A531" s="4"/>
      <c r="B531" s="4"/>
      <c r="C531" s="205"/>
      <c r="D531" s="205"/>
      <c r="E531" s="205"/>
      <c r="F531" s="205"/>
      <c r="G531" s="205"/>
      <c r="H531" s="205"/>
      <c r="I531" s="4"/>
      <c r="J531" s="4"/>
      <c r="K531" s="92"/>
      <c r="L531" s="92"/>
      <c r="M531" s="92"/>
      <c r="N531" s="4"/>
      <c r="O531" s="4"/>
      <c r="P531" s="4"/>
      <c r="Q531" s="4"/>
      <c r="R531" s="4"/>
    </row>
    <row r="532" ht="15.75" customHeight="1">
      <c r="A532" s="4"/>
      <c r="B532" s="4"/>
      <c r="C532" s="205"/>
      <c r="D532" s="205"/>
      <c r="E532" s="205"/>
      <c r="F532" s="205"/>
      <c r="G532" s="205"/>
      <c r="H532" s="205"/>
      <c r="I532" s="4"/>
      <c r="J532" s="4"/>
      <c r="K532" s="92"/>
      <c r="L532" s="92"/>
      <c r="M532" s="92"/>
      <c r="N532" s="4"/>
      <c r="O532" s="4"/>
      <c r="P532" s="4"/>
      <c r="Q532" s="4"/>
      <c r="R532" s="4"/>
    </row>
    <row r="533" ht="15.75" customHeight="1">
      <c r="A533" s="4"/>
      <c r="B533" s="4"/>
      <c r="C533" s="205"/>
      <c r="D533" s="205"/>
      <c r="E533" s="205"/>
      <c r="F533" s="205"/>
      <c r="G533" s="205"/>
      <c r="H533" s="205"/>
      <c r="I533" s="4"/>
      <c r="J533" s="4"/>
      <c r="K533" s="92"/>
      <c r="L533" s="92"/>
      <c r="M533" s="92"/>
      <c r="N533" s="4"/>
      <c r="O533" s="4"/>
      <c r="P533" s="4"/>
      <c r="Q533" s="4"/>
      <c r="R533" s="4"/>
    </row>
    <row r="534" ht="15.75" customHeight="1">
      <c r="A534" s="4"/>
      <c r="B534" s="4"/>
      <c r="C534" s="205"/>
      <c r="D534" s="205"/>
      <c r="E534" s="205"/>
      <c r="F534" s="205"/>
      <c r="G534" s="205"/>
      <c r="H534" s="205"/>
      <c r="I534" s="4"/>
      <c r="J534" s="4"/>
      <c r="K534" s="92"/>
      <c r="L534" s="92"/>
      <c r="M534" s="92"/>
      <c r="N534" s="4"/>
      <c r="O534" s="4"/>
      <c r="P534" s="4"/>
      <c r="Q534" s="4"/>
      <c r="R534" s="4"/>
    </row>
    <row r="535" ht="15.75" customHeight="1">
      <c r="A535" s="4"/>
      <c r="B535" s="4"/>
      <c r="C535" s="205"/>
      <c r="D535" s="205"/>
      <c r="E535" s="205"/>
      <c r="F535" s="205"/>
      <c r="G535" s="205"/>
      <c r="H535" s="205"/>
      <c r="I535" s="4"/>
      <c r="J535" s="4"/>
      <c r="K535" s="92"/>
      <c r="L535" s="92"/>
      <c r="M535" s="92"/>
      <c r="N535" s="4"/>
      <c r="O535" s="4"/>
      <c r="P535" s="4"/>
      <c r="Q535" s="4"/>
      <c r="R535" s="4"/>
    </row>
    <row r="536" ht="15.75" customHeight="1">
      <c r="A536" s="4"/>
      <c r="B536" s="4"/>
      <c r="C536" s="205"/>
      <c r="D536" s="205"/>
      <c r="E536" s="205"/>
      <c r="F536" s="205"/>
      <c r="G536" s="205"/>
      <c r="H536" s="205"/>
      <c r="I536" s="4"/>
      <c r="J536" s="4"/>
      <c r="K536" s="92"/>
      <c r="L536" s="92"/>
      <c r="M536" s="92"/>
      <c r="N536" s="4"/>
      <c r="O536" s="4"/>
      <c r="P536" s="4"/>
      <c r="Q536" s="4"/>
      <c r="R536" s="4"/>
    </row>
    <row r="537" ht="15.75" customHeight="1">
      <c r="A537" s="4"/>
      <c r="B537" s="4"/>
      <c r="C537" s="205"/>
      <c r="D537" s="205"/>
      <c r="E537" s="205"/>
      <c r="F537" s="205"/>
      <c r="G537" s="205"/>
      <c r="H537" s="205"/>
      <c r="I537" s="4"/>
      <c r="J537" s="4"/>
      <c r="K537" s="92"/>
      <c r="L537" s="92"/>
      <c r="M537" s="92"/>
      <c r="N537" s="4"/>
      <c r="O537" s="4"/>
      <c r="P537" s="4"/>
      <c r="Q537" s="4"/>
      <c r="R537" s="4"/>
    </row>
    <row r="538" ht="15.75" customHeight="1">
      <c r="A538" s="4"/>
      <c r="B538" s="4"/>
      <c r="C538" s="205"/>
      <c r="D538" s="205"/>
      <c r="E538" s="205"/>
      <c r="F538" s="205"/>
      <c r="G538" s="205"/>
      <c r="H538" s="205"/>
      <c r="I538" s="4"/>
      <c r="J538" s="4"/>
      <c r="K538" s="92"/>
      <c r="L538" s="92"/>
      <c r="M538" s="92"/>
      <c r="N538" s="4"/>
      <c r="O538" s="4"/>
      <c r="P538" s="4"/>
      <c r="Q538" s="4"/>
      <c r="R538" s="4"/>
    </row>
    <row r="539" ht="15.75" customHeight="1">
      <c r="A539" s="4"/>
      <c r="B539" s="4"/>
      <c r="C539" s="205"/>
      <c r="D539" s="205"/>
      <c r="E539" s="205"/>
      <c r="F539" s="205"/>
      <c r="G539" s="205"/>
      <c r="H539" s="205"/>
      <c r="I539" s="4"/>
      <c r="J539" s="4"/>
      <c r="K539" s="92"/>
      <c r="L539" s="92"/>
      <c r="M539" s="92"/>
      <c r="N539" s="4"/>
      <c r="O539" s="4"/>
      <c r="P539" s="4"/>
      <c r="Q539" s="4"/>
      <c r="R539" s="4"/>
    </row>
    <row r="540" ht="15.75" customHeight="1">
      <c r="A540" s="4"/>
      <c r="B540" s="4"/>
      <c r="C540" s="205"/>
      <c r="D540" s="205"/>
      <c r="E540" s="205"/>
      <c r="F540" s="205"/>
      <c r="G540" s="205"/>
      <c r="H540" s="205"/>
      <c r="I540" s="4"/>
      <c r="J540" s="4"/>
      <c r="K540" s="92"/>
      <c r="L540" s="92"/>
      <c r="M540" s="92"/>
      <c r="N540" s="4"/>
      <c r="O540" s="4"/>
      <c r="P540" s="4"/>
      <c r="Q540" s="4"/>
      <c r="R540" s="4"/>
    </row>
    <row r="541" ht="15.75" customHeight="1">
      <c r="A541" s="4"/>
      <c r="B541" s="4"/>
      <c r="C541" s="205"/>
      <c r="D541" s="205"/>
      <c r="E541" s="205"/>
      <c r="F541" s="205"/>
      <c r="G541" s="205"/>
      <c r="H541" s="205"/>
      <c r="I541" s="4"/>
      <c r="J541" s="4"/>
      <c r="K541" s="92"/>
      <c r="L541" s="92"/>
      <c r="M541" s="92"/>
      <c r="N541" s="4"/>
      <c r="O541" s="4"/>
      <c r="P541" s="4"/>
      <c r="Q541" s="4"/>
      <c r="R541" s="4"/>
    </row>
    <row r="542" ht="15.75" customHeight="1">
      <c r="A542" s="4"/>
      <c r="B542" s="4"/>
      <c r="C542" s="205"/>
      <c r="D542" s="205"/>
      <c r="E542" s="205"/>
      <c r="F542" s="205"/>
      <c r="G542" s="205"/>
      <c r="H542" s="205"/>
      <c r="I542" s="4"/>
      <c r="J542" s="4"/>
      <c r="K542" s="92"/>
      <c r="L542" s="92"/>
      <c r="M542" s="92"/>
      <c r="N542" s="4"/>
      <c r="O542" s="4"/>
      <c r="P542" s="4"/>
      <c r="Q542" s="4"/>
      <c r="R542" s="4"/>
    </row>
    <row r="543" ht="15.75" customHeight="1">
      <c r="A543" s="4"/>
      <c r="B543" s="4"/>
      <c r="C543" s="205"/>
      <c r="D543" s="205"/>
      <c r="E543" s="205"/>
      <c r="F543" s="205"/>
      <c r="G543" s="205"/>
      <c r="H543" s="205"/>
      <c r="I543" s="4"/>
      <c r="J543" s="4"/>
      <c r="K543" s="92"/>
      <c r="L543" s="92"/>
      <c r="M543" s="92"/>
      <c r="N543" s="4"/>
      <c r="O543" s="4"/>
      <c r="P543" s="4"/>
      <c r="Q543" s="4"/>
      <c r="R543" s="4"/>
    </row>
    <row r="544" ht="15.75" customHeight="1">
      <c r="A544" s="4"/>
      <c r="B544" s="4"/>
      <c r="C544" s="205"/>
      <c r="D544" s="205"/>
      <c r="E544" s="205"/>
      <c r="F544" s="205"/>
      <c r="G544" s="205"/>
      <c r="H544" s="205"/>
      <c r="I544" s="4"/>
      <c r="J544" s="4"/>
      <c r="K544" s="92"/>
      <c r="L544" s="92"/>
      <c r="M544" s="92"/>
      <c r="N544" s="4"/>
      <c r="O544" s="4"/>
      <c r="P544" s="4"/>
      <c r="Q544" s="4"/>
      <c r="R544" s="4"/>
    </row>
    <row r="545" ht="15.75" customHeight="1">
      <c r="A545" s="4"/>
      <c r="B545" s="4"/>
      <c r="C545" s="205"/>
      <c r="D545" s="205"/>
      <c r="E545" s="205"/>
      <c r="F545" s="205"/>
      <c r="G545" s="205"/>
      <c r="H545" s="205"/>
      <c r="I545" s="4"/>
      <c r="J545" s="4"/>
      <c r="K545" s="92"/>
      <c r="L545" s="92"/>
      <c r="M545" s="92"/>
      <c r="N545" s="4"/>
      <c r="O545" s="4"/>
      <c r="P545" s="4"/>
      <c r="Q545" s="4"/>
      <c r="R545" s="4"/>
    </row>
    <row r="546" ht="15.75" customHeight="1">
      <c r="A546" s="4"/>
      <c r="B546" s="4"/>
      <c r="C546" s="205"/>
      <c r="D546" s="205"/>
      <c r="E546" s="205"/>
      <c r="F546" s="205"/>
      <c r="G546" s="205"/>
      <c r="H546" s="205"/>
      <c r="I546" s="4"/>
      <c r="J546" s="4"/>
      <c r="K546" s="92"/>
      <c r="L546" s="92"/>
      <c r="M546" s="92"/>
      <c r="N546" s="4"/>
      <c r="O546" s="4"/>
      <c r="P546" s="4"/>
      <c r="Q546" s="4"/>
      <c r="R546" s="4"/>
    </row>
    <row r="547" ht="15.75" customHeight="1">
      <c r="A547" s="4"/>
      <c r="B547" s="4"/>
      <c r="C547" s="205"/>
      <c r="D547" s="205"/>
      <c r="E547" s="205"/>
      <c r="F547" s="205"/>
      <c r="G547" s="205"/>
      <c r="H547" s="205"/>
      <c r="I547" s="4"/>
      <c r="J547" s="4"/>
      <c r="K547" s="92"/>
      <c r="L547" s="92"/>
      <c r="M547" s="92"/>
      <c r="N547" s="4"/>
      <c r="O547" s="4"/>
      <c r="P547" s="4"/>
      <c r="Q547" s="4"/>
      <c r="R547" s="4"/>
    </row>
    <row r="548" ht="15.75" customHeight="1">
      <c r="A548" s="4"/>
      <c r="B548" s="4"/>
      <c r="C548" s="205"/>
      <c r="D548" s="205"/>
      <c r="E548" s="205"/>
      <c r="F548" s="205"/>
      <c r="G548" s="205"/>
      <c r="H548" s="205"/>
      <c r="I548" s="4"/>
      <c r="J548" s="4"/>
      <c r="K548" s="92"/>
      <c r="L548" s="92"/>
      <c r="M548" s="92"/>
      <c r="N548" s="4"/>
      <c r="O548" s="4"/>
      <c r="P548" s="4"/>
      <c r="Q548" s="4"/>
      <c r="R548" s="4"/>
    </row>
    <row r="549" ht="15.75" customHeight="1">
      <c r="A549" s="4"/>
      <c r="B549" s="4"/>
      <c r="C549" s="205"/>
      <c r="D549" s="205"/>
      <c r="E549" s="205"/>
      <c r="F549" s="205"/>
      <c r="G549" s="205"/>
      <c r="H549" s="205"/>
      <c r="I549" s="4"/>
      <c r="J549" s="4"/>
      <c r="K549" s="92"/>
      <c r="L549" s="92"/>
      <c r="M549" s="92"/>
      <c r="N549" s="4"/>
      <c r="O549" s="4"/>
      <c r="P549" s="4"/>
      <c r="Q549" s="4"/>
      <c r="R549" s="4"/>
    </row>
    <row r="550" ht="15.75" customHeight="1">
      <c r="A550" s="4"/>
      <c r="B550" s="4"/>
      <c r="C550" s="205"/>
      <c r="D550" s="205"/>
      <c r="E550" s="205"/>
      <c r="F550" s="205"/>
      <c r="G550" s="205"/>
      <c r="H550" s="205"/>
      <c r="I550" s="4"/>
      <c r="J550" s="4"/>
      <c r="K550" s="92"/>
      <c r="L550" s="92"/>
      <c r="M550" s="92"/>
      <c r="N550" s="4"/>
      <c r="O550" s="4"/>
      <c r="P550" s="4"/>
      <c r="Q550" s="4"/>
      <c r="R550" s="4"/>
    </row>
    <row r="551" ht="15.75" customHeight="1">
      <c r="A551" s="4"/>
      <c r="B551" s="4"/>
      <c r="C551" s="205"/>
      <c r="D551" s="205"/>
      <c r="E551" s="205"/>
      <c r="F551" s="205"/>
      <c r="G551" s="205"/>
      <c r="H551" s="205"/>
      <c r="I551" s="4"/>
      <c r="J551" s="4"/>
      <c r="K551" s="92"/>
      <c r="L551" s="92"/>
      <c r="M551" s="92"/>
      <c r="N551" s="4"/>
      <c r="O551" s="4"/>
      <c r="P551" s="4"/>
      <c r="Q551" s="4"/>
      <c r="R551" s="4"/>
    </row>
    <row r="552" ht="15.75" customHeight="1">
      <c r="A552" s="4"/>
      <c r="B552" s="4"/>
      <c r="C552" s="205"/>
      <c r="D552" s="205"/>
      <c r="E552" s="205"/>
      <c r="F552" s="205"/>
      <c r="G552" s="205"/>
      <c r="H552" s="205"/>
      <c r="I552" s="4"/>
      <c r="J552" s="4"/>
      <c r="K552" s="92"/>
      <c r="L552" s="92"/>
      <c r="M552" s="92"/>
      <c r="N552" s="4"/>
      <c r="O552" s="4"/>
      <c r="P552" s="4"/>
      <c r="Q552" s="4"/>
      <c r="R552" s="4"/>
    </row>
    <row r="553" ht="15.75" customHeight="1">
      <c r="A553" s="4"/>
      <c r="B553" s="4"/>
      <c r="C553" s="205"/>
      <c r="D553" s="205"/>
      <c r="E553" s="205"/>
      <c r="F553" s="205"/>
      <c r="G553" s="205"/>
      <c r="H553" s="205"/>
      <c r="I553" s="4"/>
      <c r="J553" s="4"/>
      <c r="K553" s="92"/>
      <c r="L553" s="92"/>
      <c r="M553" s="92"/>
      <c r="N553" s="4"/>
      <c r="O553" s="4"/>
      <c r="P553" s="4"/>
      <c r="Q553" s="4"/>
      <c r="R553" s="4"/>
    </row>
    <row r="554" ht="15.75" customHeight="1">
      <c r="A554" s="4"/>
      <c r="B554" s="4"/>
      <c r="C554" s="205"/>
      <c r="D554" s="205"/>
      <c r="E554" s="205"/>
      <c r="F554" s="205"/>
      <c r="G554" s="205"/>
      <c r="H554" s="205"/>
      <c r="I554" s="4"/>
      <c r="J554" s="4"/>
      <c r="K554" s="92"/>
      <c r="L554" s="92"/>
      <c r="M554" s="92"/>
      <c r="N554" s="4"/>
      <c r="O554" s="4"/>
      <c r="P554" s="4"/>
      <c r="Q554" s="4"/>
      <c r="R554" s="4"/>
    </row>
    <row r="555" ht="15.75" customHeight="1">
      <c r="A555" s="4"/>
      <c r="B555" s="4"/>
      <c r="C555" s="205"/>
      <c r="D555" s="205"/>
      <c r="E555" s="205"/>
      <c r="F555" s="205"/>
      <c r="G555" s="205"/>
      <c r="H555" s="205"/>
      <c r="I555" s="4"/>
      <c r="J555" s="4"/>
      <c r="K555" s="92"/>
      <c r="L555" s="92"/>
      <c r="M555" s="92"/>
      <c r="N555" s="4"/>
      <c r="O555" s="4"/>
      <c r="P555" s="4"/>
      <c r="Q555" s="4"/>
      <c r="R555" s="4"/>
    </row>
    <row r="556" ht="15.75" customHeight="1">
      <c r="A556" s="4"/>
      <c r="B556" s="4"/>
      <c r="C556" s="205"/>
      <c r="D556" s="205"/>
      <c r="E556" s="205"/>
      <c r="F556" s="205"/>
      <c r="G556" s="205"/>
      <c r="H556" s="205"/>
      <c r="I556" s="4"/>
      <c r="J556" s="4"/>
      <c r="K556" s="92"/>
      <c r="L556" s="92"/>
      <c r="M556" s="92"/>
      <c r="N556" s="4"/>
      <c r="O556" s="4"/>
      <c r="P556" s="4"/>
      <c r="Q556" s="4"/>
      <c r="R556" s="4"/>
    </row>
    <row r="557" ht="15.75" customHeight="1">
      <c r="A557" s="4"/>
      <c r="B557" s="4"/>
      <c r="C557" s="205"/>
      <c r="D557" s="205"/>
      <c r="E557" s="205"/>
      <c r="F557" s="205"/>
      <c r="G557" s="205"/>
      <c r="H557" s="205"/>
      <c r="I557" s="4"/>
      <c r="J557" s="4"/>
      <c r="K557" s="92"/>
      <c r="L557" s="92"/>
      <c r="M557" s="92"/>
      <c r="N557" s="4"/>
      <c r="O557" s="4"/>
      <c r="P557" s="4"/>
      <c r="Q557" s="4"/>
      <c r="R557" s="4"/>
    </row>
    <row r="558" ht="15.75" customHeight="1">
      <c r="A558" s="4"/>
      <c r="B558" s="4"/>
      <c r="C558" s="205"/>
      <c r="D558" s="205"/>
      <c r="E558" s="205"/>
      <c r="F558" s="205"/>
      <c r="G558" s="205"/>
      <c r="H558" s="205"/>
      <c r="I558" s="4"/>
      <c r="J558" s="4"/>
      <c r="K558" s="92"/>
      <c r="L558" s="92"/>
      <c r="M558" s="92"/>
      <c r="N558" s="4"/>
      <c r="O558" s="4"/>
      <c r="P558" s="4"/>
      <c r="Q558" s="4"/>
      <c r="R558" s="4"/>
    </row>
    <row r="559" ht="15.75" customHeight="1">
      <c r="A559" s="4"/>
      <c r="B559" s="4"/>
      <c r="C559" s="205"/>
      <c r="D559" s="205"/>
      <c r="E559" s="205"/>
      <c r="F559" s="205"/>
      <c r="G559" s="205"/>
      <c r="H559" s="205"/>
      <c r="I559" s="4"/>
      <c r="J559" s="4"/>
      <c r="K559" s="92"/>
      <c r="L559" s="92"/>
      <c r="M559" s="92"/>
      <c r="N559" s="4"/>
      <c r="O559" s="4"/>
      <c r="P559" s="4"/>
      <c r="Q559" s="4"/>
      <c r="R559" s="4"/>
    </row>
    <row r="560" ht="15.75" customHeight="1">
      <c r="A560" s="4"/>
      <c r="B560" s="4"/>
      <c r="C560" s="205"/>
      <c r="D560" s="205"/>
      <c r="E560" s="205"/>
      <c r="F560" s="205"/>
      <c r="G560" s="205"/>
      <c r="H560" s="205"/>
      <c r="I560" s="4"/>
      <c r="J560" s="4"/>
      <c r="K560" s="92"/>
      <c r="L560" s="92"/>
      <c r="M560" s="92"/>
      <c r="N560" s="4"/>
      <c r="O560" s="4"/>
      <c r="P560" s="4"/>
      <c r="Q560" s="4"/>
      <c r="R560" s="4"/>
    </row>
    <row r="561" ht="15.75" customHeight="1">
      <c r="A561" s="4"/>
      <c r="B561" s="4"/>
      <c r="C561" s="205"/>
      <c r="D561" s="205"/>
      <c r="E561" s="205"/>
      <c r="F561" s="205"/>
      <c r="G561" s="205"/>
      <c r="H561" s="205"/>
      <c r="I561" s="4"/>
      <c r="J561" s="4"/>
      <c r="K561" s="92"/>
      <c r="L561" s="92"/>
      <c r="M561" s="92"/>
      <c r="N561" s="4"/>
      <c r="O561" s="4"/>
      <c r="P561" s="4"/>
      <c r="Q561" s="4"/>
      <c r="R561" s="4"/>
    </row>
    <row r="562" ht="15.75" customHeight="1">
      <c r="A562" s="4"/>
      <c r="B562" s="4"/>
      <c r="C562" s="205"/>
      <c r="D562" s="205"/>
      <c r="E562" s="205"/>
      <c r="F562" s="205"/>
      <c r="G562" s="205"/>
      <c r="H562" s="205"/>
      <c r="I562" s="4"/>
      <c r="J562" s="4"/>
      <c r="K562" s="92"/>
      <c r="L562" s="92"/>
      <c r="M562" s="92"/>
      <c r="N562" s="4"/>
      <c r="O562" s="4"/>
      <c r="P562" s="4"/>
      <c r="Q562" s="4"/>
      <c r="R562" s="4"/>
    </row>
    <row r="563" ht="15.75" customHeight="1">
      <c r="A563" s="4"/>
      <c r="B563" s="4"/>
      <c r="C563" s="205"/>
      <c r="D563" s="205"/>
      <c r="E563" s="205"/>
      <c r="F563" s="205"/>
      <c r="G563" s="205"/>
      <c r="H563" s="205"/>
      <c r="I563" s="4"/>
      <c r="J563" s="4"/>
      <c r="K563" s="92"/>
      <c r="L563" s="92"/>
      <c r="M563" s="92"/>
      <c r="N563" s="4"/>
      <c r="O563" s="4"/>
      <c r="P563" s="4"/>
      <c r="Q563" s="4"/>
      <c r="R563" s="4"/>
    </row>
    <row r="564" ht="15.75" customHeight="1">
      <c r="A564" s="4"/>
      <c r="B564" s="4"/>
      <c r="C564" s="205"/>
      <c r="D564" s="205"/>
      <c r="E564" s="205"/>
      <c r="F564" s="205"/>
      <c r="G564" s="205"/>
      <c r="H564" s="205"/>
      <c r="I564" s="4"/>
      <c r="J564" s="4"/>
      <c r="K564" s="92"/>
      <c r="L564" s="92"/>
      <c r="M564" s="92"/>
      <c r="N564" s="4"/>
      <c r="O564" s="4"/>
      <c r="P564" s="4"/>
      <c r="Q564" s="4"/>
      <c r="R564" s="4"/>
    </row>
    <row r="565" ht="15.75" customHeight="1">
      <c r="A565" s="4"/>
      <c r="B565" s="4"/>
      <c r="C565" s="205"/>
      <c r="D565" s="205"/>
      <c r="E565" s="205"/>
      <c r="F565" s="205"/>
      <c r="G565" s="205"/>
      <c r="H565" s="205"/>
      <c r="I565" s="4"/>
      <c r="J565" s="4"/>
      <c r="K565" s="92"/>
      <c r="L565" s="92"/>
      <c r="M565" s="92"/>
      <c r="N565" s="4"/>
      <c r="O565" s="4"/>
      <c r="P565" s="4"/>
      <c r="Q565" s="4"/>
      <c r="R565" s="4"/>
    </row>
    <row r="566" ht="15.75" customHeight="1">
      <c r="A566" s="4"/>
      <c r="B566" s="4"/>
      <c r="C566" s="205"/>
      <c r="D566" s="205"/>
      <c r="E566" s="205"/>
      <c r="F566" s="205"/>
      <c r="G566" s="205"/>
      <c r="H566" s="205"/>
      <c r="I566" s="4"/>
      <c r="J566" s="4"/>
      <c r="K566" s="92"/>
      <c r="L566" s="92"/>
      <c r="M566" s="92"/>
      <c r="N566" s="4"/>
      <c r="O566" s="4"/>
      <c r="P566" s="4"/>
      <c r="Q566" s="4"/>
      <c r="R566" s="4"/>
    </row>
    <row r="567" ht="15.75" customHeight="1">
      <c r="A567" s="4"/>
      <c r="B567" s="4"/>
      <c r="C567" s="205"/>
      <c r="D567" s="205"/>
      <c r="E567" s="205"/>
      <c r="F567" s="205"/>
      <c r="G567" s="205"/>
      <c r="H567" s="205"/>
      <c r="I567" s="4"/>
      <c r="J567" s="4"/>
      <c r="K567" s="92"/>
      <c r="L567" s="92"/>
      <c r="M567" s="92"/>
      <c r="N567" s="4"/>
      <c r="O567" s="4"/>
      <c r="P567" s="4"/>
      <c r="Q567" s="4"/>
      <c r="R567" s="4"/>
    </row>
    <row r="568" ht="15.75" customHeight="1">
      <c r="A568" s="4"/>
      <c r="B568" s="4"/>
      <c r="C568" s="205"/>
      <c r="D568" s="205"/>
      <c r="E568" s="205"/>
      <c r="F568" s="205"/>
      <c r="G568" s="205"/>
      <c r="H568" s="205"/>
      <c r="I568" s="4"/>
      <c r="J568" s="4"/>
      <c r="K568" s="92"/>
      <c r="L568" s="92"/>
      <c r="M568" s="92"/>
      <c r="N568" s="4"/>
      <c r="O568" s="4"/>
      <c r="P568" s="4"/>
      <c r="Q568" s="4"/>
      <c r="R568" s="4"/>
    </row>
    <row r="569" ht="15.75" customHeight="1">
      <c r="A569" s="4"/>
      <c r="B569" s="4"/>
      <c r="C569" s="205"/>
      <c r="D569" s="205"/>
      <c r="E569" s="205"/>
      <c r="F569" s="205"/>
      <c r="G569" s="205"/>
      <c r="H569" s="205"/>
      <c r="I569" s="4"/>
      <c r="J569" s="4"/>
      <c r="K569" s="92"/>
      <c r="L569" s="92"/>
      <c r="M569" s="92"/>
      <c r="N569" s="4"/>
      <c r="O569" s="4"/>
      <c r="P569" s="4"/>
      <c r="Q569" s="4"/>
      <c r="R569" s="4"/>
    </row>
    <row r="570" ht="15.75" customHeight="1">
      <c r="A570" s="4"/>
      <c r="B570" s="4"/>
      <c r="C570" s="205"/>
      <c r="D570" s="205"/>
      <c r="E570" s="205"/>
      <c r="F570" s="205"/>
      <c r="G570" s="205"/>
      <c r="H570" s="205"/>
      <c r="I570" s="4"/>
      <c r="J570" s="4"/>
      <c r="K570" s="92"/>
      <c r="L570" s="92"/>
      <c r="M570" s="92"/>
      <c r="N570" s="4"/>
      <c r="O570" s="4"/>
      <c r="P570" s="4"/>
      <c r="Q570" s="4"/>
      <c r="R570" s="4"/>
    </row>
    <row r="571" ht="15.75" customHeight="1">
      <c r="A571" s="4"/>
      <c r="B571" s="4"/>
      <c r="C571" s="205"/>
      <c r="D571" s="205"/>
      <c r="E571" s="205"/>
      <c r="F571" s="205"/>
      <c r="G571" s="205"/>
      <c r="H571" s="205"/>
      <c r="I571" s="4"/>
      <c r="J571" s="4"/>
      <c r="K571" s="92"/>
      <c r="L571" s="92"/>
      <c r="M571" s="92"/>
      <c r="N571" s="4"/>
      <c r="O571" s="4"/>
      <c r="P571" s="4"/>
      <c r="Q571" s="4"/>
      <c r="R571" s="4"/>
    </row>
    <row r="572" ht="15.75" customHeight="1">
      <c r="A572" s="4"/>
      <c r="B572" s="4"/>
      <c r="C572" s="205"/>
      <c r="D572" s="205"/>
      <c r="E572" s="205"/>
      <c r="F572" s="205"/>
      <c r="G572" s="205"/>
      <c r="H572" s="205"/>
      <c r="I572" s="4"/>
      <c r="J572" s="4"/>
      <c r="K572" s="92"/>
      <c r="L572" s="92"/>
      <c r="M572" s="92"/>
      <c r="N572" s="4"/>
      <c r="O572" s="4"/>
      <c r="P572" s="4"/>
      <c r="Q572" s="4"/>
      <c r="R572" s="4"/>
    </row>
    <row r="573" ht="15.75" customHeight="1">
      <c r="A573" s="4"/>
      <c r="B573" s="4"/>
      <c r="C573" s="205"/>
      <c r="D573" s="205"/>
      <c r="E573" s="205"/>
      <c r="F573" s="205"/>
      <c r="G573" s="205"/>
      <c r="H573" s="205"/>
      <c r="I573" s="4"/>
      <c r="J573" s="4"/>
      <c r="K573" s="92"/>
      <c r="L573" s="92"/>
      <c r="M573" s="92"/>
      <c r="N573" s="4"/>
      <c r="O573" s="4"/>
      <c r="P573" s="4"/>
      <c r="Q573" s="4"/>
      <c r="R573" s="4"/>
    </row>
    <row r="574" ht="15.75" customHeight="1">
      <c r="A574" s="4"/>
      <c r="B574" s="4"/>
      <c r="C574" s="205"/>
      <c r="D574" s="205"/>
      <c r="E574" s="205"/>
      <c r="F574" s="205"/>
      <c r="G574" s="205"/>
      <c r="H574" s="205"/>
      <c r="I574" s="4"/>
      <c r="J574" s="4"/>
      <c r="K574" s="92"/>
      <c r="L574" s="92"/>
      <c r="M574" s="92"/>
      <c r="N574" s="4"/>
      <c r="O574" s="4"/>
      <c r="P574" s="4"/>
      <c r="Q574" s="4"/>
      <c r="R574" s="4"/>
    </row>
    <row r="575" ht="15.75" customHeight="1">
      <c r="A575" s="4"/>
      <c r="B575" s="4"/>
      <c r="C575" s="205"/>
      <c r="D575" s="205"/>
      <c r="E575" s="205"/>
      <c r="F575" s="205"/>
      <c r="G575" s="205"/>
      <c r="H575" s="205"/>
      <c r="I575" s="4"/>
      <c r="J575" s="4"/>
      <c r="K575" s="92"/>
      <c r="L575" s="92"/>
      <c r="M575" s="92"/>
      <c r="N575" s="4"/>
      <c r="O575" s="4"/>
      <c r="P575" s="4"/>
      <c r="Q575" s="4"/>
      <c r="R575" s="4"/>
    </row>
    <row r="576" ht="15.75" customHeight="1">
      <c r="A576" s="4"/>
      <c r="B576" s="4"/>
      <c r="C576" s="205"/>
      <c r="D576" s="205"/>
      <c r="E576" s="205"/>
      <c r="F576" s="205"/>
      <c r="G576" s="205"/>
      <c r="H576" s="205"/>
      <c r="I576" s="4"/>
      <c r="J576" s="4"/>
      <c r="K576" s="92"/>
      <c r="L576" s="92"/>
      <c r="M576" s="92"/>
      <c r="N576" s="4"/>
      <c r="O576" s="4"/>
      <c r="P576" s="4"/>
      <c r="Q576" s="4"/>
      <c r="R576" s="4"/>
    </row>
    <row r="577" ht="15.75" customHeight="1">
      <c r="A577" s="4"/>
      <c r="B577" s="4"/>
      <c r="C577" s="205"/>
      <c r="D577" s="205"/>
      <c r="E577" s="205"/>
      <c r="F577" s="205"/>
      <c r="G577" s="205"/>
      <c r="H577" s="205"/>
      <c r="I577" s="4"/>
      <c r="J577" s="4"/>
      <c r="K577" s="92"/>
      <c r="L577" s="92"/>
      <c r="M577" s="92"/>
      <c r="N577" s="4"/>
      <c r="O577" s="4"/>
      <c r="P577" s="4"/>
      <c r="Q577" s="4"/>
      <c r="R577" s="4"/>
    </row>
    <row r="578" ht="15.75" customHeight="1">
      <c r="A578" s="4"/>
      <c r="B578" s="4"/>
      <c r="C578" s="205"/>
      <c r="D578" s="205"/>
      <c r="E578" s="205"/>
      <c r="F578" s="205"/>
      <c r="G578" s="205"/>
      <c r="H578" s="205"/>
      <c r="I578" s="4"/>
      <c r="J578" s="4"/>
      <c r="K578" s="92"/>
      <c r="L578" s="92"/>
      <c r="M578" s="92"/>
      <c r="N578" s="4"/>
      <c r="O578" s="4"/>
      <c r="P578" s="4"/>
      <c r="Q578" s="4"/>
      <c r="R578" s="4"/>
    </row>
    <row r="579" ht="15.75" customHeight="1">
      <c r="A579" s="4"/>
      <c r="B579" s="4"/>
      <c r="C579" s="205"/>
      <c r="D579" s="205"/>
      <c r="E579" s="205"/>
      <c r="F579" s="205"/>
      <c r="G579" s="205"/>
      <c r="H579" s="205"/>
      <c r="I579" s="4"/>
      <c r="J579" s="4"/>
      <c r="K579" s="92"/>
      <c r="L579" s="92"/>
      <c r="M579" s="92"/>
      <c r="N579" s="4"/>
      <c r="O579" s="4"/>
      <c r="P579" s="4"/>
      <c r="Q579" s="4"/>
      <c r="R579" s="4"/>
    </row>
    <row r="580" ht="15.75" customHeight="1">
      <c r="A580" s="4"/>
      <c r="B580" s="4"/>
      <c r="C580" s="205"/>
      <c r="D580" s="205"/>
      <c r="E580" s="205"/>
      <c r="F580" s="205"/>
      <c r="G580" s="205"/>
      <c r="H580" s="205"/>
      <c r="I580" s="4"/>
      <c r="J580" s="4"/>
      <c r="K580" s="92"/>
      <c r="L580" s="92"/>
      <c r="M580" s="92"/>
      <c r="N580" s="4"/>
      <c r="O580" s="4"/>
      <c r="P580" s="4"/>
      <c r="Q580" s="4"/>
      <c r="R580" s="4"/>
    </row>
    <row r="581" ht="15.75" customHeight="1">
      <c r="A581" s="4"/>
      <c r="B581" s="4"/>
      <c r="C581" s="205"/>
      <c r="D581" s="205"/>
      <c r="E581" s="205"/>
      <c r="F581" s="205"/>
      <c r="G581" s="205"/>
      <c r="H581" s="205"/>
      <c r="I581" s="4"/>
      <c r="J581" s="4"/>
      <c r="K581" s="92"/>
      <c r="L581" s="92"/>
      <c r="M581" s="92"/>
      <c r="N581" s="4"/>
      <c r="O581" s="4"/>
      <c r="P581" s="4"/>
      <c r="Q581" s="4"/>
      <c r="R581" s="4"/>
    </row>
    <row r="582" ht="15.75" customHeight="1">
      <c r="A582" s="4"/>
      <c r="B582" s="4"/>
      <c r="C582" s="205"/>
      <c r="D582" s="205"/>
      <c r="E582" s="205"/>
      <c r="F582" s="205"/>
      <c r="G582" s="205"/>
      <c r="H582" s="205"/>
      <c r="I582" s="4"/>
      <c r="J582" s="4"/>
      <c r="K582" s="92"/>
      <c r="L582" s="92"/>
      <c r="M582" s="92"/>
      <c r="N582" s="4"/>
      <c r="O582" s="4"/>
      <c r="P582" s="4"/>
      <c r="Q582" s="4"/>
      <c r="R582" s="4"/>
    </row>
    <row r="583" ht="15.75" customHeight="1">
      <c r="A583" s="4"/>
      <c r="B583" s="4"/>
      <c r="C583" s="205"/>
      <c r="D583" s="205"/>
      <c r="E583" s="205"/>
      <c r="F583" s="205"/>
      <c r="G583" s="205"/>
      <c r="H583" s="205"/>
      <c r="I583" s="4"/>
      <c r="J583" s="4"/>
      <c r="K583" s="92"/>
      <c r="L583" s="92"/>
      <c r="M583" s="92"/>
      <c r="N583" s="4"/>
      <c r="O583" s="4"/>
      <c r="P583" s="4"/>
      <c r="Q583" s="4"/>
      <c r="R583" s="4"/>
    </row>
    <row r="584" ht="15.75" customHeight="1">
      <c r="A584" s="4"/>
      <c r="B584" s="4"/>
      <c r="C584" s="205"/>
      <c r="D584" s="205"/>
      <c r="E584" s="205"/>
      <c r="F584" s="205"/>
      <c r="G584" s="205"/>
      <c r="H584" s="205"/>
      <c r="I584" s="4"/>
      <c r="J584" s="4"/>
      <c r="K584" s="92"/>
      <c r="L584" s="92"/>
      <c r="M584" s="92"/>
      <c r="N584" s="4"/>
      <c r="O584" s="4"/>
      <c r="P584" s="4"/>
      <c r="Q584" s="4"/>
      <c r="R584" s="4"/>
    </row>
    <row r="585" ht="15.75" customHeight="1">
      <c r="A585" s="4"/>
      <c r="B585" s="4"/>
      <c r="C585" s="205"/>
      <c r="D585" s="205"/>
      <c r="E585" s="205"/>
      <c r="F585" s="205"/>
      <c r="G585" s="205"/>
      <c r="H585" s="205"/>
      <c r="I585" s="4"/>
      <c r="J585" s="4"/>
      <c r="K585" s="92"/>
      <c r="L585" s="92"/>
      <c r="M585" s="92"/>
      <c r="N585" s="4"/>
      <c r="O585" s="4"/>
      <c r="P585" s="4"/>
      <c r="Q585" s="4"/>
      <c r="R585" s="4"/>
    </row>
    <row r="586" ht="15.75" customHeight="1">
      <c r="A586" s="4"/>
      <c r="B586" s="4"/>
      <c r="C586" s="205"/>
      <c r="D586" s="205"/>
      <c r="E586" s="205"/>
      <c r="F586" s="205"/>
      <c r="G586" s="205"/>
      <c r="H586" s="205"/>
      <c r="I586" s="4"/>
      <c r="J586" s="4"/>
      <c r="K586" s="92"/>
      <c r="L586" s="92"/>
      <c r="M586" s="92"/>
      <c r="N586" s="4"/>
      <c r="O586" s="4"/>
      <c r="P586" s="4"/>
      <c r="Q586" s="4"/>
      <c r="R586" s="4"/>
    </row>
    <row r="587" ht="15.75" customHeight="1">
      <c r="A587" s="4"/>
      <c r="B587" s="4"/>
      <c r="C587" s="205"/>
      <c r="D587" s="205"/>
      <c r="E587" s="205"/>
      <c r="F587" s="205"/>
      <c r="G587" s="205"/>
      <c r="H587" s="205"/>
      <c r="I587" s="4"/>
      <c r="J587" s="4"/>
      <c r="K587" s="92"/>
      <c r="L587" s="92"/>
      <c r="M587" s="92"/>
      <c r="N587" s="4"/>
      <c r="O587" s="4"/>
      <c r="P587" s="4"/>
      <c r="Q587" s="4"/>
      <c r="R587" s="4"/>
    </row>
    <row r="588" ht="15.75" customHeight="1">
      <c r="A588" s="4"/>
      <c r="B588" s="4"/>
      <c r="C588" s="205"/>
      <c r="D588" s="205"/>
      <c r="E588" s="205"/>
      <c r="F588" s="205"/>
      <c r="G588" s="205"/>
      <c r="H588" s="205"/>
      <c r="I588" s="4"/>
      <c r="J588" s="4"/>
      <c r="K588" s="92"/>
      <c r="L588" s="92"/>
      <c r="M588" s="92"/>
      <c r="N588" s="4"/>
      <c r="O588" s="4"/>
      <c r="P588" s="4"/>
      <c r="Q588" s="4"/>
      <c r="R588" s="4"/>
    </row>
    <row r="589" ht="15.75" customHeight="1">
      <c r="A589" s="4"/>
      <c r="B589" s="4"/>
      <c r="C589" s="205"/>
      <c r="D589" s="205"/>
      <c r="E589" s="205"/>
      <c r="F589" s="205"/>
      <c r="G589" s="205"/>
      <c r="H589" s="205"/>
      <c r="I589" s="4"/>
      <c r="J589" s="4"/>
      <c r="K589" s="92"/>
      <c r="L589" s="92"/>
      <c r="M589" s="92"/>
      <c r="N589" s="4"/>
      <c r="O589" s="4"/>
      <c r="P589" s="4"/>
      <c r="Q589" s="4"/>
      <c r="R589" s="4"/>
    </row>
    <row r="590" ht="15.75" customHeight="1">
      <c r="A590" s="4"/>
      <c r="B590" s="4"/>
      <c r="C590" s="205"/>
      <c r="D590" s="205"/>
      <c r="E590" s="205"/>
      <c r="F590" s="205"/>
      <c r="G590" s="205"/>
      <c r="H590" s="205"/>
      <c r="I590" s="4"/>
      <c r="J590" s="4"/>
      <c r="K590" s="92"/>
      <c r="L590" s="92"/>
      <c r="M590" s="92"/>
      <c r="N590" s="4"/>
      <c r="O590" s="4"/>
      <c r="P590" s="4"/>
      <c r="Q590" s="4"/>
      <c r="R590" s="4"/>
    </row>
    <row r="591" ht="15.75" customHeight="1">
      <c r="A591" s="4"/>
      <c r="B591" s="4"/>
      <c r="C591" s="205"/>
      <c r="D591" s="205"/>
      <c r="E591" s="205"/>
      <c r="F591" s="205"/>
      <c r="G591" s="205"/>
      <c r="H591" s="205"/>
      <c r="I591" s="4"/>
      <c r="J591" s="4"/>
      <c r="K591" s="92"/>
      <c r="L591" s="92"/>
      <c r="M591" s="92"/>
      <c r="N591" s="4"/>
      <c r="O591" s="4"/>
      <c r="P591" s="4"/>
      <c r="Q591" s="4"/>
      <c r="R591" s="4"/>
    </row>
    <row r="592" ht="15.75" customHeight="1">
      <c r="A592" s="4"/>
      <c r="B592" s="4"/>
      <c r="C592" s="205"/>
      <c r="D592" s="205"/>
      <c r="E592" s="205"/>
      <c r="F592" s="205"/>
      <c r="G592" s="205"/>
      <c r="H592" s="205"/>
      <c r="I592" s="4"/>
      <c r="J592" s="4"/>
      <c r="K592" s="92"/>
      <c r="L592" s="92"/>
      <c r="M592" s="92"/>
      <c r="N592" s="4"/>
      <c r="O592" s="4"/>
      <c r="P592" s="4"/>
      <c r="Q592" s="4"/>
      <c r="R592" s="4"/>
    </row>
    <row r="593" ht="15.75" customHeight="1">
      <c r="A593" s="4"/>
      <c r="B593" s="4"/>
      <c r="C593" s="205"/>
      <c r="D593" s="205"/>
      <c r="E593" s="205"/>
      <c r="F593" s="205"/>
      <c r="G593" s="205"/>
      <c r="H593" s="205"/>
      <c r="I593" s="4"/>
      <c r="J593" s="4"/>
      <c r="K593" s="92"/>
      <c r="L593" s="92"/>
      <c r="M593" s="92"/>
      <c r="N593" s="4"/>
      <c r="O593" s="4"/>
      <c r="P593" s="4"/>
      <c r="Q593" s="4"/>
      <c r="R593" s="4"/>
    </row>
    <row r="594" ht="15.75" customHeight="1">
      <c r="A594" s="4"/>
      <c r="B594" s="4"/>
      <c r="C594" s="205"/>
      <c r="D594" s="205"/>
      <c r="E594" s="205"/>
      <c r="F594" s="205"/>
      <c r="G594" s="205"/>
      <c r="H594" s="205"/>
      <c r="I594" s="4"/>
      <c r="J594" s="4"/>
      <c r="K594" s="92"/>
      <c r="L594" s="92"/>
      <c r="M594" s="92"/>
      <c r="N594" s="4"/>
      <c r="O594" s="4"/>
      <c r="P594" s="4"/>
      <c r="Q594" s="4"/>
      <c r="R594" s="4"/>
    </row>
    <row r="595" ht="15.75" customHeight="1">
      <c r="A595" s="4"/>
      <c r="B595" s="4"/>
      <c r="C595" s="205"/>
      <c r="D595" s="205"/>
      <c r="E595" s="205"/>
      <c r="F595" s="205"/>
      <c r="G595" s="205"/>
      <c r="H595" s="205"/>
      <c r="I595" s="4"/>
      <c r="J595" s="4"/>
      <c r="K595" s="92"/>
      <c r="L595" s="92"/>
      <c r="M595" s="92"/>
      <c r="N595" s="4"/>
      <c r="O595" s="4"/>
      <c r="P595" s="4"/>
      <c r="Q595" s="4"/>
      <c r="R595" s="4"/>
    </row>
    <row r="596" ht="15.75" customHeight="1">
      <c r="A596" s="4"/>
      <c r="B596" s="4"/>
      <c r="C596" s="205"/>
      <c r="D596" s="205"/>
      <c r="E596" s="205"/>
      <c r="F596" s="205"/>
      <c r="G596" s="205"/>
      <c r="H596" s="205"/>
      <c r="I596" s="4"/>
      <c r="J596" s="4"/>
      <c r="K596" s="92"/>
      <c r="L596" s="92"/>
      <c r="M596" s="92"/>
      <c r="N596" s="4"/>
      <c r="O596" s="4"/>
      <c r="P596" s="4"/>
      <c r="Q596" s="4"/>
      <c r="R596" s="4"/>
    </row>
    <row r="597" ht="15.75" customHeight="1">
      <c r="A597" s="4"/>
      <c r="B597" s="4"/>
      <c r="C597" s="205"/>
      <c r="D597" s="205"/>
      <c r="E597" s="205"/>
      <c r="F597" s="205"/>
      <c r="G597" s="205"/>
      <c r="H597" s="205"/>
      <c r="I597" s="4"/>
      <c r="J597" s="4"/>
      <c r="K597" s="92"/>
      <c r="L597" s="92"/>
      <c r="M597" s="92"/>
      <c r="N597" s="4"/>
      <c r="O597" s="4"/>
      <c r="P597" s="4"/>
      <c r="Q597" s="4"/>
      <c r="R597" s="4"/>
    </row>
    <row r="598" ht="15.75" customHeight="1">
      <c r="A598" s="4"/>
      <c r="B598" s="4"/>
      <c r="C598" s="205"/>
      <c r="D598" s="205"/>
      <c r="E598" s="205"/>
      <c r="F598" s="205"/>
      <c r="G598" s="205"/>
      <c r="H598" s="205"/>
      <c r="I598" s="4"/>
      <c r="J598" s="4"/>
      <c r="K598" s="92"/>
      <c r="L598" s="92"/>
      <c r="M598" s="92"/>
      <c r="N598" s="4"/>
      <c r="O598" s="4"/>
      <c r="P598" s="4"/>
      <c r="Q598" s="4"/>
      <c r="R598" s="4"/>
    </row>
    <row r="599" ht="15.75" customHeight="1">
      <c r="A599" s="4"/>
      <c r="B599" s="4"/>
      <c r="C599" s="205"/>
      <c r="D599" s="205"/>
      <c r="E599" s="205"/>
      <c r="F599" s="205"/>
      <c r="G599" s="205"/>
      <c r="H599" s="205"/>
      <c r="I599" s="4"/>
      <c r="J599" s="4"/>
      <c r="K599" s="92"/>
      <c r="L599" s="92"/>
      <c r="M599" s="92"/>
      <c r="N599" s="4"/>
      <c r="O599" s="4"/>
      <c r="P599" s="4"/>
      <c r="Q599" s="4"/>
      <c r="R599" s="4"/>
    </row>
    <row r="600" ht="15.75" customHeight="1">
      <c r="A600" s="4"/>
      <c r="B600" s="4"/>
      <c r="C600" s="205"/>
      <c r="D600" s="205"/>
      <c r="E600" s="205"/>
      <c r="F600" s="205"/>
      <c r="G600" s="205"/>
      <c r="H600" s="205"/>
      <c r="I600" s="4"/>
      <c r="J600" s="4"/>
      <c r="K600" s="92"/>
      <c r="L600" s="92"/>
      <c r="M600" s="92"/>
      <c r="N600" s="4"/>
      <c r="O600" s="4"/>
      <c r="P600" s="4"/>
      <c r="Q600" s="4"/>
      <c r="R600" s="4"/>
    </row>
    <row r="601" ht="15.75" customHeight="1">
      <c r="A601" s="4"/>
      <c r="B601" s="4"/>
      <c r="C601" s="205"/>
      <c r="D601" s="205"/>
      <c r="E601" s="205"/>
      <c r="F601" s="205"/>
      <c r="G601" s="205"/>
      <c r="H601" s="205"/>
      <c r="I601" s="4"/>
      <c r="J601" s="4"/>
      <c r="K601" s="92"/>
      <c r="L601" s="92"/>
      <c r="M601" s="92"/>
      <c r="N601" s="4"/>
      <c r="O601" s="4"/>
      <c r="P601" s="4"/>
      <c r="Q601" s="4"/>
      <c r="R601" s="4"/>
    </row>
    <row r="602" ht="15.75" customHeight="1">
      <c r="A602" s="4"/>
      <c r="B602" s="4"/>
      <c r="C602" s="205"/>
      <c r="D602" s="205"/>
      <c r="E602" s="205"/>
      <c r="F602" s="205"/>
      <c r="G602" s="205"/>
      <c r="H602" s="205"/>
      <c r="I602" s="4"/>
      <c r="J602" s="4"/>
      <c r="K602" s="92"/>
      <c r="L602" s="92"/>
      <c r="M602" s="92"/>
      <c r="N602" s="4"/>
      <c r="O602" s="4"/>
      <c r="P602" s="4"/>
      <c r="Q602" s="4"/>
      <c r="R602" s="4"/>
    </row>
    <row r="603" ht="15.75" customHeight="1">
      <c r="A603" s="4"/>
      <c r="B603" s="4"/>
      <c r="C603" s="205"/>
      <c r="D603" s="205"/>
      <c r="E603" s="205"/>
      <c r="F603" s="205"/>
      <c r="G603" s="205"/>
      <c r="H603" s="205"/>
      <c r="I603" s="4"/>
      <c r="J603" s="4"/>
      <c r="K603" s="92"/>
      <c r="L603" s="92"/>
      <c r="M603" s="92"/>
      <c r="N603" s="4"/>
      <c r="O603" s="4"/>
      <c r="P603" s="4"/>
      <c r="Q603" s="4"/>
      <c r="R603" s="4"/>
    </row>
    <row r="604" ht="15.75" customHeight="1">
      <c r="A604" s="4"/>
      <c r="B604" s="4"/>
      <c r="C604" s="205"/>
      <c r="D604" s="205"/>
      <c r="E604" s="205"/>
      <c r="F604" s="205"/>
      <c r="G604" s="205"/>
      <c r="H604" s="205"/>
      <c r="I604" s="4"/>
      <c r="J604" s="4"/>
      <c r="K604" s="92"/>
      <c r="L604" s="92"/>
      <c r="M604" s="92"/>
      <c r="N604" s="4"/>
      <c r="O604" s="4"/>
      <c r="P604" s="4"/>
      <c r="Q604" s="4"/>
      <c r="R604" s="4"/>
    </row>
    <row r="605" ht="15.75" customHeight="1">
      <c r="A605" s="4"/>
      <c r="B605" s="4"/>
      <c r="C605" s="205"/>
      <c r="D605" s="205"/>
      <c r="E605" s="205"/>
      <c r="F605" s="205"/>
      <c r="G605" s="205"/>
      <c r="H605" s="205"/>
      <c r="I605" s="4"/>
      <c r="J605" s="4"/>
      <c r="K605" s="92"/>
      <c r="L605" s="92"/>
      <c r="M605" s="92"/>
      <c r="N605" s="4"/>
      <c r="O605" s="4"/>
      <c r="P605" s="4"/>
      <c r="Q605" s="4"/>
      <c r="R605" s="4"/>
    </row>
    <row r="606" ht="15.75" customHeight="1">
      <c r="A606" s="4"/>
      <c r="B606" s="4"/>
      <c r="C606" s="205"/>
      <c r="D606" s="205"/>
      <c r="E606" s="205"/>
      <c r="F606" s="205"/>
      <c r="G606" s="205"/>
      <c r="H606" s="205"/>
      <c r="I606" s="4"/>
      <c r="J606" s="4"/>
      <c r="K606" s="92"/>
      <c r="L606" s="92"/>
      <c r="M606" s="92"/>
      <c r="N606" s="4"/>
      <c r="O606" s="4"/>
      <c r="P606" s="4"/>
      <c r="Q606" s="4"/>
      <c r="R606" s="4"/>
    </row>
    <row r="607" ht="15.75" customHeight="1">
      <c r="A607" s="4"/>
      <c r="B607" s="4"/>
      <c r="C607" s="205"/>
      <c r="D607" s="205"/>
      <c r="E607" s="205"/>
      <c r="F607" s="205"/>
      <c r="G607" s="205"/>
      <c r="H607" s="205"/>
      <c r="I607" s="4"/>
      <c r="J607" s="4"/>
      <c r="K607" s="92"/>
      <c r="L607" s="92"/>
      <c r="M607" s="92"/>
      <c r="N607" s="4"/>
      <c r="O607" s="4"/>
      <c r="P607" s="4"/>
      <c r="Q607" s="4"/>
      <c r="R607" s="4"/>
    </row>
    <row r="608" ht="15.75" customHeight="1">
      <c r="A608" s="4"/>
      <c r="B608" s="4"/>
      <c r="C608" s="205"/>
      <c r="D608" s="205"/>
      <c r="E608" s="205"/>
      <c r="F608" s="205"/>
      <c r="G608" s="205"/>
      <c r="H608" s="205"/>
      <c r="I608" s="4"/>
      <c r="J608" s="4"/>
      <c r="K608" s="92"/>
      <c r="L608" s="92"/>
      <c r="M608" s="92"/>
      <c r="N608" s="4"/>
      <c r="O608" s="4"/>
      <c r="P608" s="4"/>
      <c r="Q608" s="4"/>
      <c r="R608" s="4"/>
    </row>
    <row r="609" ht="15.75" customHeight="1">
      <c r="A609" s="4"/>
      <c r="B609" s="4"/>
      <c r="C609" s="205"/>
      <c r="D609" s="205"/>
      <c r="E609" s="205"/>
      <c r="F609" s="205"/>
      <c r="G609" s="205"/>
      <c r="H609" s="205"/>
      <c r="I609" s="4"/>
      <c r="J609" s="4"/>
      <c r="K609" s="92"/>
      <c r="L609" s="92"/>
      <c r="M609" s="92"/>
      <c r="N609" s="4"/>
      <c r="O609" s="4"/>
      <c r="P609" s="4"/>
      <c r="Q609" s="4"/>
      <c r="R609" s="4"/>
    </row>
    <row r="610" ht="15.75" customHeight="1">
      <c r="A610" s="4"/>
      <c r="B610" s="4"/>
      <c r="C610" s="205"/>
      <c r="D610" s="205"/>
      <c r="E610" s="205"/>
      <c r="F610" s="205"/>
      <c r="G610" s="205"/>
      <c r="H610" s="205"/>
      <c r="I610" s="4"/>
      <c r="J610" s="4"/>
      <c r="K610" s="92"/>
      <c r="L610" s="92"/>
      <c r="M610" s="92"/>
      <c r="N610" s="4"/>
      <c r="O610" s="4"/>
      <c r="P610" s="4"/>
      <c r="Q610" s="4"/>
      <c r="R610" s="4"/>
    </row>
    <row r="611" ht="15.75" customHeight="1">
      <c r="A611" s="4"/>
      <c r="B611" s="4"/>
      <c r="C611" s="205"/>
      <c r="D611" s="205"/>
      <c r="E611" s="205"/>
      <c r="F611" s="205"/>
      <c r="G611" s="205"/>
      <c r="H611" s="205"/>
      <c r="I611" s="4"/>
      <c r="J611" s="4"/>
      <c r="K611" s="92"/>
      <c r="L611" s="92"/>
      <c r="M611" s="92"/>
      <c r="N611" s="4"/>
      <c r="O611" s="4"/>
      <c r="P611" s="4"/>
      <c r="Q611" s="4"/>
      <c r="R611" s="4"/>
    </row>
    <row r="612" ht="15.75" customHeight="1">
      <c r="A612" s="4"/>
      <c r="B612" s="4"/>
      <c r="C612" s="205"/>
      <c r="D612" s="205"/>
      <c r="E612" s="205"/>
      <c r="F612" s="205"/>
      <c r="G612" s="205"/>
      <c r="H612" s="205"/>
      <c r="I612" s="4"/>
      <c r="J612" s="4"/>
      <c r="K612" s="92"/>
      <c r="L612" s="92"/>
      <c r="M612" s="92"/>
      <c r="N612" s="4"/>
      <c r="O612" s="4"/>
      <c r="P612" s="4"/>
      <c r="Q612" s="4"/>
      <c r="R612" s="4"/>
    </row>
    <row r="613" ht="15.75" customHeight="1">
      <c r="A613" s="4"/>
      <c r="B613" s="4"/>
      <c r="C613" s="205"/>
      <c r="D613" s="205"/>
      <c r="E613" s="205"/>
      <c r="F613" s="205"/>
      <c r="G613" s="205"/>
      <c r="H613" s="205"/>
      <c r="I613" s="4"/>
      <c r="J613" s="4"/>
      <c r="K613" s="92"/>
      <c r="L613" s="92"/>
      <c r="M613" s="92"/>
      <c r="N613" s="4"/>
      <c r="O613" s="4"/>
      <c r="P613" s="4"/>
      <c r="Q613" s="4"/>
      <c r="R613" s="4"/>
    </row>
    <row r="614" ht="15.75" customHeight="1">
      <c r="A614" s="4"/>
      <c r="B614" s="4"/>
      <c r="C614" s="205"/>
      <c r="D614" s="205"/>
      <c r="E614" s="205"/>
      <c r="F614" s="205"/>
      <c r="G614" s="205"/>
      <c r="H614" s="205"/>
      <c r="I614" s="4"/>
      <c r="J614" s="4"/>
      <c r="K614" s="92"/>
      <c r="L614" s="92"/>
      <c r="M614" s="92"/>
      <c r="N614" s="4"/>
      <c r="O614" s="4"/>
      <c r="P614" s="4"/>
      <c r="Q614" s="4"/>
      <c r="R614" s="4"/>
    </row>
    <row r="615" ht="15.75" customHeight="1">
      <c r="A615" s="4"/>
      <c r="B615" s="4"/>
      <c r="C615" s="205"/>
      <c r="D615" s="205"/>
      <c r="E615" s="205"/>
      <c r="F615" s="205"/>
      <c r="G615" s="205"/>
      <c r="H615" s="205"/>
      <c r="I615" s="4"/>
      <c r="J615" s="4"/>
      <c r="K615" s="92"/>
      <c r="L615" s="92"/>
      <c r="M615" s="92"/>
      <c r="N615" s="4"/>
      <c r="O615" s="4"/>
      <c r="P615" s="4"/>
      <c r="Q615" s="4"/>
      <c r="R615" s="4"/>
    </row>
    <row r="616" ht="15.75" customHeight="1">
      <c r="A616" s="4"/>
      <c r="B616" s="4"/>
      <c r="C616" s="205"/>
      <c r="D616" s="205"/>
      <c r="E616" s="205"/>
      <c r="F616" s="205"/>
      <c r="G616" s="205"/>
      <c r="H616" s="205"/>
      <c r="I616" s="4"/>
      <c r="J616" s="4"/>
      <c r="K616" s="92"/>
      <c r="L616" s="92"/>
      <c r="M616" s="92"/>
      <c r="N616" s="4"/>
      <c r="O616" s="4"/>
      <c r="P616" s="4"/>
      <c r="Q616" s="4"/>
      <c r="R616" s="4"/>
    </row>
    <row r="617" ht="15.75" customHeight="1">
      <c r="A617" s="4"/>
      <c r="B617" s="4"/>
      <c r="C617" s="205"/>
      <c r="D617" s="205"/>
      <c r="E617" s="205"/>
      <c r="F617" s="205"/>
      <c r="G617" s="205"/>
      <c r="H617" s="205"/>
      <c r="I617" s="4"/>
      <c r="J617" s="4"/>
      <c r="K617" s="92"/>
      <c r="L617" s="92"/>
      <c r="M617" s="92"/>
      <c r="N617" s="4"/>
      <c r="O617" s="4"/>
      <c r="P617" s="4"/>
      <c r="Q617" s="4"/>
      <c r="R617" s="4"/>
    </row>
    <row r="618" ht="15.75" customHeight="1">
      <c r="A618" s="4"/>
      <c r="B618" s="4"/>
      <c r="C618" s="205"/>
      <c r="D618" s="205"/>
      <c r="E618" s="205"/>
      <c r="F618" s="205"/>
      <c r="G618" s="205"/>
      <c r="H618" s="205"/>
      <c r="I618" s="4"/>
      <c r="J618" s="4"/>
      <c r="K618" s="92"/>
      <c r="L618" s="92"/>
      <c r="M618" s="92"/>
      <c r="N618" s="4"/>
      <c r="O618" s="4"/>
      <c r="P618" s="4"/>
      <c r="Q618" s="4"/>
      <c r="R618" s="4"/>
    </row>
    <row r="619" ht="15.75" customHeight="1">
      <c r="A619" s="4"/>
      <c r="B619" s="4"/>
      <c r="C619" s="205"/>
      <c r="D619" s="205"/>
      <c r="E619" s="205"/>
      <c r="F619" s="205"/>
      <c r="G619" s="205"/>
      <c r="H619" s="205"/>
      <c r="I619" s="4"/>
      <c r="J619" s="4"/>
      <c r="K619" s="92"/>
      <c r="L619" s="92"/>
      <c r="M619" s="92"/>
      <c r="N619" s="4"/>
      <c r="O619" s="4"/>
      <c r="P619" s="4"/>
      <c r="Q619" s="4"/>
      <c r="R619" s="4"/>
    </row>
    <row r="620" ht="15.75" customHeight="1">
      <c r="A620" s="4"/>
      <c r="B620" s="4"/>
      <c r="C620" s="205"/>
      <c r="D620" s="205"/>
      <c r="E620" s="205"/>
      <c r="F620" s="205"/>
      <c r="G620" s="205"/>
      <c r="H620" s="205"/>
      <c r="I620" s="4"/>
      <c r="J620" s="4"/>
      <c r="K620" s="92"/>
      <c r="L620" s="92"/>
      <c r="M620" s="92"/>
      <c r="N620" s="4"/>
      <c r="O620" s="4"/>
      <c r="P620" s="4"/>
      <c r="Q620" s="4"/>
      <c r="R620" s="4"/>
    </row>
    <row r="621" ht="15.75" customHeight="1">
      <c r="A621" s="4"/>
      <c r="B621" s="4"/>
      <c r="C621" s="205"/>
      <c r="D621" s="205"/>
      <c r="E621" s="205"/>
      <c r="F621" s="205"/>
      <c r="G621" s="205"/>
      <c r="H621" s="205"/>
      <c r="I621" s="4"/>
      <c r="J621" s="4"/>
      <c r="K621" s="92"/>
      <c r="L621" s="92"/>
      <c r="M621" s="92"/>
      <c r="N621" s="4"/>
      <c r="O621" s="4"/>
      <c r="P621" s="4"/>
      <c r="Q621" s="4"/>
      <c r="R621" s="4"/>
    </row>
    <row r="622" ht="15.75" customHeight="1">
      <c r="A622" s="4"/>
      <c r="B622" s="4"/>
      <c r="C622" s="205"/>
      <c r="D622" s="205"/>
      <c r="E622" s="205"/>
      <c r="F622" s="205"/>
      <c r="G622" s="205"/>
      <c r="H622" s="205"/>
      <c r="I622" s="4"/>
      <c r="J622" s="4"/>
      <c r="K622" s="92"/>
      <c r="L622" s="92"/>
      <c r="M622" s="92"/>
      <c r="N622" s="4"/>
      <c r="O622" s="4"/>
      <c r="P622" s="4"/>
      <c r="Q622" s="4"/>
      <c r="R622" s="4"/>
    </row>
    <row r="623" ht="15.75" customHeight="1">
      <c r="A623" s="4"/>
      <c r="B623" s="4"/>
      <c r="C623" s="205"/>
      <c r="D623" s="205"/>
      <c r="E623" s="205"/>
      <c r="F623" s="205"/>
      <c r="G623" s="205"/>
      <c r="H623" s="205"/>
      <c r="I623" s="4"/>
      <c r="J623" s="4"/>
      <c r="K623" s="92"/>
      <c r="L623" s="92"/>
      <c r="M623" s="92"/>
      <c r="N623" s="4"/>
      <c r="O623" s="4"/>
      <c r="P623" s="4"/>
      <c r="Q623" s="4"/>
      <c r="R623" s="4"/>
    </row>
    <row r="624" ht="15.75" customHeight="1">
      <c r="A624" s="4"/>
      <c r="B624" s="4"/>
      <c r="C624" s="205"/>
      <c r="D624" s="205"/>
      <c r="E624" s="205"/>
      <c r="F624" s="205"/>
      <c r="G624" s="205"/>
      <c r="H624" s="205"/>
      <c r="I624" s="4"/>
      <c r="J624" s="4"/>
      <c r="K624" s="92"/>
      <c r="L624" s="92"/>
      <c r="M624" s="92"/>
      <c r="N624" s="4"/>
      <c r="O624" s="4"/>
      <c r="P624" s="4"/>
      <c r="Q624" s="4"/>
      <c r="R624" s="4"/>
    </row>
    <row r="625" ht="15.75" customHeight="1">
      <c r="A625" s="4"/>
      <c r="B625" s="4"/>
      <c r="C625" s="205"/>
      <c r="D625" s="205"/>
      <c r="E625" s="205"/>
      <c r="F625" s="205"/>
      <c r="G625" s="205"/>
      <c r="H625" s="205"/>
      <c r="I625" s="4"/>
      <c r="J625" s="4"/>
      <c r="K625" s="92"/>
      <c r="L625" s="92"/>
      <c r="M625" s="92"/>
      <c r="N625" s="4"/>
      <c r="O625" s="4"/>
      <c r="P625" s="4"/>
      <c r="Q625" s="4"/>
      <c r="R625" s="4"/>
    </row>
    <row r="626" ht="15.75" customHeight="1">
      <c r="A626" s="4"/>
      <c r="B626" s="4"/>
      <c r="C626" s="205"/>
      <c r="D626" s="205"/>
      <c r="E626" s="205"/>
      <c r="F626" s="205"/>
      <c r="G626" s="205"/>
      <c r="H626" s="205"/>
      <c r="I626" s="4"/>
      <c r="J626" s="4"/>
      <c r="K626" s="92"/>
      <c r="L626" s="92"/>
      <c r="M626" s="92"/>
      <c r="N626" s="4"/>
      <c r="O626" s="4"/>
      <c r="P626" s="4"/>
      <c r="Q626" s="4"/>
      <c r="R626" s="4"/>
    </row>
    <row r="627" ht="15.75" customHeight="1">
      <c r="A627" s="4"/>
      <c r="B627" s="4"/>
      <c r="C627" s="205"/>
      <c r="D627" s="205"/>
      <c r="E627" s="205"/>
      <c r="F627" s="205"/>
      <c r="G627" s="205"/>
      <c r="H627" s="205"/>
      <c r="I627" s="4"/>
      <c r="J627" s="4"/>
      <c r="K627" s="92"/>
      <c r="L627" s="92"/>
      <c r="M627" s="92"/>
      <c r="N627" s="4"/>
      <c r="O627" s="4"/>
      <c r="P627" s="4"/>
      <c r="Q627" s="4"/>
      <c r="R627" s="4"/>
    </row>
    <row r="628" ht="15.75" customHeight="1">
      <c r="A628" s="4"/>
      <c r="B628" s="4"/>
      <c r="C628" s="205"/>
      <c r="D628" s="205"/>
      <c r="E628" s="205"/>
      <c r="F628" s="205"/>
      <c r="G628" s="205"/>
      <c r="H628" s="205"/>
      <c r="I628" s="4"/>
      <c r="J628" s="4"/>
      <c r="K628" s="92"/>
      <c r="L628" s="92"/>
      <c r="M628" s="92"/>
      <c r="N628" s="4"/>
      <c r="O628" s="4"/>
      <c r="P628" s="4"/>
      <c r="Q628" s="4"/>
      <c r="R628" s="4"/>
    </row>
    <row r="629" ht="15.75" customHeight="1">
      <c r="A629" s="4"/>
      <c r="B629" s="4"/>
      <c r="C629" s="205"/>
      <c r="D629" s="205"/>
      <c r="E629" s="205"/>
      <c r="F629" s="205"/>
      <c r="G629" s="205"/>
      <c r="H629" s="205"/>
      <c r="I629" s="4"/>
      <c r="J629" s="4"/>
      <c r="K629" s="92"/>
      <c r="L629" s="92"/>
      <c r="M629" s="92"/>
      <c r="N629" s="4"/>
      <c r="O629" s="4"/>
      <c r="P629" s="4"/>
      <c r="Q629" s="4"/>
      <c r="R629" s="4"/>
    </row>
    <row r="630" ht="15.75" customHeight="1">
      <c r="A630" s="4"/>
      <c r="B630" s="4"/>
      <c r="C630" s="205"/>
      <c r="D630" s="205"/>
      <c r="E630" s="205"/>
      <c r="F630" s="205"/>
      <c r="G630" s="205"/>
      <c r="H630" s="205"/>
      <c r="I630" s="4"/>
      <c r="J630" s="4"/>
      <c r="K630" s="92"/>
      <c r="L630" s="92"/>
      <c r="M630" s="92"/>
      <c r="N630" s="4"/>
      <c r="O630" s="4"/>
      <c r="P630" s="4"/>
      <c r="Q630" s="4"/>
      <c r="R630" s="4"/>
    </row>
    <row r="631" ht="15.75" customHeight="1">
      <c r="A631" s="4"/>
      <c r="B631" s="4"/>
      <c r="C631" s="205"/>
      <c r="D631" s="205"/>
      <c r="E631" s="205"/>
      <c r="F631" s="205"/>
      <c r="G631" s="205"/>
      <c r="H631" s="205"/>
      <c r="I631" s="4"/>
      <c r="J631" s="4"/>
      <c r="K631" s="92"/>
      <c r="L631" s="92"/>
      <c r="M631" s="92"/>
      <c r="N631" s="4"/>
      <c r="O631" s="4"/>
      <c r="P631" s="4"/>
      <c r="Q631" s="4"/>
      <c r="R631" s="4"/>
    </row>
    <row r="632" ht="15.75" customHeight="1">
      <c r="A632" s="4"/>
      <c r="B632" s="4"/>
      <c r="C632" s="205"/>
      <c r="D632" s="205"/>
      <c r="E632" s="205"/>
      <c r="F632" s="205"/>
      <c r="G632" s="205"/>
      <c r="H632" s="205"/>
      <c r="I632" s="4"/>
      <c r="J632" s="4"/>
      <c r="K632" s="92"/>
      <c r="L632" s="92"/>
      <c r="M632" s="92"/>
      <c r="N632" s="4"/>
      <c r="O632" s="4"/>
      <c r="P632" s="4"/>
      <c r="Q632" s="4"/>
      <c r="R632" s="4"/>
    </row>
    <row r="633" ht="15.75" customHeight="1">
      <c r="A633" s="4"/>
      <c r="B633" s="4"/>
      <c r="C633" s="205"/>
      <c r="D633" s="205"/>
      <c r="E633" s="205"/>
      <c r="F633" s="205"/>
      <c r="G633" s="205"/>
      <c r="H633" s="205"/>
      <c r="I633" s="4"/>
      <c r="J633" s="4"/>
      <c r="K633" s="92"/>
      <c r="L633" s="92"/>
      <c r="M633" s="92"/>
      <c r="N633" s="4"/>
      <c r="O633" s="4"/>
      <c r="P633" s="4"/>
      <c r="Q633" s="4"/>
      <c r="R633" s="4"/>
    </row>
    <row r="634" ht="15.75" customHeight="1">
      <c r="A634" s="4"/>
      <c r="B634" s="4"/>
      <c r="C634" s="205"/>
      <c r="D634" s="205"/>
      <c r="E634" s="205"/>
      <c r="F634" s="205"/>
      <c r="G634" s="205"/>
      <c r="H634" s="205"/>
      <c r="I634" s="4"/>
      <c r="J634" s="4"/>
      <c r="K634" s="92"/>
      <c r="L634" s="92"/>
      <c r="M634" s="92"/>
      <c r="N634" s="4"/>
      <c r="O634" s="4"/>
      <c r="P634" s="4"/>
      <c r="Q634" s="4"/>
      <c r="R634" s="4"/>
    </row>
    <row r="635" ht="15.75" customHeight="1">
      <c r="A635" s="4"/>
      <c r="B635" s="4"/>
      <c r="C635" s="205"/>
      <c r="D635" s="205"/>
      <c r="E635" s="205"/>
      <c r="F635" s="205"/>
      <c r="G635" s="205"/>
      <c r="H635" s="205"/>
      <c r="I635" s="4"/>
      <c r="J635" s="4"/>
      <c r="K635" s="92"/>
      <c r="L635" s="92"/>
      <c r="M635" s="92"/>
      <c r="N635" s="4"/>
      <c r="O635" s="4"/>
      <c r="P635" s="4"/>
      <c r="Q635" s="4"/>
      <c r="R635" s="4"/>
    </row>
    <row r="636" ht="15.75" customHeight="1">
      <c r="A636" s="4"/>
      <c r="B636" s="4"/>
      <c r="C636" s="205"/>
      <c r="D636" s="205"/>
      <c r="E636" s="205"/>
      <c r="F636" s="205"/>
      <c r="G636" s="205"/>
      <c r="H636" s="205"/>
      <c r="I636" s="4"/>
      <c r="J636" s="4"/>
      <c r="K636" s="92"/>
      <c r="L636" s="92"/>
      <c r="M636" s="92"/>
      <c r="N636" s="4"/>
      <c r="O636" s="4"/>
      <c r="P636" s="4"/>
      <c r="Q636" s="4"/>
      <c r="R636" s="4"/>
    </row>
    <row r="637" ht="15.75" customHeight="1">
      <c r="A637" s="4"/>
      <c r="B637" s="4"/>
      <c r="C637" s="205"/>
      <c r="D637" s="205"/>
      <c r="E637" s="205"/>
      <c r="F637" s="205"/>
      <c r="G637" s="205"/>
      <c r="H637" s="205"/>
      <c r="I637" s="4"/>
      <c r="J637" s="4"/>
      <c r="K637" s="92"/>
      <c r="L637" s="92"/>
      <c r="M637" s="92"/>
      <c r="N637" s="4"/>
      <c r="O637" s="4"/>
      <c r="P637" s="4"/>
      <c r="Q637" s="4"/>
      <c r="R637" s="4"/>
    </row>
    <row r="638" ht="15.75" customHeight="1">
      <c r="A638" s="4"/>
      <c r="B638" s="4"/>
      <c r="C638" s="205"/>
      <c r="D638" s="205"/>
      <c r="E638" s="205"/>
      <c r="F638" s="205"/>
      <c r="G638" s="205"/>
      <c r="H638" s="205"/>
      <c r="I638" s="4"/>
      <c r="J638" s="4"/>
      <c r="K638" s="92"/>
      <c r="L638" s="92"/>
      <c r="M638" s="92"/>
      <c r="N638" s="4"/>
      <c r="O638" s="4"/>
      <c r="P638" s="4"/>
      <c r="Q638" s="4"/>
      <c r="R638" s="4"/>
    </row>
    <row r="639" ht="15.75" customHeight="1">
      <c r="A639" s="4"/>
      <c r="B639" s="4"/>
      <c r="C639" s="205"/>
      <c r="D639" s="205"/>
      <c r="E639" s="205"/>
      <c r="F639" s="205"/>
      <c r="G639" s="205"/>
      <c r="H639" s="205"/>
      <c r="I639" s="4"/>
      <c r="J639" s="4"/>
      <c r="K639" s="92"/>
      <c r="L639" s="92"/>
      <c r="M639" s="92"/>
      <c r="N639" s="4"/>
      <c r="O639" s="4"/>
      <c r="P639" s="4"/>
      <c r="Q639" s="4"/>
      <c r="R639" s="4"/>
    </row>
    <row r="640" ht="15.75" customHeight="1">
      <c r="A640" s="4"/>
      <c r="B640" s="4"/>
      <c r="C640" s="205"/>
      <c r="D640" s="205"/>
      <c r="E640" s="205"/>
      <c r="F640" s="205"/>
      <c r="G640" s="205"/>
      <c r="H640" s="205"/>
      <c r="I640" s="4"/>
      <c r="J640" s="4"/>
      <c r="K640" s="92"/>
      <c r="L640" s="92"/>
      <c r="M640" s="92"/>
      <c r="N640" s="4"/>
      <c r="O640" s="4"/>
      <c r="P640" s="4"/>
      <c r="Q640" s="4"/>
      <c r="R640" s="4"/>
    </row>
    <row r="641" ht="15.75" customHeight="1">
      <c r="A641" s="4"/>
      <c r="B641" s="4"/>
      <c r="C641" s="205"/>
      <c r="D641" s="205"/>
      <c r="E641" s="205"/>
      <c r="F641" s="205"/>
      <c r="G641" s="205"/>
      <c r="H641" s="205"/>
      <c r="I641" s="4"/>
      <c r="J641" s="4"/>
      <c r="K641" s="92"/>
      <c r="L641" s="92"/>
      <c r="M641" s="92"/>
      <c r="N641" s="4"/>
      <c r="O641" s="4"/>
      <c r="P641" s="4"/>
      <c r="Q641" s="4"/>
      <c r="R641" s="4"/>
    </row>
    <row r="642" ht="15.75" customHeight="1">
      <c r="A642" s="4"/>
      <c r="B642" s="4"/>
      <c r="C642" s="205"/>
      <c r="D642" s="205"/>
      <c r="E642" s="205"/>
      <c r="F642" s="205"/>
      <c r="G642" s="205"/>
      <c r="H642" s="205"/>
      <c r="I642" s="4"/>
      <c r="J642" s="4"/>
      <c r="K642" s="92"/>
      <c r="L642" s="92"/>
      <c r="M642" s="92"/>
      <c r="N642" s="4"/>
      <c r="O642" s="4"/>
      <c r="P642" s="4"/>
      <c r="Q642" s="4"/>
      <c r="R642" s="4"/>
    </row>
    <row r="643" ht="15.75" customHeight="1">
      <c r="A643" s="4"/>
      <c r="B643" s="4"/>
      <c r="C643" s="205"/>
      <c r="D643" s="205"/>
      <c r="E643" s="205"/>
      <c r="F643" s="205"/>
      <c r="G643" s="205"/>
      <c r="H643" s="205"/>
      <c r="I643" s="4"/>
      <c r="J643" s="4"/>
      <c r="K643" s="92"/>
      <c r="L643" s="92"/>
      <c r="M643" s="92"/>
      <c r="N643" s="4"/>
      <c r="O643" s="4"/>
      <c r="P643" s="4"/>
      <c r="Q643" s="4"/>
      <c r="R643" s="4"/>
    </row>
    <row r="644" ht="15.75" customHeight="1">
      <c r="A644" s="4"/>
      <c r="B644" s="4"/>
      <c r="C644" s="205"/>
      <c r="D644" s="205"/>
      <c r="E644" s="205"/>
      <c r="F644" s="205"/>
      <c r="G644" s="205"/>
      <c r="H644" s="205"/>
      <c r="I644" s="4"/>
      <c r="J644" s="4"/>
      <c r="K644" s="92"/>
      <c r="L644" s="92"/>
      <c r="M644" s="92"/>
      <c r="N644" s="4"/>
      <c r="O644" s="4"/>
      <c r="P644" s="4"/>
      <c r="Q644" s="4"/>
      <c r="R644" s="4"/>
    </row>
    <row r="645" ht="15.75" customHeight="1">
      <c r="A645" s="4"/>
      <c r="B645" s="4"/>
      <c r="C645" s="205"/>
      <c r="D645" s="205"/>
      <c r="E645" s="205"/>
      <c r="F645" s="205"/>
      <c r="G645" s="205"/>
      <c r="H645" s="205"/>
      <c r="I645" s="4"/>
      <c r="J645" s="4"/>
      <c r="K645" s="92"/>
      <c r="L645" s="92"/>
      <c r="M645" s="92"/>
      <c r="N645" s="4"/>
      <c r="O645" s="4"/>
      <c r="P645" s="4"/>
      <c r="Q645" s="4"/>
      <c r="R645" s="4"/>
    </row>
    <row r="646" ht="15.75" customHeight="1">
      <c r="A646" s="4"/>
      <c r="B646" s="4"/>
      <c r="C646" s="205"/>
      <c r="D646" s="205"/>
      <c r="E646" s="205"/>
      <c r="F646" s="205"/>
      <c r="G646" s="205"/>
      <c r="H646" s="205"/>
      <c r="I646" s="4"/>
      <c r="J646" s="4"/>
      <c r="K646" s="92"/>
      <c r="L646" s="92"/>
      <c r="M646" s="92"/>
      <c r="N646" s="4"/>
      <c r="O646" s="4"/>
      <c r="P646" s="4"/>
      <c r="Q646" s="4"/>
      <c r="R646" s="4"/>
    </row>
    <row r="647" ht="15.75" customHeight="1">
      <c r="A647" s="4"/>
      <c r="B647" s="4"/>
      <c r="C647" s="205"/>
      <c r="D647" s="205"/>
      <c r="E647" s="205"/>
      <c r="F647" s="205"/>
      <c r="G647" s="205"/>
      <c r="H647" s="205"/>
      <c r="I647" s="4"/>
      <c r="J647" s="4"/>
      <c r="K647" s="92"/>
      <c r="L647" s="92"/>
      <c r="M647" s="92"/>
      <c r="N647" s="4"/>
      <c r="O647" s="4"/>
      <c r="P647" s="4"/>
      <c r="Q647" s="4"/>
      <c r="R647" s="4"/>
    </row>
    <row r="648" ht="15.75" customHeight="1">
      <c r="A648" s="4"/>
      <c r="B648" s="4"/>
      <c r="C648" s="205"/>
      <c r="D648" s="205"/>
      <c r="E648" s="205"/>
      <c r="F648" s="205"/>
      <c r="G648" s="205"/>
      <c r="H648" s="205"/>
      <c r="I648" s="4"/>
      <c r="J648" s="4"/>
      <c r="K648" s="92"/>
      <c r="L648" s="92"/>
      <c r="M648" s="92"/>
      <c r="N648" s="4"/>
      <c r="O648" s="4"/>
      <c r="P648" s="4"/>
      <c r="Q648" s="4"/>
      <c r="R648" s="4"/>
    </row>
    <row r="649" ht="15.75" customHeight="1">
      <c r="A649" s="4"/>
      <c r="B649" s="4"/>
      <c r="C649" s="205"/>
      <c r="D649" s="205"/>
      <c r="E649" s="205"/>
      <c r="F649" s="205"/>
      <c r="G649" s="205"/>
      <c r="H649" s="205"/>
      <c r="I649" s="4"/>
      <c r="J649" s="4"/>
      <c r="K649" s="92"/>
      <c r="L649" s="92"/>
      <c r="M649" s="92"/>
      <c r="N649" s="4"/>
      <c r="O649" s="4"/>
      <c r="P649" s="4"/>
      <c r="Q649" s="4"/>
      <c r="R649" s="4"/>
    </row>
    <row r="650" ht="15.75" customHeight="1">
      <c r="A650" s="4"/>
      <c r="B650" s="4"/>
      <c r="C650" s="205"/>
      <c r="D650" s="205"/>
      <c r="E650" s="205"/>
      <c r="F650" s="205"/>
      <c r="G650" s="205"/>
      <c r="H650" s="205"/>
      <c r="I650" s="4"/>
      <c r="J650" s="4"/>
      <c r="K650" s="92"/>
      <c r="L650" s="92"/>
      <c r="M650" s="92"/>
      <c r="N650" s="4"/>
      <c r="O650" s="4"/>
      <c r="P650" s="4"/>
      <c r="Q650" s="4"/>
      <c r="R650" s="4"/>
    </row>
    <row r="651" ht="15.75" customHeight="1">
      <c r="A651" s="4"/>
      <c r="B651" s="4"/>
      <c r="C651" s="205"/>
      <c r="D651" s="205"/>
      <c r="E651" s="205"/>
      <c r="F651" s="205"/>
      <c r="G651" s="205"/>
      <c r="H651" s="205"/>
      <c r="I651" s="4"/>
      <c r="J651" s="4"/>
      <c r="K651" s="92"/>
      <c r="L651" s="92"/>
      <c r="M651" s="92"/>
      <c r="N651" s="4"/>
      <c r="O651" s="4"/>
      <c r="P651" s="4"/>
      <c r="Q651" s="4"/>
      <c r="R651" s="4"/>
    </row>
    <row r="652" ht="15.75" customHeight="1">
      <c r="A652" s="4"/>
      <c r="B652" s="4"/>
      <c r="C652" s="205"/>
      <c r="D652" s="205"/>
      <c r="E652" s="205"/>
      <c r="F652" s="205"/>
      <c r="G652" s="205"/>
      <c r="H652" s="205"/>
      <c r="I652" s="4"/>
      <c r="J652" s="4"/>
      <c r="K652" s="92"/>
      <c r="L652" s="92"/>
      <c r="M652" s="92"/>
      <c r="N652" s="4"/>
      <c r="O652" s="4"/>
      <c r="P652" s="4"/>
      <c r="Q652" s="4"/>
      <c r="R652" s="4"/>
    </row>
    <row r="653" ht="15.75" customHeight="1">
      <c r="A653" s="4"/>
      <c r="B653" s="4"/>
      <c r="C653" s="205"/>
      <c r="D653" s="205"/>
      <c r="E653" s="205"/>
      <c r="F653" s="205"/>
      <c r="G653" s="205"/>
      <c r="H653" s="205"/>
      <c r="I653" s="4"/>
      <c r="J653" s="4"/>
      <c r="K653" s="92"/>
      <c r="L653" s="92"/>
      <c r="M653" s="92"/>
      <c r="N653" s="4"/>
      <c r="O653" s="4"/>
      <c r="P653" s="4"/>
      <c r="Q653" s="4"/>
      <c r="R653" s="4"/>
    </row>
    <row r="654" ht="15.75" customHeight="1">
      <c r="A654" s="4"/>
      <c r="B654" s="4"/>
      <c r="C654" s="205"/>
      <c r="D654" s="205"/>
      <c r="E654" s="205"/>
      <c r="F654" s="205"/>
      <c r="G654" s="205"/>
      <c r="H654" s="205"/>
      <c r="I654" s="4"/>
      <c r="J654" s="4"/>
      <c r="K654" s="92"/>
      <c r="L654" s="92"/>
      <c r="M654" s="92"/>
      <c r="N654" s="4"/>
      <c r="O654" s="4"/>
      <c r="P654" s="4"/>
      <c r="Q654" s="4"/>
      <c r="R654" s="4"/>
    </row>
    <row r="655" ht="15.75" customHeight="1">
      <c r="A655" s="4"/>
      <c r="B655" s="4"/>
      <c r="C655" s="205"/>
      <c r="D655" s="205"/>
      <c r="E655" s="205"/>
      <c r="F655" s="205"/>
      <c r="G655" s="205"/>
      <c r="H655" s="205"/>
      <c r="I655" s="4"/>
      <c r="J655" s="4"/>
      <c r="K655" s="92"/>
      <c r="L655" s="92"/>
      <c r="M655" s="92"/>
      <c r="N655" s="4"/>
      <c r="O655" s="4"/>
      <c r="P655" s="4"/>
      <c r="Q655" s="4"/>
      <c r="R655" s="4"/>
    </row>
    <row r="656" ht="15.75" customHeight="1">
      <c r="A656" s="4"/>
      <c r="B656" s="4"/>
      <c r="C656" s="205"/>
      <c r="D656" s="205"/>
      <c r="E656" s="205"/>
      <c r="F656" s="205"/>
      <c r="G656" s="205"/>
      <c r="H656" s="205"/>
      <c r="I656" s="4"/>
      <c r="J656" s="4"/>
      <c r="K656" s="92"/>
      <c r="L656" s="92"/>
      <c r="M656" s="92"/>
      <c r="N656" s="4"/>
      <c r="O656" s="4"/>
      <c r="P656" s="4"/>
      <c r="Q656" s="4"/>
      <c r="R656" s="4"/>
    </row>
    <row r="657" ht="15.75" customHeight="1">
      <c r="A657" s="4"/>
      <c r="B657" s="4"/>
      <c r="C657" s="205"/>
      <c r="D657" s="205"/>
      <c r="E657" s="205"/>
      <c r="F657" s="205"/>
      <c r="G657" s="205"/>
      <c r="H657" s="205"/>
      <c r="I657" s="4"/>
      <c r="J657" s="4"/>
      <c r="K657" s="92"/>
      <c r="L657" s="92"/>
      <c r="M657" s="92"/>
      <c r="N657" s="4"/>
      <c r="O657" s="4"/>
      <c r="P657" s="4"/>
      <c r="Q657" s="4"/>
      <c r="R657" s="4"/>
    </row>
    <row r="658" ht="15.75" customHeight="1">
      <c r="A658" s="4"/>
      <c r="B658" s="4"/>
      <c r="C658" s="205"/>
      <c r="D658" s="205"/>
      <c r="E658" s="205"/>
      <c r="F658" s="205"/>
      <c r="G658" s="205"/>
      <c r="H658" s="205"/>
      <c r="I658" s="4"/>
      <c r="J658" s="4"/>
      <c r="K658" s="92"/>
      <c r="L658" s="92"/>
      <c r="M658" s="92"/>
      <c r="N658" s="4"/>
      <c r="O658" s="4"/>
      <c r="P658" s="4"/>
      <c r="Q658" s="4"/>
      <c r="R658" s="4"/>
    </row>
    <row r="659" ht="15.75" customHeight="1">
      <c r="A659" s="4"/>
      <c r="B659" s="4"/>
      <c r="C659" s="205"/>
      <c r="D659" s="205"/>
      <c r="E659" s="205"/>
      <c r="F659" s="205"/>
      <c r="G659" s="205"/>
      <c r="H659" s="205"/>
      <c r="I659" s="4"/>
      <c r="J659" s="4"/>
      <c r="K659" s="92"/>
      <c r="L659" s="92"/>
      <c r="M659" s="92"/>
      <c r="N659" s="4"/>
      <c r="O659" s="4"/>
      <c r="P659" s="4"/>
      <c r="Q659" s="4"/>
      <c r="R659" s="4"/>
    </row>
    <row r="660" ht="15.75" customHeight="1">
      <c r="A660" s="4"/>
      <c r="B660" s="4"/>
      <c r="C660" s="205"/>
      <c r="D660" s="205"/>
      <c r="E660" s="205"/>
      <c r="F660" s="205"/>
      <c r="G660" s="205"/>
      <c r="H660" s="205"/>
      <c r="I660" s="4"/>
      <c r="J660" s="4"/>
      <c r="K660" s="92"/>
      <c r="L660" s="92"/>
      <c r="M660" s="92"/>
      <c r="N660" s="4"/>
      <c r="O660" s="4"/>
      <c r="P660" s="4"/>
      <c r="Q660" s="4"/>
      <c r="R660" s="4"/>
    </row>
    <row r="661" ht="15.75" customHeight="1">
      <c r="A661" s="4"/>
      <c r="B661" s="4"/>
      <c r="C661" s="205"/>
      <c r="D661" s="205"/>
      <c r="E661" s="205"/>
      <c r="F661" s="205"/>
      <c r="G661" s="205"/>
      <c r="H661" s="205"/>
      <c r="I661" s="4"/>
      <c r="J661" s="4"/>
      <c r="K661" s="92"/>
      <c r="L661" s="92"/>
      <c r="M661" s="92"/>
      <c r="N661" s="4"/>
      <c r="O661" s="4"/>
      <c r="P661" s="4"/>
      <c r="Q661" s="4"/>
      <c r="R661" s="4"/>
    </row>
    <row r="662" ht="15.75" customHeight="1">
      <c r="A662" s="4"/>
      <c r="B662" s="4"/>
      <c r="C662" s="205"/>
      <c r="D662" s="205"/>
      <c r="E662" s="205"/>
      <c r="F662" s="205"/>
      <c r="G662" s="205"/>
      <c r="H662" s="205"/>
      <c r="I662" s="4"/>
      <c r="J662" s="4"/>
      <c r="K662" s="92"/>
      <c r="L662" s="92"/>
      <c r="M662" s="92"/>
      <c r="N662" s="4"/>
      <c r="O662" s="4"/>
      <c r="P662" s="4"/>
      <c r="Q662" s="4"/>
      <c r="R662" s="4"/>
    </row>
    <row r="663" ht="15.75" customHeight="1">
      <c r="A663" s="4"/>
      <c r="B663" s="4"/>
      <c r="C663" s="205"/>
      <c r="D663" s="205"/>
      <c r="E663" s="205"/>
      <c r="F663" s="205"/>
      <c r="G663" s="205"/>
      <c r="H663" s="205"/>
      <c r="I663" s="4"/>
      <c r="J663" s="4"/>
      <c r="K663" s="92"/>
      <c r="L663" s="92"/>
      <c r="M663" s="92"/>
      <c r="N663" s="4"/>
      <c r="O663" s="4"/>
      <c r="P663" s="4"/>
      <c r="Q663" s="4"/>
      <c r="R663" s="4"/>
    </row>
    <row r="664" ht="15.75" customHeight="1">
      <c r="A664" s="4"/>
      <c r="B664" s="4"/>
      <c r="C664" s="205"/>
      <c r="D664" s="205"/>
      <c r="E664" s="205"/>
      <c r="F664" s="205"/>
      <c r="G664" s="205"/>
      <c r="H664" s="205"/>
      <c r="I664" s="4"/>
      <c r="J664" s="4"/>
      <c r="K664" s="92"/>
      <c r="L664" s="92"/>
      <c r="M664" s="92"/>
      <c r="N664" s="4"/>
      <c r="O664" s="4"/>
      <c r="P664" s="4"/>
      <c r="Q664" s="4"/>
      <c r="R664" s="4"/>
    </row>
    <row r="665" ht="15.75" customHeight="1">
      <c r="A665" s="4"/>
      <c r="B665" s="4"/>
      <c r="C665" s="205"/>
      <c r="D665" s="205"/>
      <c r="E665" s="205"/>
      <c r="F665" s="205"/>
      <c r="G665" s="205"/>
      <c r="H665" s="205"/>
      <c r="I665" s="4"/>
      <c r="J665" s="4"/>
      <c r="K665" s="92"/>
      <c r="L665" s="92"/>
      <c r="M665" s="92"/>
      <c r="N665" s="4"/>
      <c r="O665" s="4"/>
      <c r="P665" s="4"/>
      <c r="Q665" s="4"/>
      <c r="R665" s="4"/>
    </row>
    <row r="666" ht="15.75" customHeight="1">
      <c r="A666" s="4"/>
      <c r="B666" s="4"/>
      <c r="C666" s="205"/>
      <c r="D666" s="205"/>
      <c r="E666" s="205"/>
      <c r="F666" s="205"/>
      <c r="G666" s="205"/>
      <c r="H666" s="205"/>
      <c r="I666" s="4"/>
      <c r="J666" s="4"/>
      <c r="K666" s="92"/>
      <c r="L666" s="92"/>
      <c r="M666" s="92"/>
      <c r="N666" s="4"/>
      <c r="O666" s="4"/>
      <c r="P666" s="4"/>
      <c r="Q666" s="4"/>
      <c r="R666" s="4"/>
    </row>
    <row r="667" ht="15.75" customHeight="1">
      <c r="A667" s="4"/>
      <c r="B667" s="4"/>
      <c r="C667" s="205"/>
      <c r="D667" s="205"/>
      <c r="E667" s="205"/>
      <c r="F667" s="205"/>
      <c r="G667" s="205"/>
      <c r="H667" s="205"/>
      <c r="I667" s="4"/>
      <c r="J667" s="4"/>
      <c r="K667" s="92"/>
      <c r="L667" s="92"/>
      <c r="M667" s="92"/>
      <c r="N667" s="4"/>
      <c r="O667" s="4"/>
      <c r="P667" s="4"/>
      <c r="Q667" s="4"/>
      <c r="R667" s="4"/>
    </row>
    <row r="668" ht="15.75" customHeight="1">
      <c r="A668" s="4"/>
      <c r="B668" s="4"/>
      <c r="C668" s="205"/>
      <c r="D668" s="205"/>
      <c r="E668" s="205"/>
      <c r="F668" s="205"/>
      <c r="G668" s="205"/>
      <c r="H668" s="205"/>
      <c r="I668" s="4"/>
      <c r="J668" s="4"/>
      <c r="K668" s="92"/>
      <c r="L668" s="92"/>
      <c r="M668" s="92"/>
      <c r="N668" s="4"/>
      <c r="O668" s="4"/>
      <c r="P668" s="4"/>
      <c r="Q668" s="4"/>
      <c r="R668" s="4"/>
    </row>
    <row r="669" ht="15.75" customHeight="1">
      <c r="A669" s="4"/>
      <c r="B669" s="4"/>
      <c r="C669" s="205"/>
      <c r="D669" s="205"/>
      <c r="E669" s="205"/>
      <c r="F669" s="205"/>
      <c r="G669" s="205"/>
      <c r="H669" s="205"/>
      <c r="I669" s="4"/>
      <c r="J669" s="4"/>
      <c r="K669" s="92"/>
      <c r="L669" s="92"/>
      <c r="M669" s="92"/>
      <c r="N669" s="4"/>
      <c r="O669" s="4"/>
      <c r="P669" s="4"/>
      <c r="Q669" s="4"/>
      <c r="R669" s="4"/>
    </row>
    <row r="670" ht="15.75" customHeight="1">
      <c r="A670" s="4"/>
      <c r="B670" s="4"/>
      <c r="C670" s="205"/>
      <c r="D670" s="205"/>
      <c r="E670" s="205"/>
      <c r="F670" s="205"/>
      <c r="G670" s="205"/>
      <c r="H670" s="205"/>
      <c r="I670" s="4"/>
      <c r="J670" s="4"/>
      <c r="K670" s="92"/>
      <c r="L670" s="92"/>
      <c r="M670" s="92"/>
      <c r="N670" s="4"/>
      <c r="O670" s="4"/>
      <c r="P670" s="4"/>
      <c r="Q670" s="4"/>
      <c r="R670" s="4"/>
    </row>
    <row r="671" ht="15.75" customHeight="1">
      <c r="A671" s="4"/>
      <c r="B671" s="4"/>
      <c r="C671" s="205"/>
      <c r="D671" s="205"/>
      <c r="E671" s="205"/>
      <c r="F671" s="205"/>
      <c r="G671" s="205"/>
      <c r="H671" s="205"/>
      <c r="I671" s="4"/>
      <c r="J671" s="4"/>
      <c r="K671" s="92"/>
      <c r="L671" s="92"/>
      <c r="M671" s="92"/>
      <c r="N671" s="4"/>
      <c r="O671" s="4"/>
      <c r="P671" s="4"/>
      <c r="Q671" s="4"/>
      <c r="R671" s="4"/>
    </row>
    <row r="672" ht="15.75" customHeight="1">
      <c r="A672" s="4"/>
      <c r="B672" s="4"/>
      <c r="C672" s="205"/>
      <c r="D672" s="205"/>
      <c r="E672" s="205"/>
      <c r="F672" s="205"/>
      <c r="G672" s="205"/>
      <c r="H672" s="205"/>
      <c r="I672" s="4"/>
      <c r="J672" s="4"/>
      <c r="K672" s="92"/>
      <c r="L672" s="92"/>
      <c r="M672" s="92"/>
      <c r="N672" s="4"/>
      <c r="O672" s="4"/>
      <c r="P672" s="4"/>
      <c r="Q672" s="4"/>
      <c r="R672" s="4"/>
    </row>
    <row r="673" ht="15.75" customHeight="1">
      <c r="A673" s="4"/>
      <c r="B673" s="4"/>
      <c r="C673" s="205"/>
      <c r="D673" s="205"/>
      <c r="E673" s="205"/>
      <c r="F673" s="205"/>
      <c r="G673" s="205"/>
      <c r="H673" s="205"/>
      <c r="I673" s="4"/>
      <c r="J673" s="4"/>
      <c r="K673" s="92"/>
      <c r="L673" s="92"/>
      <c r="M673" s="92"/>
      <c r="N673" s="4"/>
      <c r="O673" s="4"/>
      <c r="P673" s="4"/>
      <c r="Q673" s="4"/>
      <c r="R673" s="4"/>
    </row>
    <row r="674" ht="15.75" customHeight="1">
      <c r="A674" s="4"/>
      <c r="B674" s="4"/>
      <c r="C674" s="205"/>
      <c r="D674" s="205"/>
      <c r="E674" s="205"/>
      <c r="F674" s="205"/>
      <c r="G674" s="205"/>
      <c r="H674" s="205"/>
      <c r="I674" s="4"/>
      <c r="J674" s="4"/>
      <c r="K674" s="92"/>
      <c r="L674" s="92"/>
      <c r="M674" s="92"/>
      <c r="N674" s="4"/>
      <c r="O674" s="4"/>
      <c r="P674" s="4"/>
      <c r="Q674" s="4"/>
      <c r="R674" s="4"/>
    </row>
    <row r="675" ht="15.75" customHeight="1">
      <c r="A675" s="4"/>
      <c r="B675" s="4"/>
      <c r="C675" s="205"/>
      <c r="D675" s="205"/>
      <c r="E675" s="205"/>
      <c r="F675" s="205"/>
      <c r="G675" s="205"/>
      <c r="H675" s="205"/>
      <c r="I675" s="4"/>
      <c r="J675" s="4"/>
      <c r="K675" s="92"/>
      <c r="L675" s="92"/>
      <c r="M675" s="92"/>
      <c r="N675" s="4"/>
      <c r="O675" s="4"/>
      <c r="P675" s="4"/>
      <c r="Q675" s="4"/>
      <c r="R675" s="4"/>
    </row>
    <row r="676" ht="15.75" customHeight="1">
      <c r="A676" s="4"/>
      <c r="B676" s="4"/>
      <c r="C676" s="205"/>
      <c r="D676" s="205"/>
      <c r="E676" s="205"/>
      <c r="F676" s="205"/>
      <c r="G676" s="205"/>
      <c r="H676" s="205"/>
      <c r="I676" s="4"/>
      <c r="J676" s="4"/>
      <c r="K676" s="92"/>
      <c r="L676" s="92"/>
      <c r="M676" s="92"/>
      <c r="N676" s="4"/>
      <c r="O676" s="4"/>
      <c r="P676" s="4"/>
      <c r="Q676" s="4"/>
      <c r="R676" s="4"/>
    </row>
    <row r="677" ht="15.75" customHeight="1">
      <c r="A677" s="4"/>
      <c r="B677" s="4"/>
      <c r="C677" s="205"/>
      <c r="D677" s="205"/>
      <c r="E677" s="205"/>
      <c r="F677" s="205"/>
      <c r="G677" s="205"/>
      <c r="H677" s="205"/>
      <c r="I677" s="4"/>
      <c r="J677" s="4"/>
      <c r="K677" s="92"/>
      <c r="L677" s="92"/>
      <c r="M677" s="92"/>
      <c r="N677" s="4"/>
      <c r="O677" s="4"/>
      <c r="P677" s="4"/>
      <c r="Q677" s="4"/>
      <c r="R677" s="4"/>
    </row>
    <row r="678" ht="15.75" customHeight="1">
      <c r="A678" s="4"/>
      <c r="B678" s="4"/>
      <c r="C678" s="205"/>
      <c r="D678" s="205"/>
      <c r="E678" s="205"/>
      <c r="F678" s="205"/>
      <c r="G678" s="205"/>
      <c r="H678" s="205"/>
      <c r="I678" s="4"/>
      <c r="J678" s="4"/>
      <c r="K678" s="92"/>
      <c r="L678" s="92"/>
      <c r="M678" s="92"/>
      <c r="N678" s="4"/>
      <c r="O678" s="4"/>
      <c r="P678" s="4"/>
      <c r="Q678" s="4"/>
      <c r="R678" s="4"/>
    </row>
    <row r="679" ht="15.75" customHeight="1">
      <c r="A679" s="4"/>
      <c r="B679" s="4"/>
      <c r="C679" s="205"/>
      <c r="D679" s="205"/>
      <c r="E679" s="205"/>
      <c r="F679" s="205"/>
      <c r="G679" s="205"/>
      <c r="H679" s="205"/>
      <c r="I679" s="4"/>
      <c r="J679" s="4"/>
      <c r="K679" s="92"/>
      <c r="L679" s="92"/>
      <c r="M679" s="92"/>
      <c r="N679" s="4"/>
      <c r="O679" s="4"/>
      <c r="P679" s="4"/>
      <c r="Q679" s="4"/>
      <c r="R679" s="4"/>
    </row>
    <row r="680" ht="15.75" customHeight="1">
      <c r="A680" s="4"/>
      <c r="B680" s="4"/>
      <c r="C680" s="205"/>
      <c r="D680" s="205"/>
      <c r="E680" s="205"/>
      <c r="F680" s="205"/>
      <c r="G680" s="205"/>
      <c r="H680" s="205"/>
      <c r="I680" s="4"/>
      <c r="J680" s="4"/>
      <c r="K680" s="92"/>
      <c r="L680" s="92"/>
      <c r="M680" s="92"/>
      <c r="N680" s="4"/>
      <c r="O680" s="4"/>
      <c r="P680" s="4"/>
      <c r="Q680" s="4"/>
      <c r="R680" s="4"/>
    </row>
    <row r="681" ht="15.75" customHeight="1">
      <c r="A681" s="4"/>
      <c r="B681" s="4"/>
      <c r="C681" s="205"/>
      <c r="D681" s="205"/>
      <c r="E681" s="205"/>
      <c r="F681" s="205"/>
      <c r="G681" s="205"/>
      <c r="H681" s="205"/>
      <c r="I681" s="4"/>
      <c r="J681" s="4"/>
      <c r="K681" s="92"/>
      <c r="L681" s="92"/>
      <c r="M681" s="92"/>
      <c r="N681" s="4"/>
      <c r="O681" s="4"/>
      <c r="P681" s="4"/>
      <c r="Q681" s="4"/>
      <c r="R681" s="4"/>
    </row>
    <row r="682" ht="15.75" customHeight="1">
      <c r="A682" s="4"/>
      <c r="B682" s="4"/>
      <c r="C682" s="205"/>
      <c r="D682" s="205"/>
      <c r="E682" s="205"/>
      <c r="F682" s="205"/>
      <c r="G682" s="205"/>
      <c r="H682" s="205"/>
      <c r="I682" s="4"/>
      <c r="J682" s="4"/>
      <c r="K682" s="92"/>
      <c r="L682" s="92"/>
      <c r="M682" s="92"/>
      <c r="N682" s="4"/>
      <c r="O682" s="4"/>
      <c r="P682" s="4"/>
      <c r="Q682" s="4"/>
      <c r="R682" s="4"/>
    </row>
    <row r="683" ht="15.75" customHeight="1">
      <c r="A683" s="4"/>
      <c r="B683" s="4"/>
      <c r="C683" s="205"/>
      <c r="D683" s="205"/>
      <c r="E683" s="205"/>
      <c r="F683" s="205"/>
      <c r="G683" s="205"/>
      <c r="H683" s="205"/>
      <c r="I683" s="4"/>
      <c r="J683" s="4"/>
      <c r="K683" s="92"/>
      <c r="L683" s="92"/>
      <c r="M683" s="92"/>
      <c r="N683" s="4"/>
      <c r="O683" s="4"/>
      <c r="P683" s="4"/>
      <c r="Q683" s="4"/>
      <c r="R683" s="4"/>
    </row>
    <row r="684" ht="15.75" customHeight="1">
      <c r="A684" s="4"/>
      <c r="B684" s="4"/>
      <c r="C684" s="205"/>
      <c r="D684" s="205"/>
      <c r="E684" s="205"/>
      <c r="F684" s="205"/>
      <c r="G684" s="205"/>
      <c r="H684" s="205"/>
      <c r="I684" s="4"/>
      <c r="J684" s="4"/>
      <c r="K684" s="92"/>
      <c r="L684" s="92"/>
      <c r="M684" s="92"/>
      <c r="N684" s="4"/>
      <c r="O684" s="4"/>
      <c r="P684" s="4"/>
      <c r="Q684" s="4"/>
      <c r="R684" s="4"/>
    </row>
    <row r="685" ht="15.75" customHeight="1">
      <c r="A685" s="4"/>
      <c r="B685" s="4"/>
      <c r="C685" s="205"/>
      <c r="D685" s="205"/>
      <c r="E685" s="205"/>
      <c r="F685" s="205"/>
      <c r="G685" s="205"/>
      <c r="H685" s="205"/>
      <c r="I685" s="4"/>
      <c r="J685" s="4"/>
      <c r="K685" s="92"/>
      <c r="L685" s="92"/>
      <c r="M685" s="92"/>
      <c r="N685" s="4"/>
      <c r="O685" s="4"/>
      <c r="P685" s="4"/>
      <c r="Q685" s="4"/>
      <c r="R685" s="4"/>
    </row>
    <row r="686" ht="15.75" customHeight="1">
      <c r="A686" s="4"/>
      <c r="B686" s="4"/>
      <c r="C686" s="205"/>
      <c r="D686" s="205"/>
      <c r="E686" s="205"/>
      <c r="F686" s="205"/>
      <c r="G686" s="205"/>
      <c r="H686" s="205"/>
      <c r="I686" s="4"/>
      <c r="J686" s="4"/>
      <c r="K686" s="92"/>
      <c r="L686" s="92"/>
      <c r="M686" s="92"/>
      <c r="N686" s="4"/>
      <c r="O686" s="4"/>
      <c r="P686" s="4"/>
      <c r="Q686" s="4"/>
      <c r="R686" s="4"/>
    </row>
    <row r="687" ht="15.75" customHeight="1">
      <c r="A687" s="4"/>
      <c r="B687" s="4"/>
      <c r="C687" s="205"/>
      <c r="D687" s="205"/>
      <c r="E687" s="205"/>
      <c r="F687" s="205"/>
      <c r="G687" s="205"/>
      <c r="H687" s="205"/>
      <c r="I687" s="4"/>
      <c r="J687" s="4"/>
      <c r="K687" s="92"/>
      <c r="L687" s="92"/>
      <c r="M687" s="92"/>
      <c r="N687" s="4"/>
      <c r="O687" s="4"/>
      <c r="P687" s="4"/>
      <c r="Q687" s="4"/>
      <c r="R687" s="4"/>
    </row>
    <row r="688" ht="15.75" customHeight="1">
      <c r="A688" s="4"/>
      <c r="B688" s="4"/>
      <c r="C688" s="205"/>
      <c r="D688" s="205"/>
      <c r="E688" s="205"/>
      <c r="F688" s="205"/>
      <c r="G688" s="205"/>
      <c r="H688" s="205"/>
      <c r="I688" s="4"/>
      <c r="J688" s="4"/>
      <c r="K688" s="92"/>
      <c r="L688" s="92"/>
      <c r="M688" s="92"/>
      <c r="N688" s="4"/>
      <c r="O688" s="4"/>
      <c r="P688" s="4"/>
      <c r="Q688" s="4"/>
      <c r="R688" s="4"/>
    </row>
    <row r="689" ht="15.75" customHeight="1">
      <c r="A689" s="4"/>
      <c r="B689" s="4"/>
      <c r="C689" s="205"/>
      <c r="D689" s="205"/>
      <c r="E689" s="205"/>
      <c r="F689" s="205"/>
      <c r="G689" s="205"/>
      <c r="H689" s="205"/>
      <c r="I689" s="4"/>
      <c r="J689" s="4"/>
      <c r="K689" s="92"/>
      <c r="L689" s="92"/>
      <c r="M689" s="92"/>
      <c r="N689" s="4"/>
      <c r="O689" s="4"/>
      <c r="P689" s="4"/>
      <c r="Q689" s="4"/>
      <c r="R689" s="4"/>
    </row>
    <row r="690" ht="15.75" customHeight="1">
      <c r="A690" s="4"/>
      <c r="B690" s="4"/>
      <c r="C690" s="205"/>
      <c r="D690" s="205"/>
      <c r="E690" s="205"/>
      <c r="F690" s="205"/>
      <c r="G690" s="205"/>
      <c r="H690" s="205"/>
      <c r="I690" s="4"/>
      <c r="J690" s="4"/>
      <c r="K690" s="92"/>
      <c r="L690" s="92"/>
      <c r="M690" s="92"/>
      <c r="N690" s="4"/>
      <c r="O690" s="4"/>
      <c r="P690" s="4"/>
      <c r="Q690" s="4"/>
      <c r="R690" s="4"/>
    </row>
    <row r="691" ht="15.75" customHeight="1">
      <c r="A691" s="4"/>
      <c r="B691" s="4"/>
      <c r="C691" s="205"/>
      <c r="D691" s="205"/>
      <c r="E691" s="205"/>
      <c r="F691" s="205"/>
      <c r="G691" s="205"/>
      <c r="H691" s="205"/>
      <c r="I691" s="4"/>
      <c r="J691" s="4"/>
      <c r="K691" s="92"/>
      <c r="L691" s="92"/>
      <c r="M691" s="92"/>
      <c r="N691" s="4"/>
      <c r="O691" s="4"/>
      <c r="P691" s="4"/>
      <c r="Q691" s="4"/>
      <c r="R691" s="4"/>
    </row>
    <row r="692" ht="15.75" customHeight="1">
      <c r="A692" s="4"/>
      <c r="B692" s="4"/>
      <c r="C692" s="205"/>
      <c r="D692" s="205"/>
      <c r="E692" s="205"/>
      <c r="F692" s="205"/>
      <c r="G692" s="205"/>
      <c r="H692" s="205"/>
      <c r="I692" s="4"/>
      <c r="J692" s="4"/>
      <c r="K692" s="92"/>
      <c r="L692" s="92"/>
      <c r="M692" s="92"/>
      <c r="N692" s="4"/>
      <c r="O692" s="4"/>
      <c r="P692" s="4"/>
      <c r="Q692" s="4"/>
      <c r="R692" s="4"/>
    </row>
    <row r="693" ht="15.75" customHeight="1">
      <c r="A693" s="4"/>
      <c r="B693" s="4"/>
      <c r="C693" s="205"/>
      <c r="D693" s="205"/>
      <c r="E693" s="205"/>
      <c r="F693" s="205"/>
      <c r="G693" s="205"/>
      <c r="H693" s="205"/>
      <c r="I693" s="4"/>
      <c r="J693" s="4"/>
      <c r="K693" s="92"/>
      <c r="L693" s="92"/>
      <c r="M693" s="92"/>
      <c r="N693" s="4"/>
      <c r="O693" s="4"/>
      <c r="P693" s="4"/>
      <c r="Q693" s="4"/>
      <c r="R693" s="4"/>
    </row>
    <row r="694" ht="15.75" customHeight="1">
      <c r="A694" s="4"/>
      <c r="B694" s="4"/>
      <c r="C694" s="205"/>
      <c r="D694" s="205"/>
      <c r="E694" s="205"/>
      <c r="F694" s="205"/>
      <c r="G694" s="205"/>
      <c r="H694" s="205"/>
      <c r="I694" s="4"/>
      <c r="J694" s="4"/>
      <c r="K694" s="92"/>
      <c r="L694" s="92"/>
      <c r="M694" s="92"/>
      <c r="N694" s="4"/>
      <c r="O694" s="4"/>
      <c r="P694" s="4"/>
      <c r="Q694" s="4"/>
      <c r="R694" s="4"/>
    </row>
    <row r="695" ht="15.75" customHeight="1">
      <c r="A695" s="4"/>
      <c r="B695" s="4"/>
      <c r="C695" s="205"/>
      <c r="D695" s="205"/>
      <c r="E695" s="205"/>
      <c r="F695" s="205"/>
      <c r="G695" s="205"/>
      <c r="H695" s="205"/>
      <c r="I695" s="4"/>
      <c r="J695" s="4"/>
      <c r="K695" s="92"/>
      <c r="L695" s="92"/>
      <c r="M695" s="92"/>
      <c r="N695" s="4"/>
      <c r="O695" s="4"/>
      <c r="P695" s="4"/>
      <c r="Q695" s="4"/>
      <c r="R695" s="4"/>
    </row>
    <row r="696" ht="15.75" customHeight="1">
      <c r="A696" s="4"/>
      <c r="B696" s="4"/>
      <c r="C696" s="205"/>
      <c r="D696" s="205"/>
      <c r="E696" s="205"/>
      <c r="F696" s="205"/>
      <c r="G696" s="205"/>
      <c r="H696" s="205"/>
      <c r="I696" s="4"/>
      <c r="J696" s="4"/>
      <c r="K696" s="92"/>
      <c r="L696" s="92"/>
      <c r="M696" s="92"/>
      <c r="N696" s="4"/>
      <c r="O696" s="4"/>
      <c r="P696" s="4"/>
      <c r="Q696" s="4"/>
      <c r="R696" s="4"/>
    </row>
    <row r="697" ht="15.75" customHeight="1">
      <c r="A697" s="4"/>
      <c r="B697" s="4"/>
      <c r="C697" s="205"/>
      <c r="D697" s="205"/>
      <c r="E697" s="205"/>
      <c r="F697" s="205"/>
      <c r="G697" s="205"/>
      <c r="H697" s="205"/>
      <c r="I697" s="4"/>
      <c r="J697" s="4"/>
      <c r="K697" s="92"/>
      <c r="L697" s="92"/>
      <c r="M697" s="92"/>
      <c r="N697" s="4"/>
      <c r="O697" s="4"/>
      <c r="P697" s="4"/>
      <c r="Q697" s="4"/>
      <c r="R697" s="4"/>
    </row>
    <row r="698" ht="15.75" customHeight="1">
      <c r="A698" s="4"/>
      <c r="B698" s="4"/>
      <c r="C698" s="205"/>
      <c r="D698" s="205"/>
      <c r="E698" s="205"/>
      <c r="F698" s="205"/>
      <c r="G698" s="205"/>
      <c r="H698" s="205"/>
      <c r="I698" s="4"/>
      <c r="J698" s="4"/>
      <c r="K698" s="92"/>
      <c r="L698" s="92"/>
      <c r="M698" s="92"/>
      <c r="N698" s="4"/>
      <c r="O698" s="4"/>
      <c r="P698" s="4"/>
      <c r="Q698" s="4"/>
      <c r="R698" s="4"/>
    </row>
    <row r="699" ht="15.75" customHeight="1">
      <c r="A699" s="4"/>
      <c r="B699" s="4"/>
      <c r="C699" s="205"/>
      <c r="D699" s="205"/>
      <c r="E699" s="205"/>
      <c r="F699" s="205"/>
      <c r="G699" s="205"/>
      <c r="H699" s="205"/>
      <c r="I699" s="4"/>
      <c r="J699" s="4"/>
      <c r="K699" s="92"/>
      <c r="L699" s="92"/>
      <c r="M699" s="92"/>
      <c r="N699" s="4"/>
      <c r="O699" s="4"/>
      <c r="P699" s="4"/>
      <c r="Q699" s="4"/>
      <c r="R699" s="4"/>
    </row>
    <row r="700" ht="15.75" customHeight="1">
      <c r="A700" s="4"/>
      <c r="B700" s="4"/>
      <c r="C700" s="205"/>
      <c r="D700" s="205"/>
      <c r="E700" s="205"/>
      <c r="F700" s="205"/>
      <c r="G700" s="205"/>
      <c r="H700" s="205"/>
      <c r="I700" s="4"/>
      <c r="J700" s="4"/>
      <c r="K700" s="92"/>
      <c r="L700" s="92"/>
      <c r="M700" s="92"/>
      <c r="N700" s="4"/>
      <c r="O700" s="4"/>
      <c r="P700" s="4"/>
      <c r="Q700" s="4"/>
      <c r="R700" s="4"/>
    </row>
    <row r="701" ht="15.75" customHeight="1">
      <c r="A701" s="4"/>
      <c r="B701" s="4"/>
      <c r="C701" s="205"/>
      <c r="D701" s="205"/>
      <c r="E701" s="205"/>
      <c r="F701" s="205"/>
      <c r="G701" s="205"/>
      <c r="H701" s="205"/>
      <c r="I701" s="4"/>
      <c r="J701" s="4"/>
      <c r="K701" s="92"/>
      <c r="L701" s="92"/>
      <c r="M701" s="92"/>
      <c r="N701" s="4"/>
      <c r="O701" s="4"/>
      <c r="P701" s="4"/>
      <c r="Q701" s="4"/>
      <c r="R701" s="4"/>
    </row>
    <row r="702" ht="15.75" customHeight="1">
      <c r="A702" s="4"/>
      <c r="B702" s="4"/>
      <c r="C702" s="205"/>
      <c r="D702" s="205"/>
      <c r="E702" s="205"/>
      <c r="F702" s="205"/>
      <c r="G702" s="205"/>
      <c r="H702" s="205"/>
      <c r="I702" s="4"/>
      <c r="J702" s="4"/>
      <c r="K702" s="92"/>
      <c r="L702" s="92"/>
      <c r="M702" s="92"/>
      <c r="N702" s="4"/>
      <c r="O702" s="4"/>
      <c r="P702" s="4"/>
      <c r="Q702" s="4"/>
      <c r="R702" s="4"/>
    </row>
    <row r="703" ht="15.75" customHeight="1">
      <c r="A703" s="4"/>
      <c r="B703" s="4"/>
      <c r="C703" s="205"/>
      <c r="D703" s="205"/>
      <c r="E703" s="205"/>
      <c r="F703" s="205"/>
      <c r="G703" s="205"/>
      <c r="H703" s="205"/>
      <c r="I703" s="4"/>
      <c r="J703" s="4"/>
      <c r="K703" s="92"/>
      <c r="L703" s="92"/>
      <c r="M703" s="92"/>
      <c r="N703" s="4"/>
      <c r="O703" s="4"/>
      <c r="P703" s="4"/>
      <c r="Q703" s="4"/>
      <c r="R703" s="4"/>
    </row>
    <row r="704" ht="15.75" customHeight="1">
      <c r="A704" s="4"/>
      <c r="B704" s="4"/>
      <c r="C704" s="205"/>
      <c r="D704" s="205"/>
      <c r="E704" s="205"/>
      <c r="F704" s="205"/>
      <c r="G704" s="205"/>
      <c r="H704" s="205"/>
      <c r="I704" s="4"/>
      <c r="J704" s="4"/>
      <c r="K704" s="92"/>
      <c r="L704" s="92"/>
      <c r="M704" s="92"/>
      <c r="N704" s="4"/>
      <c r="O704" s="4"/>
      <c r="P704" s="4"/>
      <c r="Q704" s="4"/>
      <c r="R704" s="4"/>
    </row>
    <row r="705" ht="15.75" customHeight="1">
      <c r="A705" s="4"/>
      <c r="B705" s="4"/>
      <c r="C705" s="205"/>
      <c r="D705" s="205"/>
      <c r="E705" s="205"/>
      <c r="F705" s="205"/>
      <c r="G705" s="205"/>
      <c r="H705" s="205"/>
      <c r="I705" s="4"/>
      <c r="J705" s="4"/>
      <c r="K705" s="92"/>
      <c r="L705" s="92"/>
      <c r="M705" s="92"/>
      <c r="N705" s="4"/>
      <c r="O705" s="4"/>
      <c r="P705" s="4"/>
      <c r="Q705" s="4"/>
      <c r="R705" s="4"/>
    </row>
    <row r="706" ht="15.75" customHeight="1">
      <c r="A706" s="4"/>
      <c r="B706" s="4"/>
      <c r="C706" s="205"/>
      <c r="D706" s="205"/>
      <c r="E706" s="205"/>
      <c r="F706" s="205"/>
      <c r="G706" s="205"/>
      <c r="H706" s="205"/>
      <c r="I706" s="4"/>
      <c r="J706" s="4"/>
      <c r="K706" s="92"/>
      <c r="L706" s="92"/>
      <c r="M706" s="92"/>
      <c r="N706" s="4"/>
      <c r="O706" s="4"/>
      <c r="P706" s="4"/>
      <c r="Q706" s="4"/>
      <c r="R706" s="4"/>
    </row>
    <row r="707" ht="15.75" customHeight="1">
      <c r="A707" s="4"/>
      <c r="B707" s="4"/>
      <c r="C707" s="205"/>
      <c r="D707" s="205"/>
      <c r="E707" s="205"/>
      <c r="F707" s="205"/>
      <c r="G707" s="205"/>
      <c r="H707" s="205"/>
      <c r="I707" s="4"/>
      <c r="J707" s="4"/>
      <c r="K707" s="92"/>
      <c r="L707" s="92"/>
      <c r="M707" s="92"/>
      <c r="N707" s="4"/>
      <c r="O707" s="4"/>
      <c r="P707" s="4"/>
      <c r="Q707" s="4"/>
      <c r="R707" s="4"/>
    </row>
    <row r="708" ht="15.75" customHeight="1">
      <c r="A708" s="4"/>
      <c r="B708" s="4"/>
      <c r="C708" s="205"/>
      <c r="D708" s="205"/>
      <c r="E708" s="205"/>
      <c r="F708" s="205"/>
      <c r="G708" s="205"/>
      <c r="H708" s="205"/>
      <c r="I708" s="4"/>
      <c r="J708" s="4"/>
      <c r="K708" s="92"/>
      <c r="L708" s="92"/>
      <c r="M708" s="92"/>
      <c r="N708" s="4"/>
      <c r="O708" s="4"/>
      <c r="P708" s="4"/>
      <c r="Q708" s="4"/>
      <c r="R708" s="4"/>
    </row>
    <row r="709" ht="15.75" customHeight="1">
      <c r="A709" s="4"/>
      <c r="B709" s="4"/>
      <c r="C709" s="205"/>
      <c r="D709" s="205"/>
      <c r="E709" s="205"/>
      <c r="F709" s="205"/>
      <c r="G709" s="205"/>
      <c r="H709" s="205"/>
      <c r="I709" s="4"/>
      <c r="J709" s="4"/>
      <c r="K709" s="92"/>
      <c r="L709" s="92"/>
      <c r="M709" s="92"/>
      <c r="N709" s="4"/>
      <c r="O709" s="4"/>
      <c r="P709" s="4"/>
      <c r="Q709" s="4"/>
      <c r="R709" s="4"/>
    </row>
    <row r="710" ht="15.75" customHeight="1">
      <c r="A710" s="4"/>
      <c r="B710" s="4"/>
      <c r="C710" s="205"/>
      <c r="D710" s="205"/>
      <c r="E710" s="205"/>
      <c r="F710" s="205"/>
      <c r="G710" s="205"/>
      <c r="H710" s="205"/>
      <c r="I710" s="4"/>
      <c r="J710" s="4"/>
      <c r="K710" s="92"/>
      <c r="L710" s="92"/>
      <c r="M710" s="92"/>
      <c r="N710" s="4"/>
      <c r="O710" s="4"/>
      <c r="P710" s="4"/>
      <c r="Q710" s="4"/>
      <c r="R710" s="4"/>
    </row>
    <row r="711" ht="15.75" customHeight="1">
      <c r="A711" s="4"/>
      <c r="B711" s="4"/>
      <c r="C711" s="205"/>
      <c r="D711" s="205"/>
      <c r="E711" s="205"/>
      <c r="F711" s="205"/>
      <c r="G711" s="205"/>
      <c r="H711" s="205"/>
      <c r="I711" s="4"/>
      <c r="J711" s="4"/>
      <c r="K711" s="92"/>
      <c r="L711" s="92"/>
      <c r="M711" s="92"/>
      <c r="N711" s="4"/>
      <c r="O711" s="4"/>
      <c r="P711" s="4"/>
      <c r="Q711" s="4"/>
      <c r="R711" s="4"/>
    </row>
    <row r="712" ht="15.75" customHeight="1">
      <c r="A712" s="4"/>
      <c r="B712" s="4"/>
      <c r="C712" s="205"/>
      <c r="D712" s="205"/>
      <c r="E712" s="205"/>
      <c r="F712" s="205"/>
      <c r="G712" s="205"/>
      <c r="H712" s="205"/>
      <c r="I712" s="4"/>
      <c r="J712" s="4"/>
      <c r="K712" s="92"/>
      <c r="L712" s="92"/>
      <c r="M712" s="92"/>
      <c r="N712" s="4"/>
      <c r="O712" s="4"/>
      <c r="P712" s="4"/>
      <c r="Q712" s="4"/>
      <c r="R712" s="4"/>
    </row>
    <row r="713" ht="15.75" customHeight="1">
      <c r="A713" s="4"/>
      <c r="B713" s="4"/>
      <c r="C713" s="205"/>
      <c r="D713" s="205"/>
      <c r="E713" s="205"/>
      <c r="F713" s="205"/>
      <c r="G713" s="205"/>
      <c r="H713" s="205"/>
      <c r="I713" s="4"/>
      <c r="J713" s="4"/>
      <c r="K713" s="92"/>
      <c r="L713" s="92"/>
      <c r="M713" s="92"/>
      <c r="N713" s="4"/>
      <c r="O713" s="4"/>
      <c r="P713" s="4"/>
      <c r="Q713" s="4"/>
      <c r="R713" s="4"/>
    </row>
    <row r="714" ht="15.75" customHeight="1">
      <c r="A714" s="4"/>
      <c r="B714" s="4"/>
      <c r="C714" s="205"/>
      <c r="D714" s="205"/>
      <c r="E714" s="205"/>
      <c r="F714" s="205"/>
      <c r="G714" s="205"/>
      <c r="H714" s="205"/>
      <c r="I714" s="4"/>
      <c r="J714" s="4"/>
      <c r="K714" s="92"/>
      <c r="L714" s="92"/>
      <c r="M714" s="92"/>
      <c r="N714" s="4"/>
      <c r="O714" s="4"/>
      <c r="P714" s="4"/>
      <c r="Q714" s="4"/>
      <c r="R714" s="4"/>
    </row>
    <row r="715" ht="15.75" customHeight="1">
      <c r="A715" s="4"/>
      <c r="B715" s="4"/>
      <c r="C715" s="205"/>
      <c r="D715" s="205"/>
      <c r="E715" s="205"/>
      <c r="F715" s="205"/>
      <c r="G715" s="205"/>
      <c r="H715" s="205"/>
      <c r="I715" s="4"/>
      <c r="J715" s="4"/>
      <c r="K715" s="92"/>
      <c r="L715" s="92"/>
      <c r="M715" s="92"/>
      <c r="N715" s="4"/>
      <c r="O715" s="4"/>
      <c r="P715" s="4"/>
      <c r="Q715" s="4"/>
      <c r="R715" s="4"/>
    </row>
    <row r="716" ht="15.75" customHeight="1">
      <c r="A716" s="4"/>
      <c r="B716" s="4"/>
      <c r="C716" s="205"/>
      <c r="D716" s="205"/>
      <c r="E716" s="205"/>
      <c r="F716" s="205"/>
      <c r="G716" s="205"/>
      <c r="H716" s="205"/>
      <c r="I716" s="4"/>
      <c r="J716" s="4"/>
      <c r="K716" s="92"/>
      <c r="L716" s="92"/>
      <c r="M716" s="92"/>
      <c r="N716" s="4"/>
      <c r="O716" s="4"/>
      <c r="P716" s="4"/>
      <c r="Q716" s="4"/>
      <c r="R716" s="4"/>
    </row>
    <row r="717" ht="15.75" customHeight="1">
      <c r="A717" s="4"/>
      <c r="B717" s="4"/>
      <c r="C717" s="205"/>
      <c r="D717" s="205"/>
      <c r="E717" s="205"/>
      <c r="F717" s="205"/>
      <c r="G717" s="205"/>
      <c r="H717" s="205"/>
      <c r="I717" s="4"/>
      <c r="J717" s="4"/>
      <c r="K717" s="92"/>
      <c r="L717" s="92"/>
      <c r="M717" s="92"/>
      <c r="N717" s="4"/>
      <c r="O717" s="4"/>
      <c r="P717" s="4"/>
      <c r="Q717" s="4"/>
      <c r="R717" s="4"/>
    </row>
    <row r="718" ht="15.75" customHeight="1">
      <c r="A718" s="4"/>
      <c r="B718" s="4"/>
      <c r="C718" s="205"/>
      <c r="D718" s="205"/>
      <c r="E718" s="205"/>
      <c r="F718" s="205"/>
      <c r="G718" s="205"/>
      <c r="H718" s="205"/>
      <c r="I718" s="4"/>
      <c r="J718" s="4"/>
      <c r="K718" s="92"/>
      <c r="L718" s="92"/>
      <c r="M718" s="92"/>
      <c r="N718" s="4"/>
      <c r="O718" s="4"/>
      <c r="P718" s="4"/>
      <c r="Q718" s="4"/>
      <c r="R718" s="4"/>
    </row>
    <row r="719" ht="15.75" customHeight="1">
      <c r="A719" s="4"/>
      <c r="B719" s="4"/>
      <c r="C719" s="205"/>
      <c r="D719" s="205"/>
      <c r="E719" s="205"/>
      <c r="F719" s="205"/>
      <c r="G719" s="205"/>
      <c r="H719" s="205"/>
      <c r="I719" s="4"/>
      <c r="J719" s="4"/>
      <c r="K719" s="92"/>
      <c r="L719" s="92"/>
      <c r="M719" s="92"/>
      <c r="N719" s="4"/>
      <c r="O719" s="4"/>
      <c r="P719" s="4"/>
      <c r="Q719" s="4"/>
      <c r="R719" s="4"/>
    </row>
    <row r="720" ht="15.75" customHeight="1">
      <c r="A720" s="4"/>
      <c r="B720" s="4"/>
      <c r="C720" s="205"/>
      <c r="D720" s="205"/>
      <c r="E720" s="205"/>
      <c r="F720" s="205"/>
      <c r="G720" s="205"/>
      <c r="H720" s="205"/>
      <c r="I720" s="4"/>
      <c r="J720" s="4"/>
      <c r="K720" s="92"/>
      <c r="L720" s="92"/>
      <c r="M720" s="92"/>
      <c r="N720" s="4"/>
      <c r="O720" s="4"/>
      <c r="P720" s="4"/>
      <c r="Q720" s="4"/>
      <c r="R720" s="4"/>
    </row>
    <row r="721" ht="15.75" customHeight="1">
      <c r="A721" s="4"/>
      <c r="B721" s="4"/>
      <c r="C721" s="205"/>
      <c r="D721" s="205"/>
      <c r="E721" s="205"/>
      <c r="F721" s="205"/>
      <c r="G721" s="205"/>
      <c r="H721" s="205"/>
      <c r="I721" s="4"/>
      <c r="J721" s="4"/>
      <c r="K721" s="92"/>
      <c r="L721" s="92"/>
      <c r="M721" s="92"/>
      <c r="N721" s="4"/>
      <c r="O721" s="4"/>
      <c r="P721" s="4"/>
      <c r="Q721" s="4"/>
      <c r="R721" s="4"/>
    </row>
    <row r="722" ht="15.75" customHeight="1">
      <c r="A722" s="4"/>
      <c r="B722" s="4"/>
      <c r="C722" s="205"/>
      <c r="D722" s="205"/>
      <c r="E722" s="205"/>
      <c r="F722" s="205"/>
      <c r="G722" s="205"/>
      <c r="H722" s="205"/>
      <c r="I722" s="4"/>
      <c r="J722" s="4"/>
      <c r="K722" s="92"/>
      <c r="L722" s="92"/>
      <c r="M722" s="92"/>
      <c r="N722" s="4"/>
      <c r="O722" s="4"/>
      <c r="P722" s="4"/>
      <c r="Q722" s="4"/>
      <c r="R722" s="4"/>
    </row>
    <row r="723" ht="15.75" customHeight="1">
      <c r="A723" s="4"/>
      <c r="B723" s="4"/>
      <c r="C723" s="205"/>
      <c r="D723" s="205"/>
      <c r="E723" s="205"/>
      <c r="F723" s="205"/>
      <c r="G723" s="205"/>
      <c r="H723" s="205"/>
      <c r="I723" s="4"/>
      <c r="J723" s="4"/>
      <c r="K723" s="92"/>
      <c r="L723" s="92"/>
      <c r="M723" s="92"/>
      <c r="N723" s="4"/>
      <c r="O723" s="4"/>
      <c r="P723" s="4"/>
      <c r="Q723" s="4"/>
      <c r="R723" s="4"/>
    </row>
    <row r="724" ht="15.75" customHeight="1">
      <c r="A724" s="4"/>
      <c r="B724" s="4"/>
      <c r="C724" s="205"/>
      <c r="D724" s="205"/>
      <c r="E724" s="205"/>
      <c r="F724" s="205"/>
      <c r="G724" s="205"/>
      <c r="H724" s="205"/>
      <c r="I724" s="4"/>
      <c r="J724" s="4"/>
      <c r="K724" s="92"/>
      <c r="L724" s="92"/>
      <c r="M724" s="92"/>
      <c r="N724" s="4"/>
      <c r="O724" s="4"/>
      <c r="P724" s="4"/>
      <c r="Q724" s="4"/>
      <c r="R724" s="4"/>
    </row>
    <row r="725" ht="15.75" customHeight="1">
      <c r="A725" s="4"/>
      <c r="B725" s="4"/>
      <c r="C725" s="205"/>
      <c r="D725" s="205"/>
      <c r="E725" s="205"/>
      <c r="F725" s="205"/>
      <c r="G725" s="205"/>
      <c r="H725" s="205"/>
      <c r="I725" s="4"/>
      <c r="J725" s="4"/>
      <c r="K725" s="92"/>
      <c r="L725" s="92"/>
      <c r="M725" s="92"/>
      <c r="N725" s="4"/>
      <c r="O725" s="4"/>
      <c r="P725" s="4"/>
      <c r="Q725" s="4"/>
      <c r="R725" s="4"/>
    </row>
    <row r="726" ht="15.75" customHeight="1">
      <c r="A726" s="4"/>
      <c r="B726" s="4"/>
      <c r="C726" s="205"/>
      <c r="D726" s="205"/>
      <c r="E726" s="205"/>
      <c r="F726" s="205"/>
      <c r="G726" s="205"/>
      <c r="H726" s="205"/>
      <c r="I726" s="4"/>
      <c r="J726" s="4"/>
      <c r="K726" s="92"/>
      <c r="L726" s="92"/>
      <c r="M726" s="92"/>
      <c r="N726" s="4"/>
      <c r="O726" s="4"/>
      <c r="P726" s="4"/>
      <c r="Q726" s="4"/>
      <c r="R726" s="4"/>
    </row>
    <row r="727" ht="15.75" customHeight="1">
      <c r="A727" s="4"/>
      <c r="B727" s="4"/>
      <c r="C727" s="205"/>
      <c r="D727" s="205"/>
      <c r="E727" s="205"/>
      <c r="F727" s="205"/>
      <c r="G727" s="205"/>
      <c r="H727" s="205"/>
      <c r="I727" s="4"/>
      <c r="J727" s="4"/>
      <c r="K727" s="92"/>
      <c r="L727" s="92"/>
      <c r="M727" s="92"/>
      <c r="N727" s="4"/>
      <c r="O727" s="4"/>
      <c r="P727" s="4"/>
      <c r="Q727" s="4"/>
      <c r="R727" s="4"/>
    </row>
    <row r="728" ht="15.75" customHeight="1">
      <c r="A728" s="4"/>
      <c r="B728" s="4"/>
      <c r="C728" s="205"/>
      <c r="D728" s="205"/>
      <c r="E728" s="205"/>
      <c r="F728" s="205"/>
      <c r="G728" s="205"/>
      <c r="H728" s="205"/>
      <c r="I728" s="4"/>
      <c r="J728" s="4"/>
      <c r="K728" s="92"/>
      <c r="L728" s="92"/>
      <c r="M728" s="92"/>
      <c r="N728" s="4"/>
      <c r="O728" s="4"/>
      <c r="P728" s="4"/>
      <c r="Q728" s="4"/>
      <c r="R728" s="4"/>
    </row>
    <row r="729" ht="15.75" customHeight="1">
      <c r="A729" s="4"/>
      <c r="B729" s="4"/>
      <c r="C729" s="205"/>
      <c r="D729" s="205"/>
      <c r="E729" s="205"/>
      <c r="F729" s="205"/>
      <c r="G729" s="205"/>
      <c r="H729" s="205"/>
      <c r="I729" s="4"/>
      <c r="J729" s="4"/>
      <c r="K729" s="92"/>
      <c r="L729" s="92"/>
      <c r="M729" s="92"/>
      <c r="N729" s="4"/>
      <c r="O729" s="4"/>
      <c r="P729" s="4"/>
      <c r="Q729" s="4"/>
      <c r="R729" s="4"/>
    </row>
    <row r="730" ht="15.75" customHeight="1">
      <c r="A730" s="4"/>
      <c r="B730" s="4"/>
      <c r="C730" s="205"/>
      <c r="D730" s="205"/>
      <c r="E730" s="205"/>
      <c r="F730" s="205"/>
      <c r="G730" s="205"/>
      <c r="H730" s="205"/>
      <c r="I730" s="4"/>
      <c r="J730" s="4"/>
      <c r="K730" s="92"/>
      <c r="L730" s="92"/>
      <c r="M730" s="92"/>
      <c r="N730" s="4"/>
      <c r="O730" s="4"/>
      <c r="P730" s="4"/>
      <c r="Q730" s="4"/>
      <c r="R730" s="4"/>
    </row>
    <row r="731" ht="15.75" customHeight="1">
      <c r="A731" s="4"/>
      <c r="B731" s="4"/>
      <c r="C731" s="205"/>
      <c r="D731" s="205"/>
      <c r="E731" s="205"/>
      <c r="F731" s="205"/>
      <c r="G731" s="205"/>
      <c r="H731" s="205"/>
      <c r="I731" s="4"/>
      <c r="J731" s="4"/>
      <c r="K731" s="92"/>
      <c r="L731" s="92"/>
      <c r="M731" s="92"/>
      <c r="N731" s="4"/>
      <c r="O731" s="4"/>
      <c r="P731" s="4"/>
      <c r="Q731" s="4"/>
      <c r="R731" s="4"/>
    </row>
    <row r="732" ht="15.75" customHeight="1">
      <c r="A732" s="4"/>
      <c r="B732" s="4"/>
      <c r="C732" s="205"/>
      <c r="D732" s="205"/>
      <c r="E732" s="205"/>
      <c r="F732" s="205"/>
      <c r="G732" s="205"/>
      <c r="H732" s="205"/>
      <c r="I732" s="4"/>
      <c r="J732" s="4"/>
      <c r="K732" s="92"/>
      <c r="L732" s="92"/>
      <c r="M732" s="92"/>
      <c r="N732" s="4"/>
      <c r="O732" s="4"/>
      <c r="P732" s="4"/>
      <c r="Q732" s="4"/>
      <c r="R732" s="4"/>
    </row>
    <row r="733" ht="15.75" customHeight="1">
      <c r="A733" s="4"/>
      <c r="B733" s="4"/>
      <c r="C733" s="205"/>
      <c r="D733" s="205"/>
      <c r="E733" s="205"/>
      <c r="F733" s="205"/>
      <c r="G733" s="205"/>
      <c r="H733" s="205"/>
      <c r="I733" s="4"/>
      <c r="J733" s="4"/>
      <c r="K733" s="92"/>
      <c r="L733" s="92"/>
      <c r="M733" s="92"/>
      <c r="N733" s="4"/>
      <c r="O733" s="4"/>
      <c r="P733" s="4"/>
      <c r="Q733" s="4"/>
      <c r="R733" s="4"/>
    </row>
    <row r="734" ht="15.75" customHeight="1">
      <c r="A734" s="4"/>
      <c r="B734" s="4"/>
      <c r="C734" s="205"/>
      <c r="D734" s="205"/>
      <c r="E734" s="205"/>
      <c r="F734" s="205"/>
      <c r="G734" s="205"/>
      <c r="H734" s="205"/>
      <c r="I734" s="4"/>
      <c r="J734" s="4"/>
      <c r="K734" s="92"/>
      <c r="L734" s="92"/>
      <c r="M734" s="92"/>
      <c r="N734" s="4"/>
      <c r="O734" s="4"/>
      <c r="P734" s="4"/>
      <c r="Q734" s="4"/>
      <c r="R734" s="4"/>
    </row>
    <row r="735" ht="15.75" customHeight="1">
      <c r="A735" s="4"/>
      <c r="B735" s="4"/>
      <c r="C735" s="205"/>
      <c r="D735" s="205"/>
      <c r="E735" s="205"/>
      <c r="F735" s="205"/>
      <c r="G735" s="205"/>
      <c r="H735" s="205"/>
      <c r="I735" s="4"/>
      <c r="J735" s="4"/>
      <c r="K735" s="92"/>
      <c r="L735" s="92"/>
      <c r="M735" s="92"/>
      <c r="N735" s="4"/>
      <c r="O735" s="4"/>
      <c r="P735" s="4"/>
      <c r="Q735" s="4"/>
      <c r="R735" s="4"/>
    </row>
    <row r="736" ht="15.75" customHeight="1">
      <c r="A736" s="4"/>
      <c r="B736" s="4"/>
      <c r="C736" s="205"/>
      <c r="D736" s="205"/>
      <c r="E736" s="205"/>
      <c r="F736" s="205"/>
      <c r="G736" s="205"/>
      <c r="H736" s="205"/>
      <c r="I736" s="4"/>
      <c r="J736" s="4"/>
      <c r="K736" s="92"/>
      <c r="L736" s="92"/>
      <c r="M736" s="92"/>
      <c r="N736" s="4"/>
      <c r="O736" s="4"/>
      <c r="P736" s="4"/>
      <c r="Q736" s="4"/>
      <c r="R736" s="4"/>
    </row>
    <row r="737" ht="15.75" customHeight="1">
      <c r="A737" s="4"/>
      <c r="B737" s="4"/>
      <c r="C737" s="205"/>
      <c r="D737" s="205"/>
      <c r="E737" s="205"/>
      <c r="F737" s="205"/>
      <c r="G737" s="205"/>
      <c r="H737" s="205"/>
      <c r="I737" s="4"/>
      <c r="J737" s="4"/>
      <c r="K737" s="92"/>
      <c r="L737" s="92"/>
      <c r="M737" s="92"/>
      <c r="N737" s="4"/>
      <c r="O737" s="4"/>
      <c r="P737" s="4"/>
      <c r="Q737" s="4"/>
      <c r="R737" s="4"/>
    </row>
    <row r="738" ht="15.75" customHeight="1">
      <c r="A738" s="4"/>
      <c r="B738" s="4"/>
      <c r="C738" s="205"/>
      <c r="D738" s="205"/>
      <c r="E738" s="205"/>
      <c r="F738" s="205"/>
      <c r="G738" s="205"/>
      <c r="H738" s="205"/>
      <c r="I738" s="4"/>
      <c r="J738" s="4"/>
      <c r="K738" s="92"/>
      <c r="L738" s="92"/>
      <c r="M738" s="92"/>
      <c r="N738" s="4"/>
      <c r="O738" s="4"/>
      <c r="P738" s="4"/>
      <c r="Q738" s="4"/>
      <c r="R738" s="4"/>
    </row>
    <row r="739" ht="15.75" customHeight="1">
      <c r="A739" s="4"/>
      <c r="B739" s="4"/>
      <c r="C739" s="205"/>
      <c r="D739" s="205"/>
      <c r="E739" s="205"/>
      <c r="F739" s="205"/>
      <c r="G739" s="205"/>
      <c r="H739" s="205"/>
      <c r="I739" s="4"/>
      <c r="J739" s="4"/>
      <c r="K739" s="92"/>
      <c r="L739" s="92"/>
      <c r="M739" s="92"/>
      <c r="N739" s="4"/>
      <c r="O739" s="4"/>
      <c r="P739" s="4"/>
      <c r="Q739" s="4"/>
      <c r="R739" s="4"/>
    </row>
    <row r="740" ht="15.75" customHeight="1">
      <c r="A740" s="4"/>
      <c r="B740" s="4"/>
      <c r="C740" s="205"/>
      <c r="D740" s="205"/>
      <c r="E740" s="205"/>
      <c r="F740" s="205"/>
      <c r="G740" s="205"/>
      <c r="H740" s="205"/>
      <c r="I740" s="4"/>
      <c r="J740" s="4"/>
      <c r="K740" s="92"/>
      <c r="L740" s="92"/>
      <c r="M740" s="92"/>
      <c r="N740" s="4"/>
      <c r="O740" s="4"/>
      <c r="P740" s="4"/>
      <c r="Q740" s="4"/>
      <c r="R740" s="4"/>
    </row>
    <row r="741" ht="15.75" customHeight="1">
      <c r="A741" s="4"/>
      <c r="B741" s="4"/>
      <c r="C741" s="205"/>
      <c r="D741" s="205"/>
      <c r="E741" s="205"/>
      <c r="F741" s="205"/>
      <c r="G741" s="205"/>
      <c r="H741" s="205"/>
      <c r="I741" s="4"/>
      <c r="J741" s="4"/>
      <c r="K741" s="92"/>
      <c r="L741" s="92"/>
      <c r="M741" s="92"/>
      <c r="N741" s="4"/>
      <c r="O741" s="4"/>
      <c r="P741" s="4"/>
      <c r="Q741" s="4"/>
      <c r="R741" s="4"/>
    </row>
    <row r="742" ht="15.75" customHeight="1">
      <c r="A742" s="4"/>
      <c r="B742" s="4"/>
      <c r="C742" s="205"/>
      <c r="D742" s="205"/>
      <c r="E742" s="205"/>
      <c r="F742" s="205"/>
      <c r="G742" s="205"/>
      <c r="H742" s="205"/>
      <c r="I742" s="4"/>
      <c r="J742" s="4"/>
      <c r="K742" s="92"/>
      <c r="L742" s="92"/>
      <c r="M742" s="92"/>
      <c r="N742" s="4"/>
      <c r="O742" s="4"/>
      <c r="P742" s="4"/>
      <c r="Q742" s="4"/>
      <c r="R742" s="4"/>
    </row>
    <row r="743" ht="15.75" customHeight="1">
      <c r="A743" s="4"/>
      <c r="B743" s="4"/>
      <c r="C743" s="205"/>
      <c r="D743" s="205"/>
      <c r="E743" s="205"/>
      <c r="F743" s="205"/>
      <c r="G743" s="205"/>
      <c r="H743" s="205"/>
      <c r="I743" s="4"/>
      <c r="J743" s="4"/>
      <c r="K743" s="92"/>
      <c r="L743" s="92"/>
      <c r="M743" s="92"/>
      <c r="N743" s="4"/>
      <c r="O743" s="4"/>
      <c r="P743" s="4"/>
      <c r="Q743" s="4"/>
      <c r="R743" s="4"/>
    </row>
    <row r="744" ht="15.75" customHeight="1">
      <c r="A744" s="4"/>
      <c r="B744" s="4"/>
      <c r="C744" s="205"/>
      <c r="D744" s="205"/>
      <c r="E744" s="205"/>
      <c r="F744" s="205"/>
      <c r="G744" s="205"/>
      <c r="H744" s="205"/>
      <c r="I744" s="4"/>
      <c r="J744" s="4"/>
      <c r="K744" s="92"/>
      <c r="L744" s="92"/>
      <c r="M744" s="92"/>
      <c r="N744" s="4"/>
      <c r="O744" s="4"/>
      <c r="P744" s="4"/>
      <c r="Q744" s="4"/>
      <c r="R744" s="4"/>
    </row>
    <row r="745" ht="15.75" customHeight="1">
      <c r="A745" s="4"/>
      <c r="B745" s="4"/>
      <c r="C745" s="205"/>
      <c r="D745" s="205"/>
      <c r="E745" s="205"/>
      <c r="F745" s="205"/>
      <c r="G745" s="205"/>
      <c r="H745" s="205"/>
      <c r="I745" s="4"/>
      <c r="J745" s="4"/>
      <c r="K745" s="92"/>
      <c r="L745" s="92"/>
      <c r="M745" s="92"/>
      <c r="N745" s="4"/>
      <c r="O745" s="4"/>
      <c r="P745" s="4"/>
      <c r="Q745" s="4"/>
      <c r="R745" s="4"/>
    </row>
    <row r="746" ht="15.75" customHeight="1">
      <c r="A746" s="4"/>
      <c r="B746" s="4"/>
      <c r="C746" s="205"/>
      <c r="D746" s="205"/>
      <c r="E746" s="205"/>
      <c r="F746" s="205"/>
      <c r="G746" s="205"/>
      <c r="H746" s="205"/>
      <c r="I746" s="4"/>
      <c r="J746" s="4"/>
      <c r="K746" s="92"/>
      <c r="L746" s="92"/>
      <c r="M746" s="92"/>
      <c r="N746" s="4"/>
      <c r="O746" s="4"/>
      <c r="P746" s="4"/>
      <c r="Q746" s="4"/>
      <c r="R746" s="4"/>
    </row>
    <row r="747" ht="15.75" customHeight="1">
      <c r="A747" s="4"/>
      <c r="B747" s="4"/>
      <c r="C747" s="205"/>
      <c r="D747" s="205"/>
      <c r="E747" s="205"/>
      <c r="F747" s="205"/>
      <c r="G747" s="205"/>
      <c r="H747" s="205"/>
      <c r="I747" s="4"/>
      <c r="J747" s="4"/>
      <c r="K747" s="92"/>
      <c r="L747" s="92"/>
      <c r="M747" s="92"/>
      <c r="N747" s="4"/>
      <c r="O747" s="4"/>
      <c r="P747" s="4"/>
      <c r="Q747" s="4"/>
      <c r="R747" s="4"/>
    </row>
    <row r="748" ht="15.75" customHeight="1">
      <c r="A748" s="4"/>
      <c r="B748" s="4"/>
      <c r="C748" s="205"/>
      <c r="D748" s="205"/>
      <c r="E748" s="205"/>
      <c r="F748" s="205"/>
      <c r="G748" s="205"/>
      <c r="H748" s="205"/>
      <c r="I748" s="4"/>
      <c r="J748" s="4"/>
      <c r="K748" s="92"/>
      <c r="L748" s="92"/>
      <c r="M748" s="92"/>
      <c r="N748" s="4"/>
      <c r="O748" s="4"/>
      <c r="P748" s="4"/>
      <c r="Q748" s="4"/>
      <c r="R748" s="4"/>
    </row>
    <row r="749" ht="15.75" customHeight="1">
      <c r="A749" s="4"/>
      <c r="B749" s="4"/>
      <c r="C749" s="205"/>
      <c r="D749" s="205"/>
      <c r="E749" s="205"/>
      <c r="F749" s="205"/>
      <c r="G749" s="205"/>
      <c r="H749" s="205"/>
      <c r="I749" s="4"/>
      <c r="J749" s="4"/>
      <c r="K749" s="92"/>
      <c r="L749" s="92"/>
      <c r="M749" s="92"/>
      <c r="N749" s="4"/>
      <c r="O749" s="4"/>
      <c r="P749" s="4"/>
      <c r="Q749" s="4"/>
      <c r="R749" s="4"/>
    </row>
    <row r="750" ht="15.75" customHeight="1">
      <c r="A750" s="4"/>
      <c r="B750" s="4"/>
      <c r="C750" s="205"/>
      <c r="D750" s="205"/>
      <c r="E750" s="205"/>
      <c r="F750" s="205"/>
      <c r="G750" s="205"/>
      <c r="H750" s="205"/>
      <c r="I750" s="4"/>
      <c r="J750" s="4"/>
      <c r="K750" s="92"/>
      <c r="L750" s="92"/>
      <c r="M750" s="92"/>
      <c r="N750" s="4"/>
      <c r="O750" s="4"/>
      <c r="P750" s="4"/>
      <c r="Q750" s="4"/>
      <c r="R750" s="4"/>
    </row>
    <row r="751" ht="15.75" customHeight="1">
      <c r="A751" s="4"/>
      <c r="B751" s="4"/>
      <c r="C751" s="205"/>
      <c r="D751" s="205"/>
      <c r="E751" s="205"/>
      <c r="F751" s="205"/>
      <c r="G751" s="205"/>
      <c r="H751" s="205"/>
      <c r="I751" s="4"/>
      <c r="J751" s="4"/>
      <c r="K751" s="92"/>
      <c r="L751" s="92"/>
      <c r="M751" s="92"/>
      <c r="N751" s="4"/>
      <c r="O751" s="4"/>
      <c r="P751" s="4"/>
      <c r="Q751" s="4"/>
      <c r="R751" s="4"/>
    </row>
    <row r="752" ht="15.75" customHeight="1">
      <c r="A752" s="4"/>
      <c r="B752" s="4"/>
      <c r="C752" s="205"/>
      <c r="D752" s="205"/>
      <c r="E752" s="205"/>
      <c r="F752" s="205"/>
      <c r="G752" s="205"/>
      <c r="H752" s="205"/>
      <c r="I752" s="4"/>
      <c r="J752" s="4"/>
      <c r="K752" s="92"/>
      <c r="L752" s="92"/>
      <c r="M752" s="92"/>
      <c r="N752" s="4"/>
      <c r="O752" s="4"/>
      <c r="P752" s="4"/>
      <c r="Q752" s="4"/>
      <c r="R752" s="4"/>
    </row>
    <row r="753" ht="15.75" customHeight="1">
      <c r="A753" s="4"/>
      <c r="B753" s="4"/>
      <c r="C753" s="205"/>
      <c r="D753" s="205"/>
      <c r="E753" s="205"/>
      <c r="F753" s="205"/>
      <c r="G753" s="205"/>
      <c r="H753" s="205"/>
      <c r="I753" s="4"/>
      <c r="J753" s="4"/>
      <c r="K753" s="92"/>
      <c r="L753" s="92"/>
      <c r="M753" s="92"/>
      <c r="N753" s="4"/>
      <c r="O753" s="4"/>
      <c r="P753" s="4"/>
      <c r="Q753" s="4"/>
      <c r="R753" s="4"/>
    </row>
    <row r="754" ht="15.75" customHeight="1">
      <c r="A754" s="4"/>
      <c r="B754" s="4"/>
      <c r="C754" s="205"/>
      <c r="D754" s="205"/>
      <c r="E754" s="205"/>
      <c r="F754" s="205"/>
      <c r="G754" s="205"/>
      <c r="H754" s="205"/>
      <c r="I754" s="4"/>
      <c r="J754" s="4"/>
      <c r="K754" s="92"/>
      <c r="L754" s="92"/>
      <c r="M754" s="92"/>
      <c r="N754" s="4"/>
      <c r="O754" s="4"/>
      <c r="P754" s="4"/>
      <c r="Q754" s="4"/>
      <c r="R754" s="4"/>
    </row>
    <row r="755" ht="15.75" customHeight="1">
      <c r="A755" s="4"/>
      <c r="B755" s="4"/>
      <c r="C755" s="205"/>
      <c r="D755" s="205"/>
      <c r="E755" s="205"/>
      <c r="F755" s="205"/>
      <c r="G755" s="205"/>
      <c r="H755" s="205"/>
      <c r="I755" s="4"/>
      <c r="J755" s="4"/>
      <c r="K755" s="92"/>
      <c r="L755" s="92"/>
      <c r="M755" s="92"/>
      <c r="N755" s="4"/>
      <c r="O755" s="4"/>
      <c r="P755" s="4"/>
      <c r="Q755" s="4"/>
      <c r="R755" s="4"/>
    </row>
    <row r="756" ht="15.75" customHeight="1">
      <c r="A756" s="4"/>
      <c r="B756" s="4"/>
      <c r="C756" s="205"/>
      <c r="D756" s="205"/>
      <c r="E756" s="205"/>
      <c r="F756" s="205"/>
      <c r="G756" s="205"/>
      <c r="H756" s="205"/>
      <c r="I756" s="4"/>
      <c r="J756" s="4"/>
      <c r="K756" s="92"/>
      <c r="L756" s="92"/>
      <c r="M756" s="92"/>
      <c r="N756" s="4"/>
      <c r="O756" s="4"/>
      <c r="P756" s="4"/>
      <c r="Q756" s="4"/>
      <c r="R756" s="4"/>
    </row>
    <row r="757" ht="15.75" customHeight="1">
      <c r="A757" s="4"/>
      <c r="B757" s="4"/>
      <c r="C757" s="205"/>
      <c r="D757" s="205"/>
      <c r="E757" s="205"/>
      <c r="F757" s="205"/>
      <c r="G757" s="205"/>
      <c r="H757" s="205"/>
      <c r="I757" s="4"/>
      <c r="J757" s="4"/>
      <c r="K757" s="92"/>
      <c r="L757" s="92"/>
      <c r="M757" s="92"/>
      <c r="N757" s="4"/>
      <c r="O757" s="4"/>
      <c r="P757" s="4"/>
      <c r="Q757" s="4"/>
      <c r="R757" s="4"/>
    </row>
    <row r="758" ht="15.75" customHeight="1">
      <c r="A758" s="4"/>
      <c r="B758" s="4"/>
      <c r="C758" s="205"/>
      <c r="D758" s="205"/>
      <c r="E758" s="205"/>
      <c r="F758" s="205"/>
      <c r="G758" s="205"/>
      <c r="H758" s="205"/>
      <c r="I758" s="4"/>
      <c r="J758" s="4"/>
      <c r="K758" s="92"/>
      <c r="L758" s="92"/>
      <c r="M758" s="92"/>
      <c r="N758" s="4"/>
      <c r="O758" s="4"/>
      <c r="P758" s="4"/>
      <c r="Q758" s="4"/>
      <c r="R758" s="4"/>
    </row>
    <row r="759" ht="15.75" customHeight="1">
      <c r="A759" s="4"/>
      <c r="B759" s="4"/>
      <c r="C759" s="205"/>
      <c r="D759" s="205"/>
      <c r="E759" s="205"/>
      <c r="F759" s="205"/>
      <c r="G759" s="205"/>
      <c r="H759" s="205"/>
      <c r="I759" s="4"/>
      <c r="J759" s="4"/>
      <c r="K759" s="92"/>
      <c r="L759" s="92"/>
      <c r="M759" s="92"/>
      <c r="N759" s="4"/>
      <c r="O759" s="4"/>
      <c r="P759" s="4"/>
      <c r="Q759" s="4"/>
      <c r="R759" s="4"/>
    </row>
    <row r="760" ht="15.75" customHeight="1">
      <c r="A760" s="4"/>
      <c r="B760" s="4"/>
      <c r="C760" s="205"/>
      <c r="D760" s="205"/>
      <c r="E760" s="205"/>
      <c r="F760" s="205"/>
      <c r="G760" s="205"/>
      <c r="H760" s="205"/>
      <c r="I760" s="4"/>
      <c r="J760" s="4"/>
      <c r="K760" s="92"/>
      <c r="L760" s="92"/>
      <c r="M760" s="92"/>
      <c r="N760" s="4"/>
      <c r="O760" s="4"/>
      <c r="P760" s="4"/>
      <c r="Q760" s="4"/>
      <c r="R760" s="4"/>
    </row>
    <row r="761" ht="15.75" customHeight="1">
      <c r="A761" s="4"/>
      <c r="B761" s="4"/>
      <c r="C761" s="205"/>
      <c r="D761" s="205"/>
      <c r="E761" s="205"/>
      <c r="F761" s="205"/>
      <c r="G761" s="205"/>
      <c r="H761" s="205"/>
      <c r="I761" s="4"/>
      <c r="J761" s="4"/>
      <c r="K761" s="92"/>
      <c r="L761" s="92"/>
      <c r="M761" s="92"/>
      <c r="N761" s="4"/>
      <c r="O761" s="4"/>
      <c r="P761" s="4"/>
      <c r="Q761" s="4"/>
      <c r="R761" s="4"/>
    </row>
    <row r="762" ht="15.75" customHeight="1">
      <c r="A762" s="4"/>
      <c r="B762" s="4"/>
      <c r="C762" s="205"/>
      <c r="D762" s="205"/>
      <c r="E762" s="205"/>
      <c r="F762" s="205"/>
      <c r="G762" s="205"/>
      <c r="H762" s="205"/>
      <c r="I762" s="4"/>
      <c r="J762" s="4"/>
      <c r="K762" s="92"/>
      <c r="L762" s="92"/>
      <c r="M762" s="92"/>
      <c r="N762" s="4"/>
      <c r="O762" s="4"/>
      <c r="P762" s="4"/>
      <c r="Q762" s="4"/>
      <c r="R762" s="4"/>
    </row>
    <row r="763" ht="15.75" customHeight="1">
      <c r="A763" s="4"/>
      <c r="B763" s="4"/>
      <c r="C763" s="205"/>
      <c r="D763" s="205"/>
      <c r="E763" s="205"/>
      <c r="F763" s="205"/>
      <c r="G763" s="205"/>
      <c r="H763" s="205"/>
      <c r="I763" s="4"/>
      <c r="J763" s="4"/>
      <c r="K763" s="92"/>
      <c r="L763" s="92"/>
      <c r="M763" s="92"/>
      <c r="N763" s="4"/>
      <c r="O763" s="4"/>
      <c r="P763" s="4"/>
      <c r="Q763" s="4"/>
      <c r="R763" s="4"/>
    </row>
    <row r="764" ht="15.75" customHeight="1">
      <c r="A764" s="4"/>
      <c r="B764" s="4"/>
      <c r="C764" s="205"/>
      <c r="D764" s="205"/>
      <c r="E764" s="205"/>
      <c r="F764" s="205"/>
      <c r="G764" s="205"/>
      <c r="H764" s="205"/>
      <c r="I764" s="4"/>
      <c r="J764" s="4"/>
      <c r="K764" s="92"/>
      <c r="L764" s="92"/>
      <c r="M764" s="92"/>
      <c r="N764" s="4"/>
      <c r="O764" s="4"/>
      <c r="P764" s="4"/>
      <c r="Q764" s="4"/>
      <c r="R764" s="4"/>
    </row>
    <row r="765" ht="15.75" customHeight="1">
      <c r="A765" s="4"/>
      <c r="B765" s="4"/>
      <c r="C765" s="205"/>
      <c r="D765" s="205"/>
      <c r="E765" s="205"/>
      <c r="F765" s="205"/>
      <c r="G765" s="205"/>
      <c r="H765" s="205"/>
      <c r="I765" s="4"/>
      <c r="J765" s="4"/>
      <c r="K765" s="92"/>
      <c r="L765" s="92"/>
      <c r="M765" s="92"/>
      <c r="N765" s="4"/>
      <c r="O765" s="4"/>
      <c r="P765" s="4"/>
      <c r="Q765" s="4"/>
      <c r="R765" s="4"/>
    </row>
    <row r="766" ht="15.75" customHeight="1">
      <c r="A766" s="4"/>
      <c r="B766" s="4"/>
      <c r="C766" s="205"/>
      <c r="D766" s="205"/>
      <c r="E766" s="205"/>
      <c r="F766" s="205"/>
      <c r="G766" s="205"/>
      <c r="H766" s="205"/>
      <c r="I766" s="4"/>
      <c r="J766" s="4"/>
      <c r="K766" s="92"/>
      <c r="L766" s="92"/>
      <c r="M766" s="92"/>
      <c r="N766" s="4"/>
      <c r="O766" s="4"/>
      <c r="P766" s="4"/>
      <c r="Q766" s="4"/>
      <c r="R766" s="4"/>
    </row>
    <row r="767" ht="15.75" customHeight="1">
      <c r="A767" s="4"/>
      <c r="B767" s="4"/>
      <c r="C767" s="205"/>
      <c r="D767" s="205"/>
      <c r="E767" s="205"/>
      <c r="F767" s="205"/>
      <c r="G767" s="205"/>
      <c r="H767" s="205"/>
      <c r="I767" s="4"/>
      <c r="J767" s="4"/>
      <c r="K767" s="92"/>
      <c r="L767" s="92"/>
      <c r="M767" s="92"/>
      <c r="N767" s="4"/>
      <c r="O767" s="4"/>
      <c r="P767" s="4"/>
      <c r="Q767" s="4"/>
      <c r="R767" s="4"/>
    </row>
    <row r="768" ht="15.75" customHeight="1">
      <c r="A768" s="4"/>
      <c r="B768" s="4"/>
      <c r="C768" s="205"/>
      <c r="D768" s="205"/>
      <c r="E768" s="205"/>
      <c r="F768" s="205"/>
      <c r="G768" s="205"/>
      <c r="H768" s="205"/>
      <c r="I768" s="4"/>
      <c r="J768" s="4"/>
      <c r="K768" s="92"/>
      <c r="L768" s="92"/>
      <c r="M768" s="92"/>
      <c r="N768" s="4"/>
      <c r="O768" s="4"/>
      <c r="P768" s="4"/>
      <c r="Q768" s="4"/>
      <c r="R768" s="4"/>
    </row>
    <row r="769" ht="15.75" customHeight="1">
      <c r="A769" s="4"/>
      <c r="B769" s="4"/>
      <c r="C769" s="205"/>
      <c r="D769" s="205"/>
      <c r="E769" s="205"/>
      <c r="F769" s="205"/>
      <c r="G769" s="205"/>
      <c r="H769" s="205"/>
      <c r="I769" s="4"/>
      <c r="J769" s="4"/>
      <c r="K769" s="92"/>
      <c r="L769" s="92"/>
      <c r="M769" s="92"/>
      <c r="N769" s="4"/>
      <c r="O769" s="4"/>
      <c r="P769" s="4"/>
      <c r="Q769" s="4"/>
      <c r="R769" s="4"/>
    </row>
    <row r="770" ht="15.75" customHeight="1">
      <c r="A770" s="4"/>
      <c r="B770" s="4"/>
      <c r="C770" s="205"/>
      <c r="D770" s="205"/>
      <c r="E770" s="205"/>
      <c r="F770" s="205"/>
      <c r="G770" s="205"/>
      <c r="H770" s="205"/>
      <c r="I770" s="4"/>
      <c r="J770" s="4"/>
      <c r="K770" s="92"/>
      <c r="L770" s="92"/>
      <c r="M770" s="92"/>
      <c r="N770" s="4"/>
      <c r="O770" s="4"/>
      <c r="P770" s="4"/>
      <c r="Q770" s="4"/>
      <c r="R770" s="4"/>
    </row>
    <row r="771" ht="15.75" customHeight="1">
      <c r="A771" s="4"/>
      <c r="B771" s="4"/>
      <c r="C771" s="205"/>
      <c r="D771" s="205"/>
      <c r="E771" s="205"/>
      <c r="F771" s="205"/>
      <c r="G771" s="205"/>
      <c r="H771" s="205"/>
      <c r="I771" s="4"/>
      <c r="J771" s="4"/>
      <c r="K771" s="92"/>
      <c r="L771" s="92"/>
      <c r="M771" s="92"/>
      <c r="N771" s="4"/>
      <c r="O771" s="4"/>
      <c r="P771" s="4"/>
      <c r="Q771" s="4"/>
      <c r="R771" s="4"/>
    </row>
    <row r="772" ht="15.75" customHeight="1">
      <c r="A772" s="4"/>
      <c r="B772" s="4"/>
      <c r="C772" s="205"/>
      <c r="D772" s="205"/>
      <c r="E772" s="205"/>
      <c r="F772" s="205"/>
      <c r="G772" s="205"/>
      <c r="H772" s="205"/>
      <c r="I772" s="4"/>
      <c r="J772" s="4"/>
      <c r="K772" s="92"/>
      <c r="L772" s="92"/>
      <c r="M772" s="92"/>
      <c r="N772" s="4"/>
      <c r="O772" s="4"/>
      <c r="P772" s="4"/>
      <c r="Q772" s="4"/>
      <c r="R772" s="4"/>
    </row>
    <row r="773" ht="15.75" customHeight="1">
      <c r="A773" s="4"/>
      <c r="B773" s="4"/>
      <c r="C773" s="205"/>
      <c r="D773" s="205"/>
      <c r="E773" s="205"/>
      <c r="F773" s="205"/>
      <c r="G773" s="205"/>
      <c r="H773" s="205"/>
      <c r="I773" s="4"/>
      <c r="J773" s="4"/>
      <c r="K773" s="92"/>
      <c r="L773" s="92"/>
      <c r="M773" s="92"/>
      <c r="N773" s="4"/>
      <c r="O773" s="4"/>
      <c r="P773" s="4"/>
      <c r="Q773" s="4"/>
      <c r="R773" s="4"/>
    </row>
    <row r="774" ht="15.75" customHeight="1">
      <c r="A774" s="4"/>
      <c r="B774" s="4"/>
      <c r="C774" s="205"/>
      <c r="D774" s="205"/>
      <c r="E774" s="205"/>
      <c r="F774" s="205"/>
      <c r="G774" s="205"/>
      <c r="H774" s="205"/>
      <c r="I774" s="4"/>
      <c r="J774" s="4"/>
      <c r="K774" s="92"/>
      <c r="L774" s="92"/>
      <c r="M774" s="92"/>
      <c r="N774" s="4"/>
      <c r="O774" s="4"/>
      <c r="P774" s="4"/>
      <c r="Q774" s="4"/>
      <c r="R774" s="4"/>
    </row>
    <row r="775" ht="15.75" customHeight="1">
      <c r="A775" s="4"/>
      <c r="B775" s="4"/>
      <c r="C775" s="205"/>
      <c r="D775" s="205"/>
      <c r="E775" s="205"/>
      <c r="F775" s="205"/>
      <c r="G775" s="205"/>
      <c r="H775" s="205"/>
      <c r="I775" s="4"/>
      <c r="J775" s="4"/>
      <c r="K775" s="92"/>
      <c r="L775" s="92"/>
      <c r="M775" s="92"/>
      <c r="N775" s="4"/>
      <c r="O775" s="4"/>
      <c r="P775" s="4"/>
      <c r="Q775" s="4"/>
      <c r="R775" s="4"/>
    </row>
    <row r="776" ht="15.75" customHeight="1">
      <c r="A776" s="4"/>
      <c r="B776" s="4"/>
      <c r="C776" s="205"/>
      <c r="D776" s="205"/>
      <c r="E776" s="205"/>
      <c r="F776" s="205"/>
      <c r="G776" s="205"/>
      <c r="H776" s="205"/>
      <c r="I776" s="4"/>
      <c r="J776" s="4"/>
      <c r="K776" s="92"/>
      <c r="L776" s="92"/>
      <c r="M776" s="92"/>
      <c r="N776" s="4"/>
      <c r="O776" s="4"/>
      <c r="P776" s="4"/>
      <c r="Q776" s="4"/>
      <c r="R776" s="4"/>
    </row>
    <row r="777" ht="15.75" customHeight="1">
      <c r="A777" s="4"/>
      <c r="B777" s="4"/>
      <c r="C777" s="205"/>
      <c r="D777" s="205"/>
      <c r="E777" s="205"/>
      <c r="F777" s="205"/>
      <c r="G777" s="205"/>
      <c r="H777" s="205"/>
      <c r="I777" s="4"/>
      <c r="J777" s="4"/>
      <c r="K777" s="92"/>
      <c r="L777" s="92"/>
      <c r="M777" s="92"/>
      <c r="N777" s="4"/>
      <c r="O777" s="4"/>
      <c r="P777" s="4"/>
      <c r="Q777" s="4"/>
      <c r="R777" s="4"/>
    </row>
    <row r="778" ht="15.75" customHeight="1">
      <c r="A778" s="4"/>
      <c r="B778" s="4"/>
      <c r="C778" s="205"/>
      <c r="D778" s="205"/>
      <c r="E778" s="205"/>
      <c r="F778" s="205"/>
      <c r="G778" s="205"/>
      <c r="H778" s="205"/>
      <c r="I778" s="4"/>
      <c r="J778" s="4"/>
      <c r="K778" s="92"/>
      <c r="L778" s="92"/>
      <c r="M778" s="92"/>
      <c r="N778" s="4"/>
      <c r="O778" s="4"/>
      <c r="P778" s="4"/>
      <c r="Q778" s="4"/>
      <c r="R778" s="4"/>
    </row>
    <row r="779" ht="15.75" customHeight="1">
      <c r="A779" s="4"/>
      <c r="B779" s="4"/>
      <c r="C779" s="205"/>
      <c r="D779" s="205"/>
      <c r="E779" s="205"/>
      <c r="F779" s="205"/>
      <c r="G779" s="205"/>
      <c r="H779" s="205"/>
      <c r="I779" s="4"/>
      <c r="J779" s="4"/>
      <c r="K779" s="92"/>
      <c r="L779" s="92"/>
      <c r="M779" s="92"/>
      <c r="N779" s="4"/>
      <c r="O779" s="4"/>
      <c r="P779" s="4"/>
      <c r="Q779" s="4"/>
      <c r="R779" s="4"/>
    </row>
    <row r="780" ht="15.75" customHeight="1">
      <c r="A780" s="4"/>
      <c r="B780" s="4"/>
      <c r="C780" s="205"/>
      <c r="D780" s="205"/>
      <c r="E780" s="205"/>
      <c r="F780" s="205"/>
      <c r="G780" s="205"/>
      <c r="H780" s="205"/>
      <c r="I780" s="4"/>
      <c r="J780" s="4"/>
      <c r="K780" s="92"/>
      <c r="L780" s="92"/>
      <c r="M780" s="92"/>
      <c r="N780" s="4"/>
      <c r="O780" s="4"/>
      <c r="P780" s="4"/>
      <c r="Q780" s="4"/>
      <c r="R780" s="4"/>
    </row>
    <row r="781" ht="15.75" customHeight="1">
      <c r="A781" s="4"/>
      <c r="B781" s="4"/>
      <c r="C781" s="205"/>
      <c r="D781" s="205"/>
      <c r="E781" s="205"/>
      <c r="F781" s="205"/>
      <c r="G781" s="205"/>
      <c r="H781" s="205"/>
      <c r="I781" s="4"/>
      <c r="J781" s="4"/>
      <c r="K781" s="92"/>
      <c r="L781" s="92"/>
      <c r="M781" s="92"/>
      <c r="N781" s="4"/>
      <c r="O781" s="4"/>
      <c r="P781" s="4"/>
      <c r="Q781" s="4"/>
      <c r="R781" s="4"/>
    </row>
    <row r="782" ht="15.75" customHeight="1">
      <c r="A782" s="4"/>
      <c r="B782" s="4"/>
      <c r="C782" s="205"/>
      <c r="D782" s="205"/>
      <c r="E782" s="205"/>
      <c r="F782" s="205"/>
      <c r="G782" s="205"/>
      <c r="H782" s="205"/>
      <c r="I782" s="4"/>
      <c r="J782" s="4"/>
      <c r="K782" s="92"/>
      <c r="L782" s="92"/>
      <c r="M782" s="92"/>
      <c r="N782" s="4"/>
      <c r="O782" s="4"/>
      <c r="P782" s="4"/>
      <c r="Q782" s="4"/>
      <c r="R782" s="4"/>
    </row>
    <row r="783" ht="15.75" customHeight="1">
      <c r="A783" s="4"/>
      <c r="B783" s="4"/>
      <c r="C783" s="205"/>
      <c r="D783" s="205"/>
      <c r="E783" s="205"/>
      <c r="F783" s="205"/>
      <c r="G783" s="205"/>
      <c r="H783" s="205"/>
      <c r="I783" s="4"/>
      <c r="J783" s="4"/>
      <c r="K783" s="92"/>
      <c r="L783" s="92"/>
      <c r="M783" s="92"/>
      <c r="N783" s="4"/>
      <c r="O783" s="4"/>
      <c r="P783" s="4"/>
      <c r="Q783" s="4"/>
      <c r="R783" s="4"/>
    </row>
    <row r="784" ht="15.75" customHeight="1">
      <c r="A784" s="4"/>
      <c r="B784" s="4"/>
      <c r="C784" s="205"/>
      <c r="D784" s="205"/>
      <c r="E784" s="205"/>
      <c r="F784" s="205"/>
      <c r="G784" s="205"/>
      <c r="H784" s="205"/>
      <c r="I784" s="4"/>
      <c r="J784" s="4"/>
      <c r="K784" s="92"/>
      <c r="L784" s="92"/>
      <c r="M784" s="92"/>
      <c r="N784" s="4"/>
      <c r="O784" s="4"/>
      <c r="P784" s="4"/>
      <c r="Q784" s="4"/>
      <c r="R784" s="4"/>
    </row>
    <row r="785" ht="15.75" customHeight="1">
      <c r="A785" s="4"/>
      <c r="B785" s="4"/>
      <c r="C785" s="205"/>
      <c r="D785" s="205"/>
      <c r="E785" s="205"/>
      <c r="F785" s="205"/>
      <c r="G785" s="205"/>
      <c r="H785" s="205"/>
      <c r="I785" s="4"/>
      <c r="J785" s="4"/>
      <c r="K785" s="92"/>
      <c r="L785" s="92"/>
      <c r="M785" s="92"/>
      <c r="N785" s="4"/>
      <c r="O785" s="4"/>
      <c r="P785" s="4"/>
      <c r="Q785" s="4"/>
      <c r="R785" s="4"/>
    </row>
    <row r="786" ht="15.75" customHeight="1">
      <c r="A786" s="4"/>
      <c r="B786" s="4"/>
      <c r="C786" s="205"/>
      <c r="D786" s="205"/>
      <c r="E786" s="205"/>
      <c r="F786" s="205"/>
      <c r="G786" s="205"/>
      <c r="H786" s="205"/>
      <c r="I786" s="4"/>
      <c r="J786" s="4"/>
      <c r="K786" s="92"/>
      <c r="L786" s="92"/>
      <c r="M786" s="92"/>
      <c r="N786" s="4"/>
      <c r="O786" s="4"/>
      <c r="P786" s="4"/>
      <c r="Q786" s="4"/>
      <c r="R786" s="4"/>
    </row>
    <row r="787" ht="15.75" customHeight="1">
      <c r="A787" s="4"/>
      <c r="B787" s="4"/>
      <c r="C787" s="205"/>
      <c r="D787" s="205"/>
      <c r="E787" s="205"/>
      <c r="F787" s="205"/>
      <c r="G787" s="205"/>
      <c r="H787" s="205"/>
      <c r="I787" s="4"/>
      <c r="J787" s="4"/>
      <c r="K787" s="92"/>
      <c r="L787" s="92"/>
      <c r="M787" s="92"/>
      <c r="N787" s="4"/>
      <c r="O787" s="4"/>
      <c r="P787" s="4"/>
      <c r="Q787" s="4"/>
      <c r="R787" s="4"/>
    </row>
    <row r="788" ht="15.75" customHeight="1">
      <c r="A788" s="4"/>
      <c r="B788" s="4"/>
      <c r="C788" s="205"/>
      <c r="D788" s="205"/>
      <c r="E788" s="205"/>
      <c r="F788" s="205"/>
      <c r="G788" s="205"/>
      <c r="H788" s="205"/>
      <c r="I788" s="4"/>
      <c r="J788" s="4"/>
      <c r="K788" s="92"/>
      <c r="L788" s="92"/>
      <c r="M788" s="92"/>
      <c r="N788" s="4"/>
      <c r="O788" s="4"/>
      <c r="P788" s="4"/>
      <c r="Q788" s="4"/>
      <c r="R788" s="4"/>
    </row>
    <row r="789" ht="15.75" customHeight="1">
      <c r="A789" s="4"/>
      <c r="B789" s="4"/>
      <c r="C789" s="205"/>
      <c r="D789" s="205"/>
      <c r="E789" s="205"/>
      <c r="F789" s="205"/>
      <c r="G789" s="205"/>
      <c r="H789" s="205"/>
      <c r="I789" s="4"/>
      <c r="J789" s="4"/>
      <c r="K789" s="92"/>
      <c r="L789" s="92"/>
      <c r="M789" s="92"/>
      <c r="N789" s="4"/>
      <c r="O789" s="4"/>
      <c r="P789" s="4"/>
      <c r="Q789" s="4"/>
      <c r="R789" s="4"/>
    </row>
    <row r="790" ht="15.75" customHeight="1">
      <c r="A790" s="4"/>
      <c r="B790" s="4"/>
      <c r="C790" s="205"/>
      <c r="D790" s="205"/>
      <c r="E790" s="205"/>
      <c r="F790" s="205"/>
      <c r="G790" s="205"/>
      <c r="H790" s="205"/>
      <c r="I790" s="4"/>
      <c r="J790" s="4"/>
      <c r="K790" s="92"/>
      <c r="L790" s="92"/>
      <c r="M790" s="92"/>
      <c r="N790" s="4"/>
      <c r="O790" s="4"/>
      <c r="P790" s="4"/>
      <c r="Q790" s="4"/>
      <c r="R790" s="4"/>
    </row>
    <row r="791" ht="15.75" customHeight="1">
      <c r="A791" s="4"/>
      <c r="B791" s="4"/>
      <c r="C791" s="205"/>
      <c r="D791" s="205"/>
      <c r="E791" s="205"/>
      <c r="F791" s="205"/>
      <c r="G791" s="205"/>
      <c r="H791" s="205"/>
      <c r="I791" s="4"/>
      <c r="J791" s="4"/>
      <c r="K791" s="92"/>
      <c r="L791" s="92"/>
      <c r="M791" s="92"/>
      <c r="N791" s="4"/>
      <c r="O791" s="4"/>
      <c r="P791" s="4"/>
      <c r="Q791" s="4"/>
      <c r="R791" s="4"/>
    </row>
    <row r="792" ht="15.75" customHeight="1">
      <c r="A792" s="4"/>
      <c r="B792" s="4"/>
      <c r="C792" s="205"/>
      <c r="D792" s="205"/>
      <c r="E792" s="205"/>
      <c r="F792" s="205"/>
      <c r="G792" s="205"/>
      <c r="H792" s="205"/>
      <c r="I792" s="4"/>
      <c r="J792" s="4"/>
      <c r="K792" s="92"/>
      <c r="L792" s="92"/>
      <c r="M792" s="92"/>
      <c r="N792" s="4"/>
      <c r="O792" s="4"/>
      <c r="P792" s="4"/>
      <c r="Q792" s="4"/>
      <c r="R792" s="4"/>
    </row>
    <row r="793" ht="15.75" customHeight="1">
      <c r="A793" s="4"/>
      <c r="B793" s="4"/>
      <c r="C793" s="205"/>
      <c r="D793" s="205"/>
      <c r="E793" s="205"/>
      <c r="F793" s="205"/>
      <c r="G793" s="205"/>
      <c r="H793" s="205"/>
      <c r="I793" s="4"/>
      <c r="J793" s="4"/>
      <c r="K793" s="92"/>
      <c r="L793" s="92"/>
      <c r="M793" s="92"/>
      <c r="N793" s="4"/>
      <c r="O793" s="4"/>
      <c r="P793" s="4"/>
      <c r="Q793" s="4"/>
      <c r="R793" s="4"/>
    </row>
    <row r="794" ht="15.75" customHeight="1">
      <c r="A794" s="4"/>
      <c r="B794" s="4"/>
      <c r="C794" s="205"/>
      <c r="D794" s="205"/>
      <c r="E794" s="205"/>
      <c r="F794" s="205"/>
      <c r="G794" s="205"/>
      <c r="H794" s="205"/>
      <c r="I794" s="4"/>
      <c r="J794" s="4"/>
      <c r="K794" s="92"/>
      <c r="L794" s="92"/>
      <c r="M794" s="92"/>
      <c r="N794" s="4"/>
      <c r="O794" s="4"/>
      <c r="P794" s="4"/>
      <c r="Q794" s="4"/>
      <c r="R794" s="4"/>
    </row>
    <row r="795" ht="15.75" customHeight="1">
      <c r="A795" s="4"/>
      <c r="B795" s="4"/>
      <c r="C795" s="205"/>
      <c r="D795" s="205"/>
      <c r="E795" s="205"/>
      <c r="F795" s="205"/>
      <c r="G795" s="205"/>
      <c r="H795" s="205"/>
      <c r="I795" s="4"/>
      <c r="J795" s="4"/>
      <c r="K795" s="92"/>
      <c r="L795" s="92"/>
      <c r="M795" s="92"/>
      <c r="N795" s="4"/>
      <c r="O795" s="4"/>
      <c r="P795" s="4"/>
      <c r="Q795" s="4"/>
      <c r="R795" s="4"/>
    </row>
    <row r="796" ht="15.75" customHeight="1">
      <c r="A796" s="4"/>
      <c r="B796" s="4"/>
      <c r="C796" s="205"/>
      <c r="D796" s="205"/>
      <c r="E796" s="205"/>
      <c r="F796" s="205"/>
      <c r="G796" s="205"/>
      <c r="H796" s="205"/>
      <c r="I796" s="4"/>
      <c r="J796" s="4"/>
      <c r="K796" s="92"/>
      <c r="L796" s="92"/>
      <c r="M796" s="92"/>
      <c r="N796" s="4"/>
      <c r="O796" s="4"/>
      <c r="P796" s="4"/>
      <c r="Q796" s="4"/>
      <c r="R796" s="4"/>
    </row>
    <row r="797" ht="15.75" customHeight="1">
      <c r="A797" s="4"/>
      <c r="B797" s="4"/>
      <c r="C797" s="205"/>
      <c r="D797" s="205"/>
      <c r="E797" s="205"/>
      <c r="F797" s="205"/>
      <c r="G797" s="205"/>
      <c r="H797" s="205"/>
      <c r="I797" s="4"/>
      <c r="J797" s="4"/>
      <c r="K797" s="92"/>
      <c r="L797" s="92"/>
      <c r="M797" s="92"/>
      <c r="N797" s="4"/>
      <c r="O797" s="4"/>
      <c r="P797" s="4"/>
      <c r="Q797" s="4"/>
      <c r="R797" s="4"/>
    </row>
    <row r="798" ht="15.75" customHeight="1">
      <c r="A798" s="4"/>
      <c r="B798" s="4"/>
      <c r="C798" s="205"/>
      <c r="D798" s="205"/>
      <c r="E798" s="205"/>
      <c r="F798" s="205"/>
      <c r="G798" s="205"/>
      <c r="H798" s="205"/>
      <c r="I798" s="4"/>
      <c r="J798" s="4"/>
      <c r="K798" s="92"/>
      <c r="L798" s="92"/>
      <c r="M798" s="92"/>
      <c r="N798" s="4"/>
      <c r="O798" s="4"/>
      <c r="P798" s="4"/>
      <c r="Q798" s="4"/>
      <c r="R798" s="4"/>
    </row>
    <row r="799" ht="15.75" customHeight="1">
      <c r="A799" s="4"/>
      <c r="B799" s="4"/>
      <c r="C799" s="205"/>
      <c r="D799" s="205"/>
      <c r="E799" s="205"/>
      <c r="F799" s="205"/>
      <c r="G799" s="205"/>
      <c r="H799" s="205"/>
      <c r="I799" s="4"/>
      <c r="J799" s="4"/>
      <c r="K799" s="92"/>
      <c r="L799" s="92"/>
      <c r="M799" s="92"/>
      <c r="N799" s="4"/>
      <c r="O799" s="4"/>
      <c r="P799" s="4"/>
      <c r="Q799" s="4"/>
      <c r="R799" s="4"/>
    </row>
    <row r="800" ht="15.75" customHeight="1">
      <c r="A800" s="4"/>
      <c r="B800" s="4"/>
      <c r="C800" s="205"/>
      <c r="D800" s="205"/>
      <c r="E800" s="205"/>
      <c r="F800" s="205"/>
      <c r="G800" s="205"/>
      <c r="H800" s="205"/>
      <c r="I800" s="4"/>
      <c r="J800" s="4"/>
      <c r="K800" s="92"/>
      <c r="L800" s="92"/>
      <c r="M800" s="92"/>
      <c r="N800" s="4"/>
      <c r="O800" s="4"/>
      <c r="P800" s="4"/>
      <c r="Q800" s="4"/>
      <c r="R800" s="4"/>
    </row>
    <row r="801" ht="15.75" customHeight="1">
      <c r="A801" s="4"/>
      <c r="B801" s="4"/>
      <c r="C801" s="205"/>
      <c r="D801" s="205"/>
      <c r="E801" s="205"/>
      <c r="F801" s="205"/>
      <c r="G801" s="205"/>
      <c r="H801" s="205"/>
      <c r="I801" s="4"/>
      <c r="J801" s="4"/>
      <c r="K801" s="92"/>
      <c r="L801" s="92"/>
      <c r="M801" s="92"/>
      <c r="N801" s="4"/>
      <c r="O801" s="4"/>
      <c r="P801" s="4"/>
      <c r="Q801" s="4"/>
      <c r="R801" s="4"/>
    </row>
    <row r="802" ht="15.75" customHeight="1">
      <c r="A802" s="4"/>
      <c r="B802" s="4"/>
      <c r="C802" s="205"/>
      <c r="D802" s="205"/>
      <c r="E802" s="205"/>
      <c r="F802" s="205"/>
      <c r="G802" s="205"/>
      <c r="H802" s="205"/>
      <c r="I802" s="4"/>
      <c r="J802" s="4"/>
      <c r="K802" s="92"/>
      <c r="L802" s="92"/>
      <c r="M802" s="92"/>
      <c r="N802" s="4"/>
      <c r="O802" s="4"/>
      <c r="P802" s="4"/>
      <c r="Q802" s="4"/>
      <c r="R802" s="4"/>
    </row>
    <row r="803" ht="15.75" customHeight="1">
      <c r="A803" s="4"/>
      <c r="B803" s="4"/>
      <c r="C803" s="205"/>
      <c r="D803" s="205"/>
      <c r="E803" s="205"/>
      <c r="F803" s="205"/>
      <c r="G803" s="205"/>
      <c r="H803" s="205"/>
      <c r="I803" s="4"/>
      <c r="J803" s="4"/>
      <c r="K803" s="92"/>
      <c r="L803" s="92"/>
      <c r="M803" s="92"/>
      <c r="N803" s="4"/>
      <c r="O803" s="4"/>
      <c r="P803" s="4"/>
      <c r="Q803" s="4"/>
      <c r="R803" s="4"/>
    </row>
    <row r="804" ht="15.75" customHeight="1">
      <c r="A804" s="4"/>
      <c r="B804" s="4"/>
      <c r="C804" s="205"/>
      <c r="D804" s="205"/>
      <c r="E804" s="205"/>
      <c r="F804" s="205"/>
      <c r="G804" s="205"/>
      <c r="H804" s="205"/>
      <c r="I804" s="4"/>
      <c r="J804" s="4"/>
      <c r="K804" s="92"/>
      <c r="L804" s="92"/>
      <c r="M804" s="92"/>
      <c r="N804" s="4"/>
      <c r="O804" s="4"/>
      <c r="P804" s="4"/>
      <c r="Q804" s="4"/>
      <c r="R804" s="4"/>
    </row>
    <row r="805" ht="15.75" customHeight="1">
      <c r="A805" s="4"/>
      <c r="B805" s="4"/>
      <c r="C805" s="205"/>
      <c r="D805" s="205"/>
      <c r="E805" s="205"/>
      <c r="F805" s="205"/>
      <c r="G805" s="205"/>
      <c r="H805" s="205"/>
      <c r="I805" s="4"/>
      <c r="J805" s="4"/>
      <c r="K805" s="92"/>
      <c r="L805" s="92"/>
      <c r="M805" s="92"/>
      <c r="N805" s="4"/>
      <c r="O805" s="4"/>
      <c r="P805" s="4"/>
      <c r="Q805" s="4"/>
      <c r="R805" s="4"/>
    </row>
    <row r="806" ht="15.75" customHeight="1">
      <c r="A806" s="4"/>
      <c r="B806" s="4"/>
      <c r="C806" s="205"/>
      <c r="D806" s="205"/>
      <c r="E806" s="205"/>
      <c r="F806" s="205"/>
      <c r="G806" s="205"/>
      <c r="H806" s="205"/>
      <c r="I806" s="4"/>
      <c r="J806" s="4"/>
      <c r="K806" s="92"/>
      <c r="L806" s="92"/>
      <c r="M806" s="92"/>
      <c r="N806" s="4"/>
      <c r="O806" s="4"/>
      <c r="P806" s="4"/>
      <c r="Q806" s="4"/>
      <c r="R806" s="4"/>
    </row>
    <row r="807" ht="15.75" customHeight="1">
      <c r="A807" s="4"/>
      <c r="B807" s="4"/>
      <c r="C807" s="205"/>
      <c r="D807" s="205"/>
      <c r="E807" s="205"/>
      <c r="F807" s="205"/>
      <c r="G807" s="205"/>
      <c r="H807" s="205"/>
      <c r="I807" s="4"/>
      <c r="J807" s="4"/>
      <c r="K807" s="92"/>
      <c r="L807" s="92"/>
      <c r="M807" s="92"/>
      <c r="N807" s="4"/>
      <c r="O807" s="4"/>
      <c r="P807" s="4"/>
      <c r="Q807" s="4"/>
      <c r="R807" s="4"/>
    </row>
    <row r="808" ht="15.75" customHeight="1">
      <c r="A808" s="4"/>
      <c r="B808" s="4"/>
      <c r="C808" s="205"/>
      <c r="D808" s="205"/>
      <c r="E808" s="205"/>
      <c r="F808" s="205"/>
      <c r="G808" s="205"/>
      <c r="H808" s="205"/>
      <c r="I808" s="4"/>
      <c r="J808" s="4"/>
      <c r="K808" s="92"/>
      <c r="L808" s="92"/>
      <c r="M808" s="92"/>
      <c r="N808" s="4"/>
      <c r="O808" s="4"/>
      <c r="P808" s="4"/>
      <c r="Q808" s="4"/>
      <c r="R808" s="4"/>
    </row>
    <row r="809" ht="15.75" customHeight="1">
      <c r="A809" s="4"/>
      <c r="B809" s="4"/>
      <c r="C809" s="205"/>
      <c r="D809" s="205"/>
      <c r="E809" s="205"/>
      <c r="F809" s="205"/>
      <c r="G809" s="205"/>
      <c r="H809" s="205"/>
      <c r="I809" s="4"/>
      <c r="J809" s="4"/>
      <c r="K809" s="92"/>
      <c r="L809" s="92"/>
      <c r="M809" s="92"/>
      <c r="N809" s="4"/>
      <c r="O809" s="4"/>
      <c r="P809" s="4"/>
      <c r="Q809" s="4"/>
      <c r="R809" s="4"/>
    </row>
    <row r="810" ht="15.75" customHeight="1">
      <c r="A810" s="4"/>
      <c r="B810" s="4"/>
      <c r="C810" s="205"/>
      <c r="D810" s="205"/>
      <c r="E810" s="205"/>
      <c r="F810" s="205"/>
      <c r="G810" s="205"/>
      <c r="H810" s="205"/>
      <c r="I810" s="4"/>
      <c r="J810" s="4"/>
      <c r="K810" s="92"/>
      <c r="L810" s="92"/>
      <c r="M810" s="92"/>
      <c r="N810" s="4"/>
      <c r="O810" s="4"/>
      <c r="P810" s="4"/>
      <c r="Q810" s="4"/>
      <c r="R810" s="4"/>
    </row>
    <row r="811" ht="15.75" customHeight="1">
      <c r="A811" s="4"/>
      <c r="B811" s="4"/>
      <c r="C811" s="205"/>
      <c r="D811" s="205"/>
      <c r="E811" s="205"/>
      <c r="F811" s="205"/>
      <c r="G811" s="205"/>
      <c r="H811" s="205"/>
      <c r="I811" s="4"/>
      <c r="J811" s="4"/>
      <c r="K811" s="92"/>
      <c r="L811" s="92"/>
      <c r="M811" s="92"/>
      <c r="N811" s="4"/>
      <c r="O811" s="4"/>
      <c r="P811" s="4"/>
      <c r="Q811" s="4"/>
      <c r="R811" s="4"/>
    </row>
    <row r="812" ht="15.75" customHeight="1">
      <c r="A812" s="4"/>
      <c r="B812" s="4"/>
      <c r="C812" s="205"/>
      <c r="D812" s="205"/>
      <c r="E812" s="205"/>
      <c r="F812" s="205"/>
      <c r="G812" s="205"/>
      <c r="H812" s="205"/>
      <c r="I812" s="4"/>
      <c r="J812" s="4"/>
      <c r="K812" s="92"/>
      <c r="L812" s="92"/>
      <c r="M812" s="92"/>
      <c r="N812" s="4"/>
      <c r="O812" s="4"/>
      <c r="P812" s="4"/>
      <c r="Q812" s="4"/>
      <c r="R812" s="4"/>
    </row>
    <row r="813" ht="15.75" customHeight="1">
      <c r="A813" s="4"/>
      <c r="B813" s="4"/>
      <c r="C813" s="205"/>
      <c r="D813" s="205"/>
      <c r="E813" s="205"/>
      <c r="F813" s="205"/>
      <c r="G813" s="205"/>
      <c r="H813" s="205"/>
      <c r="I813" s="4"/>
      <c r="J813" s="4"/>
      <c r="K813" s="92"/>
      <c r="L813" s="92"/>
      <c r="M813" s="92"/>
      <c r="N813" s="4"/>
      <c r="O813" s="4"/>
      <c r="P813" s="4"/>
      <c r="Q813" s="4"/>
      <c r="R813" s="4"/>
    </row>
    <row r="814" ht="15.75" customHeight="1">
      <c r="A814" s="4"/>
      <c r="B814" s="4"/>
      <c r="C814" s="205"/>
      <c r="D814" s="205"/>
      <c r="E814" s="205"/>
      <c r="F814" s="205"/>
      <c r="G814" s="205"/>
      <c r="H814" s="205"/>
      <c r="I814" s="4"/>
      <c r="J814" s="4"/>
      <c r="K814" s="92"/>
      <c r="L814" s="92"/>
      <c r="M814" s="92"/>
      <c r="N814" s="4"/>
      <c r="O814" s="4"/>
      <c r="P814" s="4"/>
      <c r="Q814" s="4"/>
      <c r="R814" s="4"/>
    </row>
    <row r="815" ht="15.75" customHeight="1">
      <c r="A815" s="4"/>
      <c r="B815" s="4"/>
      <c r="C815" s="205"/>
      <c r="D815" s="205"/>
      <c r="E815" s="205"/>
      <c r="F815" s="205"/>
      <c r="G815" s="205"/>
      <c r="H815" s="205"/>
      <c r="I815" s="4"/>
      <c r="J815" s="4"/>
      <c r="K815" s="92"/>
      <c r="L815" s="92"/>
      <c r="M815" s="92"/>
      <c r="N815" s="4"/>
      <c r="O815" s="4"/>
      <c r="P815" s="4"/>
      <c r="Q815" s="4"/>
      <c r="R815" s="4"/>
    </row>
    <row r="816" ht="15.75" customHeight="1">
      <c r="A816" s="4"/>
      <c r="B816" s="4"/>
      <c r="C816" s="205"/>
      <c r="D816" s="205"/>
      <c r="E816" s="205"/>
      <c r="F816" s="205"/>
      <c r="G816" s="205"/>
      <c r="H816" s="205"/>
      <c r="I816" s="4"/>
      <c r="J816" s="4"/>
      <c r="K816" s="92"/>
      <c r="L816" s="92"/>
      <c r="M816" s="92"/>
      <c r="N816" s="4"/>
      <c r="O816" s="4"/>
      <c r="P816" s="4"/>
      <c r="Q816" s="4"/>
      <c r="R816" s="4"/>
    </row>
    <row r="817" ht="15.75" customHeight="1">
      <c r="A817" s="4"/>
      <c r="B817" s="4"/>
      <c r="C817" s="205"/>
      <c r="D817" s="205"/>
      <c r="E817" s="205"/>
      <c r="F817" s="205"/>
      <c r="G817" s="205"/>
      <c r="H817" s="205"/>
      <c r="I817" s="4"/>
      <c r="J817" s="4"/>
      <c r="K817" s="92"/>
      <c r="L817" s="92"/>
      <c r="M817" s="92"/>
      <c r="N817" s="4"/>
      <c r="O817" s="4"/>
      <c r="P817" s="4"/>
      <c r="Q817" s="4"/>
      <c r="R817" s="4"/>
    </row>
    <row r="818" ht="15.75" customHeight="1">
      <c r="A818" s="4"/>
      <c r="B818" s="4"/>
      <c r="C818" s="205"/>
      <c r="D818" s="205"/>
      <c r="E818" s="205"/>
      <c r="F818" s="205"/>
      <c r="G818" s="205"/>
      <c r="H818" s="205"/>
      <c r="I818" s="4"/>
      <c r="J818" s="4"/>
      <c r="K818" s="92"/>
      <c r="L818" s="92"/>
      <c r="M818" s="92"/>
      <c r="N818" s="4"/>
      <c r="O818" s="4"/>
      <c r="P818" s="4"/>
      <c r="Q818" s="4"/>
      <c r="R818" s="4"/>
    </row>
    <row r="819" ht="15.75" customHeight="1">
      <c r="A819" s="4"/>
      <c r="B819" s="4"/>
      <c r="C819" s="205"/>
      <c r="D819" s="205"/>
      <c r="E819" s="205"/>
      <c r="F819" s="205"/>
      <c r="G819" s="205"/>
      <c r="H819" s="205"/>
      <c r="I819" s="4"/>
      <c r="J819" s="4"/>
      <c r="K819" s="92"/>
      <c r="L819" s="92"/>
      <c r="M819" s="92"/>
      <c r="N819" s="4"/>
      <c r="O819" s="4"/>
      <c r="P819" s="4"/>
      <c r="Q819" s="4"/>
      <c r="R819" s="4"/>
    </row>
    <row r="820" ht="15.75" customHeight="1">
      <c r="A820" s="4"/>
      <c r="B820" s="4"/>
      <c r="C820" s="205"/>
      <c r="D820" s="205"/>
      <c r="E820" s="205"/>
      <c r="F820" s="205"/>
      <c r="G820" s="205"/>
      <c r="H820" s="205"/>
      <c r="I820" s="4"/>
      <c r="J820" s="4"/>
      <c r="K820" s="92"/>
      <c r="L820" s="92"/>
      <c r="M820" s="92"/>
      <c r="N820" s="4"/>
      <c r="O820" s="4"/>
      <c r="P820" s="4"/>
      <c r="Q820" s="4"/>
      <c r="R820" s="4"/>
    </row>
    <row r="821" ht="15.75" customHeight="1">
      <c r="A821" s="4"/>
      <c r="B821" s="4"/>
      <c r="C821" s="205"/>
      <c r="D821" s="205"/>
      <c r="E821" s="205"/>
      <c r="F821" s="205"/>
      <c r="G821" s="205"/>
      <c r="H821" s="205"/>
      <c r="I821" s="4"/>
      <c r="J821" s="4"/>
      <c r="K821" s="92"/>
      <c r="L821" s="92"/>
      <c r="M821" s="92"/>
      <c r="N821" s="4"/>
      <c r="O821" s="4"/>
      <c r="P821" s="4"/>
      <c r="Q821" s="4"/>
      <c r="R821" s="4"/>
    </row>
    <row r="822" ht="15.75" customHeight="1">
      <c r="A822" s="4"/>
      <c r="B822" s="4"/>
      <c r="C822" s="205"/>
      <c r="D822" s="205"/>
      <c r="E822" s="205"/>
      <c r="F822" s="205"/>
      <c r="G822" s="205"/>
      <c r="H822" s="205"/>
      <c r="I822" s="4"/>
      <c r="J822" s="4"/>
      <c r="K822" s="92"/>
      <c r="L822" s="92"/>
      <c r="M822" s="92"/>
      <c r="N822" s="4"/>
      <c r="O822" s="4"/>
      <c r="P822" s="4"/>
      <c r="Q822" s="4"/>
      <c r="R822" s="4"/>
    </row>
    <row r="823" ht="15.75" customHeight="1">
      <c r="A823" s="4"/>
      <c r="B823" s="4"/>
      <c r="C823" s="205"/>
      <c r="D823" s="205"/>
      <c r="E823" s="205"/>
      <c r="F823" s="205"/>
      <c r="G823" s="205"/>
      <c r="H823" s="205"/>
      <c r="I823" s="4"/>
      <c r="J823" s="4"/>
      <c r="K823" s="92"/>
      <c r="L823" s="92"/>
      <c r="M823" s="92"/>
      <c r="N823" s="4"/>
      <c r="O823" s="4"/>
      <c r="P823" s="4"/>
      <c r="Q823" s="4"/>
      <c r="R823" s="4"/>
    </row>
    <row r="824" ht="15.75" customHeight="1">
      <c r="A824" s="4"/>
      <c r="B824" s="4"/>
      <c r="C824" s="205"/>
      <c r="D824" s="205"/>
      <c r="E824" s="205"/>
      <c r="F824" s="205"/>
      <c r="G824" s="205"/>
      <c r="H824" s="205"/>
      <c r="I824" s="4"/>
      <c r="J824" s="4"/>
      <c r="K824" s="92"/>
      <c r="L824" s="92"/>
      <c r="M824" s="92"/>
      <c r="N824" s="4"/>
      <c r="O824" s="4"/>
      <c r="P824" s="4"/>
      <c r="Q824" s="4"/>
      <c r="R824" s="4"/>
    </row>
    <row r="825" ht="15.75" customHeight="1">
      <c r="A825" s="4"/>
      <c r="B825" s="4"/>
      <c r="C825" s="205"/>
      <c r="D825" s="205"/>
      <c r="E825" s="205"/>
      <c r="F825" s="205"/>
      <c r="G825" s="205"/>
      <c r="H825" s="205"/>
      <c r="I825" s="4"/>
      <c r="J825" s="4"/>
      <c r="K825" s="92"/>
      <c r="L825" s="92"/>
      <c r="M825" s="92"/>
      <c r="N825" s="4"/>
      <c r="O825" s="4"/>
      <c r="P825" s="4"/>
      <c r="Q825" s="4"/>
      <c r="R825" s="4"/>
    </row>
    <row r="826" ht="15.75" customHeight="1">
      <c r="A826" s="4"/>
      <c r="B826" s="4"/>
      <c r="C826" s="205"/>
      <c r="D826" s="205"/>
      <c r="E826" s="205"/>
      <c r="F826" s="205"/>
      <c r="G826" s="205"/>
      <c r="H826" s="205"/>
      <c r="I826" s="4"/>
      <c r="J826" s="4"/>
      <c r="K826" s="92"/>
      <c r="L826" s="92"/>
      <c r="M826" s="92"/>
      <c r="N826" s="4"/>
      <c r="O826" s="4"/>
      <c r="P826" s="4"/>
      <c r="Q826" s="4"/>
      <c r="R826" s="4"/>
    </row>
    <row r="827" ht="15.75" customHeight="1">
      <c r="A827" s="4"/>
      <c r="B827" s="4"/>
      <c r="C827" s="205"/>
      <c r="D827" s="205"/>
      <c r="E827" s="205"/>
      <c r="F827" s="205"/>
      <c r="G827" s="205"/>
      <c r="H827" s="205"/>
      <c r="I827" s="4"/>
      <c r="J827" s="4"/>
      <c r="K827" s="92"/>
      <c r="L827" s="92"/>
      <c r="M827" s="92"/>
      <c r="N827" s="4"/>
      <c r="O827" s="4"/>
      <c r="P827" s="4"/>
      <c r="Q827" s="4"/>
      <c r="R827" s="4"/>
    </row>
    <row r="828" ht="15.75" customHeight="1">
      <c r="A828" s="4"/>
      <c r="B828" s="4"/>
      <c r="C828" s="205"/>
      <c r="D828" s="205"/>
      <c r="E828" s="205"/>
      <c r="F828" s="205"/>
      <c r="G828" s="205"/>
      <c r="H828" s="205"/>
      <c r="I828" s="4"/>
      <c r="J828" s="4"/>
      <c r="K828" s="92"/>
      <c r="L828" s="92"/>
      <c r="M828" s="92"/>
      <c r="N828" s="4"/>
      <c r="O828" s="4"/>
      <c r="P828" s="4"/>
      <c r="Q828" s="4"/>
      <c r="R828" s="4"/>
    </row>
    <row r="829" ht="15.75" customHeight="1">
      <c r="A829" s="4"/>
      <c r="B829" s="4"/>
      <c r="C829" s="205"/>
      <c r="D829" s="205"/>
      <c r="E829" s="205"/>
      <c r="F829" s="205"/>
      <c r="G829" s="205"/>
      <c r="H829" s="205"/>
      <c r="I829" s="4"/>
      <c r="J829" s="4"/>
      <c r="K829" s="92"/>
      <c r="L829" s="92"/>
      <c r="M829" s="92"/>
      <c r="N829" s="4"/>
      <c r="O829" s="4"/>
      <c r="P829" s="4"/>
      <c r="Q829" s="4"/>
      <c r="R829" s="4"/>
    </row>
    <row r="830" ht="15.75" customHeight="1">
      <c r="A830" s="4"/>
      <c r="B830" s="4"/>
      <c r="C830" s="205"/>
      <c r="D830" s="205"/>
      <c r="E830" s="205"/>
      <c r="F830" s="205"/>
      <c r="G830" s="205"/>
      <c r="H830" s="205"/>
      <c r="I830" s="4"/>
      <c r="J830" s="4"/>
      <c r="K830" s="92"/>
      <c r="L830" s="92"/>
      <c r="M830" s="92"/>
      <c r="N830" s="4"/>
      <c r="O830" s="4"/>
      <c r="P830" s="4"/>
      <c r="Q830" s="4"/>
      <c r="R830" s="4"/>
    </row>
    <row r="831" ht="15.75" customHeight="1">
      <c r="A831" s="4"/>
      <c r="B831" s="4"/>
      <c r="C831" s="205"/>
      <c r="D831" s="205"/>
      <c r="E831" s="205"/>
      <c r="F831" s="205"/>
      <c r="G831" s="205"/>
      <c r="H831" s="205"/>
      <c r="I831" s="4"/>
      <c r="J831" s="4"/>
      <c r="K831" s="92"/>
      <c r="L831" s="92"/>
      <c r="M831" s="92"/>
      <c r="N831" s="4"/>
      <c r="O831" s="4"/>
      <c r="P831" s="4"/>
      <c r="Q831" s="4"/>
      <c r="R831" s="4"/>
    </row>
    <row r="832" ht="15.75" customHeight="1">
      <c r="A832" s="4"/>
      <c r="B832" s="4"/>
      <c r="C832" s="205"/>
      <c r="D832" s="205"/>
      <c r="E832" s="205"/>
      <c r="F832" s="205"/>
      <c r="G832" s="205"/>
      <c r="H832" s="205"/>
      <c r="I832" s="4"/>
      <c r="J832" s="4"/>
      <c r="K832" s="92"/>
      <c r="L832" s="92"/>
      <c r="M832" s="92"/>
      <c r="N832" s="4"/>
      <c r="O832" s="4"/>
      <c r="P832" s="4"/>
      <c r="Q832" s="4"/>
      <c r="R832" s="4"/>
    </row>
    <row r="833" ht="15.75" customHeight="1">
      <c r="A833" s="4"/>
      <c r="B833" s="4"/>
      <c r="C833" s="205"/>
      <c r="D833" s="205"/>
      <c r="E833" s="205"/>
      <c r="F833" s="205"/>
      <c r="G833" s="205"/>
      <c r="H833" s="205"/>
      <c r="I833" s="4"/>
      <c r="J833" s="4"/>
      <c r="K833" s="92"/>
      <c r="L833" s="92"/>
      <c r="M833" s="92"/>
      <c r="N833" s="4"/>
      <c r="O833" s="4"/>
      <c r="P833" s="4"/>
      <c r="Q833" s="4"/>
      <c r="R833" s="4"/>
    </row>
    <row r="834" ht="15.75" customHeight="1">
      <c r="A834" s="4"/>
      <c r="B834" s="4"/>
      <c r="C834" s="205"/>
      <c r="D834" s="205"/>
      <c r="E834" s="205"/>
      <c r="F834" s="205"/>
      <c r="G834" s="205"/>
      <c r="H834" s="205"/>
      <c r="I834" s="4"/>
      <c r="J834" s="4"/>
      <c r="K834" s="92"/>
      <c r="L834" s="92"/>
      <c r="M834" s="92"/>
      <c r="N834" s="4"/>
      <c r="O834" s="4"/>
      <c r="P834" s="4"/>
      <c r="Q834" s="4"/>
      <c r="R834" s="4"/>
    </row>
    <row r="835" ht="15.75" customHeight="1">
      <c r="A835" s="4"/>
      <c r="B835" s="4"/>
      <c r="C835" s="205"/>
      <c r="D835" s="205"/>
      <c r="E835" s="205"/>
      <c r="F835" s="205"/>
      <c r="G835" s="205"/>
      <c r="H835" s="205"/>
      <c r="I835" s="4"/>
      <c r="J835" s="4"/>
      <c r="K835" s="92"/>
      <c r="L835" s="92"/>
      <c r="M835" s="92"/>
      <c r="N835" s="4"/>
      <c r="O835" s="4"/>
      <c r="P835" s="4"/>
      <c r="Q835" s="4"/>
      <c r="R835" s="4"/>
    </row>
    <row r="836" ht="15.75" customHeight="1">
      <c r="A836" s="4"/>
      <c r="B836" s="4"/>
      <c r="C836" s="205"/>
      <c r="D836" s="205"/>
      <c r="E836" s="205"/>
      <c r="F836" s="205"/>
      <c r="G836" s="205"/>
      <c r="H836" s="205"/>
      <c r="I836" s="4"/>
      <c r="J836" s="4"/>
      <c r="K836" s="92"/>
      <c r="L836" s="92"/>
      <c r="M836" s="92"/>
      <c r="N836" s="4"/>
      <c r="O836" s="4"/>
      <c r="P836" s="4"/>
      <c r="Q836" s="4"/>
      <c r="R836" s="4"/>
    </row>
    <row r="837" ht="15.75" customHeight="1">
      <c r="A837" s="4"/>
      <c r="B837" s="4"/>
      <c r="C837" s="205"/>
      <c r="D837" s="205"/>
      <c r="E837" s="205"/>
      <c r="F837" s="205"/>
      <c r="G837" s="205"/>
      <c r="H837" s="205"/>
      <c r="I837" s="4"/>
      <c r="J837" s="4"/>
      <c r="K837" s="92"/>
      <c r="L837" s="92"/>
      <c r="M837" s="92"/>
      <c r="N837" s="4"/>
      <c r="O837" s="4"/>
      <c r="P837" s="4"/>
      <c r="Q837" s="4"/>
      <c r="R837" s="4"/>
    </row>
    <row r="838" ht="15.75" customHeight="1">
      <c r="A838" s="4"/>
      <c r="B838" s="4"/>
      <c r="C838" s="205"/>
      <c r="D838" s="205"/>
      <c r="E838" s="205"/>
      <c r="F838" s="205"/>
      <c r="G838" s="205"/>
      <c r="H838" s="205"/>
      <c r="I838" s="4"/>
      <c r="J838" s="4"/>
      <c r="K838" s="92"/>
      <c r="L838" s="92"/>
      <c r="M838" s="92"/>
      <c r="N838" s="4"/>
      <c r="O838" s="4"/>
      <c r="P838" s="4"/>
      <c r="Q838" s="4"/>
      <c r="R838" s="4"/>
    </row>
    <row r="839" ht="15.75" customHeight="1">
      <c r="A839" s="4"/>
      <c r="B839" s="4"/>
      <c r="C839" s="205"/>
      <c r="D839" s="205"/>
      <c r="E839" s="205"/>
      <c r="F839" s="205"/>
      <c r="G839" s="205"/>
      <c r="H839" s="205"/>
      <c r="I839" s="4"/>
      <c r="J839" s="4"/>
      <c r="K839" s="92"/>
      <c r="L839" s="92"/>
      <c r="M839" s="92"/>
      <c r="N839" s="4"/>
      <c r="O839" s="4"/>
      <c r="P839" s="4"/>
      <c r="Q839" s="4"/>
      <c r="R839" s="4"/>
    </row>
    <row r="840" ht="15.75" customHeight="1">
      <c r="A840" s="4"/>
      <c r="B840" s="4"/>
      <c r="C840" s="205"/>
      <c r="D840" s="205"/>
      <c r="E840" s="205"/>
      <c r="F840" s="205"/>
      <c r="G840" s="205"/>
      <c r="H840" s="205"/>
      <c r="I840" s="4"/>
      <c r="J840" s="4"/>
      <c r="K840" s="92"/>
      <c r="L840" s="92"/>
      <c r="M840" s="92"/>
      <c r="N840" s="4"/>
      <c r="O840" s="4"/>
      <c r="P840" s="4"/>
      <c r="Q840" s="4"/>
      <c r="R840" s="4"/>
    </row>
    <row r="841" ht="15.75" customHeight="1">
      <c r="A841" s="4"/>
      <c r="B841" s="4"/>
      <c r="C841" s="205"/>
      <c r="D841" s="205"/>
      <c r="E841" s="205"/>
      <c r="F841" s="205"/>
      <c r="G841" s="205"/>
      <c r="H841" s="205"/>
      <c r="I841" s="4"/>
      <c r="J841" s="4"/>
      <c r="K841" s="92"/>
      <c r="L841" s="92"/>
      <c r="M841" s="92"/>
      <c r="N841" s="4"/>
      <c r="O841" s="4"/>
      <c r="P841" s="4"/>
      <c r="Q841" s="4"/>
      <c r="R841" s="4"/>
    </row>
    <row r="842" ht="15.75" customHeight="1">
      <c r="A842" s="4"/>
      <c r="B842" s="4"/>
      <c r="C842" s="205"/>
      <c r="D842" s="205"/>
      <c r="E842" s="205"/>
      <c r="F842" s="205"/>
      <c r="G842" s="205"/>
      <c r="H842" s="205"/>
      <c r="I842" s="4"/>
      <c r="J842" s="4"/>
      <c r="K842" s="92"/>
      <c r="L842" s="92"/>
      <c r="M842" s="92"/>
      <c r="N842" s="4"/>
      <c r="O842" s="4"/>
      <c r="P842" s="4"/>
      <c r="Q842" s="4"/>
      <c r="R842" s="4"/>
    </row>
    <row r="843" ht="15.75" customHeight="1">
      <c r="A843" s="4"/>
      <c r="B843" s="4"/>
      <c r="C843" s="205"/>
      <c r="D843" s="205"/>
      <c r="E843" s="205"/>
      <c r="F843" s="205"/>
      <c r="G843" s="205"/>
      <c r="H843" s="205"/>
      <c r="I843" s="4"/>
      <c r="J843" s="4"/>
      <c r="K843" s="92"/>
      <c r="L843" s="92"/>
      <c r="M843" s="92"/>
      <c r="N843" s="4"/>
      <c r="O843" s="4"/>
      <c r="P843" s="4"/>
      <c r="Q843" s="4"/>
      <c r="R843" s="4"/>
    </row>
    <row r="844" ht="15.75" customHeight="1">
      <c r="A844" s="4"/>
      <c r="B844" s="4"/>
      <c r="C844" s="205"/>
      <c r="D844" s="205"/>
      <c r="E844" s="205"/>
      <c r="F844" s="205"/>
      <c r="G844" s="205"/>
      <c r="H844" s="205"/>
      <c r="I844" s="4"/>
      <c r="J844" s="4"/>
      <c r="K844" s="92"/>
      <c r="L844" s="92"/>
      <c r="M844" s="92"/>
      <c r="N844" s="4"/>
      <c r="O844" s="4"/>
      <c r="P844" s="4"/>
      <c r="Q844" s="4"/>
      <c r="R844" s="4"/>
    </row>
    <row r="845" ht="15.75" customHeight="1">
      <c r="A845" s="4"/>
      <c r="B845" s="4"/>
      <c r="C845" s="205"/>
      <c r="D845" s="205"/>
      <c r="E845" s="205"/>
      <c r="F845" s="205"/>
      <c r="G845" s="205"/>
      <c r="H845" s="205"/>
      <c r="I845" s="4"/>
      <c r="J845" s="4"/>
      <c r="K845" s="92"/>
      <c r="L845" s="92"/>
      <c r="M845" s="92"/>
      <c r="N845" s="4"/>
      <c r="O845" s="4"/>
      <c r="P845" s="4"/>
      <c r="Q845" s="4"/>
      <c r="R845" s="4"/>
    </row>
    <row r="846" ht="15.75" customHeight="1">
      <c r="A846" s="4"/>
      <c r="B846" s="4"/>
      <c r="C846" s="205"/>
      <c r="D846" s="205"/>
      <c r="E846" s="205"/>
      <c r="F846" s="205"/>
      <c r="G846" s="205"/>
      <c r="H846" s="205"/>
      <c r="I846" s="4"/>
      <c r="J846" s="4"/>
      <c r="K846" s="92"/>
      <c r="L846" s="92"/>
      <c r="M846" s="92"/>
      <c r="N846" s="4"/>
      <c r="O846" s="4"/>
      <c r="P846" s="4"/>
      <c r="Q846" s="4"/>
      <c r="R846" s="4"/>
    </row>
    <row r="847" ht="15.75" customHeight="1">
      <c r="A847" s="4"/>
      <c r="B847" s="4"/>
      <c r="C847" s="205"/>
      <c r="D847" s="205"/>
      <c r="E847" s="205"/>
      <c r="F847" s="205"/>
      <c r="G847" s="205"/>
      <c r="H847" s="205"/>
      <c r="I847" s="4"/>
      <c r="J847" s="4"/>
      <c r="K847" s="92"/>
      <c r="L847" s="92"/>
      <c r="M847" s="92"/>
      <c r="N847" s="4"/>
      <c r="O847" s="4"/>
      <c r="P847" s="4"/>
      <c r="Q847" s="4"/>
      <c r="R847" s="4"/>
    </row>
    <row r="848" ht="15.75" customHeight="1">
      <c r="A848" s="4"/>
      <c r="B848" s="4"/>
      <c r="C848" s="205"/>
      <c r="D848" s="205"/>
      <c r="E848" s="205"/>
      <c r="F848" s="205"/>
      <c r="G848" s="205"/>
      <c r="H848" s="205"/>
      <c r="I848" s="4"/>
      <c r="J848" s="4"/>
      <c r="K848" s="92"/>
      <c r="L848" s="92"/>
      <c r="M848" s="92"/>
      <c r="N848" s="4"/>
      <c r="O848" s="4"/>
      <c r="P848" s="4"/>
      <c r="Q848" s="4"/>
      <c r="R848" s="4"/>
    </row>
    <row r="849" ht="15.75" customHeight="1">
      <c r="A849" s="4"/>
      <c r="B849" s="4"/>
      <c r="C849" s="205"/>
      <c r="D849" s="205"/>
      <c r="E849" s="205"/>
      <c r="F849" s="205"/>
      <c r="G849" s="205"/>
      <c r="H849" s="205"/>
      <c r="I849" s="4"/>
      <c r="J849" s="4"/>
      <c r="K849" s="92"/>
      <c r="L849" s="92"/>
      <c r="M849" s="92"/>
      <c r="N849" s="4"/>
      <c r="O849" s="4"/>
      <c r="P849" s="4"/>
      <c r="Q849" s="4"/>
      <c r="R849" s="4"/>
    </row>
    <row r="850" ht="15.75" customHeight="1">
      <c r="A850" s="4"/>
      <c r="B850" s="4"/>
      <c r="C850" s="205"/>
      <c r="D850" s="205"/>
      <c r="E850" s="205"/>
      <c r="F850" s="205"/>
      <c r="G850" s="205"/>
      <c r="H850" s="205"/>
      <c r="I850" s="4"/>
      <c r="J850" s="4"/>
      <c r="K850" s="92"/>
      <c r="L850" s="92"/>
      <c r="M850" s="92"/>
      <c r="N850" s="4"/>
      <c r="O850" s="4"/>
      <c r="P850" s="4"/>
      <c r="Q850" s="4"/>
      <c r="R850" s="4"/>
    </row>
    <row r="851" ht="15.75" customHeight="1">
      <c r="A851" s="4"/>
      <c r="B851" s="4"/>
      <c r="C851" s="205"/>
      <c r="D851" s="205"/>
      <c r="E851" s="205"/>
      <c r="F851" s="205"/>
      <c r="G851" s="205"/>
      <c r="H851" s="205"/>
      <c r="I851" s="4"/>
      <c r="J851" s="4"/>
      <c r="K851" s="92"/>
      <c r="L851" s="92"/>
      <c r="M851" s="92"/>
      <c r="N851" s="4"/>
      <c r="O851" s="4"/>
      <c r="P851" s="4"/>
      <c r="Q851" s="4"/>
      <c r="R851" s="4"/>
    </row>
    <row r="852" ht="15.75" customHeight="1">
      <c r="A852" s="4"/>
      <c r="B852" s="4"/>
      <c r="C852" s="205"/>
      <c r="D852" s="205"/>
      <c r="E852" s="205"/>
      <c r="F852" s="205"/>
      <c r="G852" s="205"/>
      <c r="H852" s="205"/>
      <c r="I852" s="4"/>
      <c r="J852" s="4"/>
      <c r="K852" s="92"/>
      <c r="L852" s="92"/>
      <c r="M852" s="92"/>
      <c r="N852" s="4"/>
      <c r="O852" s="4"/>
      <c r="P852" s="4"/>
      <c r="Q852" s="4"/>
      <c r="R852" s="4"/>
    </row>
    <row r="853" ht="15.75" customHeight="1">
      <c r="A853" s="4"/>
      <c r="B853" s="4"/>
      <c r="C853" s="205"/>
      <c r="D853" s="205"/>
      <c r="E853" s="205"/>
      <c r="F853" s="205"/>
      <c r="G853" s="205"/>
      <c r="H853" s="205"/>
      <c r="I853" s="4"/>
      <c r="J853" s="4"/>
      <c r="K853" s="92"/>
      <c r="L853" s="92"/>
      <c r="M853" s="92"/>
      <c r="N853" s="4"/>
      <c r="O853" s="4"/>
      <c r="P853" s="4"/>
      <c r="Q853" s="4"/>
      <c r="R853" s="4"/>
    </row>
    <row r="854" ht="15.75" customHeight="1">
      <c r="A854" s="4"/>
      <c r="B854" s="4"/>
      <c r="C854" s="205"/>
      <c r="D854" s="205"/>
      <c r="E854" s="205"/>
      <c r="F854" s="205"/>
      <c r="G854" s="205"/>
      <c r="H854" s="205"/>
      <c r="I854" s="4"/>
      <c r="J854" s="4"/>
      <c r="K854" s="92"/>
      <c r="L854" s="92"/>
      <c r="M854" s="92"/>
      <c r="N854" s="4"/>
      <c r="O854" s="4"/>
      <c r="P854" s="4"/>
      <c r="Q854" s="4"/>
      <c r="R854" s="4"/>
    </row>
    <row r="855" ht="15.75" customHeight="1">
      <c r="A855" s="4"/>
      <c r="B855" s="4"/>
      <c r="C855" s="205"/>
      <c r="D855" s="205"/>
      <c r="E855" s="205"/>
      <c r="F855" s="205"/>
      <c r="G855" s="205"/>
      <c r="H855" s="205"/>
      <c r="I855" s="4"/>
      <c r="J855" s="4"/>
      <c r="K855" s="92"/>
      <c r="L855" s="92"/>
      <c r="M855" s="92"/>
      <c r="N855" s="4"/>
      <c r="O855" s="4"/>
      <c r="P855" s="4"/>
      <c r="Q855" s="4"/>
      <c r="R855" s="4"/>
    </row>
    <row r="856" ht="15.75" customHeight="1">
      <c r="A856" s="4"/>
      <c r="B856" s="4"/>
      <c r="C856" s="205"/>
      <c r="D856" s="205"/>
      <c r="E856" s="205"/>
      <c r="F856" s="205"/>
      <c r="G856" s="205"/>
      <c r="H856" s="205"/>
      <c r="I856" s="4"/>
      <c r="J856" s="4"/>
      <c r="K856" s="92"/>
      <c r="L856" s="92"/>
      <c r="M856" s="92"/>
      <c r="N856" s="4"/>
      <c r="O856" s="4"/>
      <c r="P856" s="4"/>
      <c r="Q856" s="4"/>
      <c r="R856" s="4"/>
    </row>
    <row r="857" ht="15.75" customHeight="1">
      <c r="A857" s="4"/>
      <c r="B857" s="4"/>
      <c r="C857" s="205"/>
      <c r="D857" s="205"/>
      <c r="E857" s="205"/>
      <c r="F857" s="205"/>
      <c r="G857" s="205"/>
      <c r="H857" s="205"/>
      <c r="I857" s="4"/>
      <c r="J857" s="4"/>
      <c r="K857" s="92"/>
      <c r="L857" s="92"/>
      <c r="M857" s="92"/>
      <c r="N857" s="4"/>
      <c r="O857" s="4"/>
      <c r="P857" s="4"/>
      <c r="Q857" s="4"/>
      <c r="R857" s="4"/>
    </row>
    <row r="858" ht="15.75" customHeight="1">
      <c r="A858" s="4"/>
      <c r="B858" s="4"/>
      <c r="C858" s="205"/>
      <c r="D858" s="205"/>
      <c r="E858" s="205"/>
      <c r="F858" s="205"/>
      <c r="G858" s="205"/>
      <c r="H858" s="205"/>
      <c r="I858" s="4"/>
      <c r="J858" s="4"/>
      <c r="K858" s="92"/>
      <c r="L858" s="92"/>
      <c r="M858" s="92"/>
      <c r="N858" s="4"/>
      <c r="O858" s="4"/>
      <c r="P858" s="4"/>
      <c r="Q858" s="4"/>
      <c r="R858" s="4"/>
    </row>
    <row r="859" ht="15.75" customHeight="1">
      <c r="A859" s="4"/>
      <c r="B859" s="4"/>
      <c r="C859" s="205"/>
      <c r="D859" s="205"/>
      <c r="E859" s="205"/>
      <c r="F859" s="205"/>
      <c r="G859" s="205"/>
      <c r="H859" s="205"/>
      <c r="I859" s="4"/>
      <c r="J859" s="4"/>
      <c r="K859" s="92"/>
      <c r="L859" s="92"/>
      <c r="M859" s="92"/>
      <c r="N859" s="4"/>
      <c r="O859" s="4"/>
      <c r="P859" s="4"/>
      <c r="Q859" s="4"/>
      <c r="R859" s="4"/>
    </row>
    <row r="860" ht="15.75" customHeight="1">
      <c r="A860" s="4"/>
      <c r="B860" s="4"/>
      <c r="C860" s="205"/>
      <c r="D860" s="205"/>
      <c r="E860" s="205"/>
      <c r="F860" s="205"/>
      <c r="G860" s="205"/>
      <c r="H860" s="205"/>
      <c r="I860" s="4"/>
      <c r="J860" s="4"/>
      <c r="K860" s="92"/>
      <c r="L860" s="92"/>
      <c r="M860" s="92"/>
      <c r="N860" s="4"/>
      <c r="O860" s="4"/>
      <c r="P860" s="4"/>
      <c r="Q860" s="4"/>
      <c r="R860" s="4"/>
    </row>
    <row r="861" ht="15.75" customHeight="1">
      <c r="A861" s="4"/>
      <c r="B861" s="4"/>
      <c r="C861" s="205"/>
      <c r="D861" s="205"/>
      <c r="E861" s="205"/>
      <c r="F861" s="205"/>
      <c r="G861" s="205"/>
      <c r="H861" s="205"/>
      <c r="I861" s="4"/>
      <c r="J861" s="4"/>
      <c r="K861" s="92"/>
      <c r="L861" s="92"/>
      <c r="M861" s="92"/>
      <c r="N861" s="4"/>
      <c r="O861" s="4"/>
      <c r="P861" s="4"/>
      <c r="Q861" s="4"/>
      <c r="R861" s="4"/>
    </row>
    <row r="862" ht="15.75" customHeight="1">
      <c r="A862" s="4"/>
      <c r="B862" s="4"/>
      <c r="C862" s="205"/>
      <c r="D862" s="205"/>
      <c r="E862" s="205"/>
      <c r="F862" s="205"/>
      <c r="G862" s="205"/>
      <c r="H862" s="205"/>
      <c r="I862" s="4"/>
      <c r="J862" s="4"/>
      <c r="K862" s="92"/>
      <c r="L862" s="92"/>
      <c r="M862" s="92"/>
      <c r="N862" s="4"/>
      <c r="O862" s="4"/>
      <c r="P862" s="4"/>
      <c r="Q862" s="4"/>
      <c r="R862" s="4"/>
    </row>
    <row r="863" ht="15.75" customHeight="1">
      <c r="A863" s="4"/>
      <c r="B863" s="4"/>
      <c r="C863" s="205"/>
      <c r="D863" s="205"/>
      <c r="E863" s="205"/>
      <c r="F863" s="205"/>
      <c r="G863" s="205"/>
      <c r="H863" s="205"/>
      <c r="I863" s="4"/>
      <c r="J863" s="4"/>
      <c r="K863" s="92"/>
      <c r="L863" s="92"/>
      <c r="M863" s="92"/>
      <c r="N863" s="4"/>
      <c r="O863" s="4"/>
      <c r="P863" s="4"/>
      <c r="Q863" s="4"/>
      <c r="R863" s="4"/>
    </row>
    <row r="864" ht="15.75" customHeight="1">
      <c r="A864" s="4"/>
      <c r="B864" s="4"/>
      <c r="C864" s="205"/>
      <c r="D864" s="205"/>
      <c r="E864" s="205"/>
      <c r="F864" s="205"/>
      <c r="G864" s="205"/>
      <c r="H864" s="205"/>
      <c r="I864" s="4"/>
      <c r="J864" s="4"/>
      <c r="K864" s="92"/>
      <c r="L864" s="92"/>
      <c r="M864" s="92"/>
      <c r="N864" s="4"/>
      <c r="O864" s="4"/>
      <c r="P864" s="4"/>
      <c r="Q864" s="4"/>
      <c r="R864" s="4"/>
    </row>
    <row r="865" ht="15.75" customHeight="1">
      <c r="A865" s="4"/>
      <c r="B865" s="4"/>
      <c r="C865" s="205"/>
      <c r="D865" s="205"/>
      <c r="E865" s="205"/>
      <c r="F865" s="205"/>
      <c r="G865" s="205"/>
      <c r="H865" s="205"/>
      <c r="I865" s="4"/>
      <c r="J865" s="4"/>
      <c r="K865" s="92"/>
      <c r="L865" s="92"/>
      <c r="M865" s="92"/>
      <c r="N865" s="4"/>
      <c r="O865" s="4"/>
      <c r="P865" s="4"/>
      <c r="Q865" s="4"/>
      <c r="R865" s="4"/>
    </row>
    <row r="866" ht="15.75" customHeight="1">
      <c r="A866" s="4"/>
      <c r="B866" s="4"/>
      <c r="C866" s="205"/>
      <c r="D866" s="205"/>
      <c r="E866" s="205"/>
      <c r="F866" s="205"/>
      <c r="G866" s="205"/>
      <c r="H866" s="205"/>
      <c r="I866" s="4"/>
      <c r="J866" s="4"/>
      <c r="K866" s="92"/>
      <c r="L866" s="92"/>
      <c r="M866" s="92"/>
      <c r="N866" s="4"/>
      <c r="O866" s="4"/>
      <c r="P866" s="4"/>
      <c r="Q866" s="4"/>
      <c r="R866" s="4"/>
    </row>
    <row r="867" ht="15.75" customHeight="1">
      <c r="A867" s="4"/>
      <c r="B867" s="4"/>
      <c r="C867" s="205"/>
      <c r="D867" s="205"/>
      <c r="E867" s="205"/>
      <c r="F867" s="205"/>
      <c r="G867" s="205"/>
      <c r="H867" s="205"/>
      <c r="I867" s="4"/>
      <c r="J867" s="4"/>
      <c r="K867" s="92"/>
      <c r="L867" s="92"/>
      <c r="M867" s="92"/>
      <c r="N867" s="4"/>
      <c r="O867" s="4"/>
      <c r="P867" s="4"/>
      <c r="Q867" s="4"/>
      <c r="R867" s="4"/>
    </row>
    <row r="868" ht="15.75" customHeight="1">
      <c r="A868" s="4"/>
      <c r="B868" s="4"/>
      <c r="C868" s="205"/>
      <c r="D868" s="205"/>
      <c r="E868" s="205"/>
      <c r="F868" s="205"/>
      <c r="G868" s="205"/>
      <c r="H868" s="205"/>
      <c r="I868" s="4"/>
      <c r="J868" s="4"/>
      <c r="K868" s="92"/>
      <c r="L868" s="92"/>
      <c r="M868" s="92"/>
      <c r="N868" s="4"/>
      <c r="O868" s="4"/>
      <c r="P868" s="4"/>
      <c r="Q868" s="4"/>
      <c r="R868" s="4"/>
    </row>
    <row r="869" ht="15.75" customHeight="1">
      <c r="A869" s="4"/>
      <c r="B869" s="4"/>
      <c r="C869" s="205"/>
      <c r="D869" s="205"/>
      <c r="E869" s="205"/>
      <c r="F869" s="205"/>
      <c r="G869" s="205"/>
      <c r="H869" s="205"/>
      <c r="I869" s="4"/>
      <c r="J869" s="4"/>
      <c r="K869" s="92"/>
      <c r="L869" s="92"/>
      <c r="M869" s="92"/>
      <c r="N869" s="4"/>
      <c r="O869" s="4"/>
      <c r="P869" s="4"/>
      <c r="Q869" s="4"/>
      <c r="R869" s="4"/>
    </row>
    <row r="870" ht="15.75" customHeight="1">
      <c r="A870" s="4"/>
      <c r="B870" s="4"/>
      <c r="C870" s="205"/>
      <c r="D870" s="205"/>
      <c r="E870" s="205"/>
      <c r="F870" s="205"/>
      <c r="G870" s="205"/>
      <c r="H870" s="205"/>
      <c r="I870" s="4"/>
      <c r="J870" s="4"/>
      <c r="K870" s="92"/>
      <c r="L870" s="92"/>
      <c r="M870" s="92"/>
      <c r="N870" s="4"/>
      <c r="O870" s="4"/>
      <c r="P870" s="4"/>
      <c r="Q870" s="4"/>
      <c r="R870" s="4"/>
    </row>
    <row r="871" ht="15.75" customHeight="1">
      <c r="A871" s="4"/>
      <c r="B871" s="4"/>
      <c r="C871" s="205"/>
      <c r="D871" s="205"/>
      <c r="E871" s="205"/>
      <c r="F871" s="205"/>
      <c r="G871" s="205"/>
      <c r="H871" s="205"/>
      <c r="I871" s="4"/>
      <c r="J871" s="4"/>
      <c r="K871" s="92"/>
      <c r="L871" s="92"/>
      <c r="M871" s="92"/>
      <c r="N871" s="4"/>
      <c r="O871" s="4"/>
      <c r="P871" s="4"/>
      <c r="Q871" s="4"/>
      <c r="R871" s="4"/>
    </row>
    <row r="872" ht="15.75" customHeight="1">
      <c r="A872" s="4"/>
      <c r="B872" s="4"/>
      <c r="C872" s="205"/>
      <c r="D872" s="205"/>
      <c r="E872" s="205"/>
      <c r="F872" s="205"/>
      <c r="G872" s="205"/>
      <c r="H872" s="205"/>
      <c r="I872" s="4"/>
      <c r="J872" s="4"/>
      <c r="K872" s="92"/>
      <c r="L872" s="92"/>
      <c r="M872" s="92"/>
      <c r="N872" s="4"/>
      <c r="O872" s="4"/>
      <c r="P872" s="4"/>
      <c r="Q872" s="4"/>
      <c r="R872" s="4"/>
    </row>
    <row r="873" ht="15.75" customHeight="1">
      <c r="A873" s="4"/>
      <c r="B873" s="4"/>
      <c r="C873" s="205"/>
      <c r="D873" s="205"/>
      <c r="E873" s="205"/>
      <c r="F873" s="205"/>
      <c r="G873" s="205"/>
      <c r="H873" s="205"/>
      <c r="I873" s="4"/>
      <c r="J873" s="4"/>
      <c r="K873" s="92"/>
      <c r="L873" s="92"/>
      <c r="M873" s="92"/>
      <c r="N873" s="4"/>
      <c r="O873" s="4"/>
      <c r="P873" s="4"/>
      <c r="Q873" s="4"/>
      <c r="R873" s="4"/>
    </row>
    <row r="874" ht="15.75" customHeight="1">
      <c r="A874" s="4"/>
      <c r="B874" s="4"/>
      <c r="C874" s="205"/>
      <c r="D874" s="205"/>
      <c r="E874" s="205"/>
      <c r="F874" s="205"/>
      <c r="G874" s="205"/>
      <c r="H874" s="205"/>
      <c r="I874" s="4"/>
      <c r="J874" s="4"/>
      <c r="K874" s="92"/>
      <c r="L874" s="92"/>
      <c r="M874" s="92"/>
      <c r="N874" s="4"/>
      <c r="O874" s="4"/>
      <c r="P874" s="4"/>
      <c r="Q874" s="4"/>
      <c r="R874" s="4"/>
    </row>
    <row r="875" ht="15.75" customHeight="1">
      <c r="A875" s="4"/>
      <c r="B875" s="4"/>
      <c r="C875" s="205"/>
      <c r="D875" s="205"/>
      <c r="E875" s="205"/>
      <c r="F875" s="205"/>
      <c r="G875" s="205"/>
      <c r="H875" s="205"/>
      <c r="I875" s="4"/>
      <c r="J875" s="4"/>
      <c r="K875" s="92"/>
      <c r="L875" s="92"/>
      <c r="M875" s="92"/>
      <c r="N875" s="4"/>
      <c r="O875" s="4"/>
      <c r="P875" s="4"/>
      <c r="Q875" s="4"/>
      <c r="R875" s="4"/>
    </row>
    <row r="876" ht="15.75" customHeight="1">
      <c r="A876" s="4"/>
      <c r="B876" s="4"/>
      <c r="C876" s="205"/>
      <c r="D876" s="205"/>
      <c r="E876" s="205"/>
      <c r="F876" s="205"/>
      <c r="G876" s="205"/>
      <c r="H876" s="205"/>
      <c r="I876" s="4"/>
      <c r="J876" s="4"/>
      <c r="K876" s="92"/>
      <c r="L876" s="92"/>
      <c r="M876" s="92"/>
      <c r="N876" s="4"/>
      <c r="O876" s="4"/>
      <c r="P876" s="4"/>
      <c r="Q876" s="4"/>
      <c r="R876" s="4"/>
    </row>
    <row r="877" ht="15.75" customHeight="1">
      <c r="A877" s="4"/>
      <c r="B877" s="4"/>
      <c r="C877" s="205"/>
      <c r="D877" s="205"/>
      <c r="E877" s="205"/>
      <c r="F877" s="205"/>
      <c r="G877" s="205"/>
      <c r="H877" s="205"/>
      <c r="I877" s="4"/>
      <c r="J877" s="4"/>
      <c r="K877" s="92"/>
      <c r="L877" s="92"/>
      <c r="M877" s="92"/>
      <c r="N877" s="4"/>
      <c r="O877" s="4"/>
      <c r="P877" s="4"/>
      <c r="Q877" s="4"/>
      <c r="R877" s="4"/>
    </row>
    <row r="878" ht="15.75" customHeight="1">
      <c r="A878" s="4"/>
      <c r="B878" s="4"/>
      <c r="C878" s="205"/>
      <c r="D878" s="205"/>
      <c r="E878" s="205"/>
      <c r="F878" s="205"/>
      <c r="G878" s="205"/>
      <c r="H878" s="205"/>
      <c r="I878" s="4"/>
      <c r="J878" s="4"/>
      <c r="K878" s="92"/>
      <c r="L878" s="92"/>
      <c r="M878" s="92"/>
      <c r="N878" s="4"/>
      <c r="O878" s="4"/>
      <c r="P878" s="4"/>
      <c r="Q878" s="4"/>
      <c r="R878" s="4"/>
    </row>
    <row r="879" ht="15.75" customHeight="1">
      <c r="A879" s="4"/>
      <c r="B879" s="4"/>
      <c r="C879" s="205"/>
      <c r="D879" s="205"/>
      <c r="E879" s="205"/>
      <c r="F879" s="205"/>
      <c r="G879" s="205"/>
      <c r="H879" s="205"/>
      <c r="I879" s="4"/>
      <c r="J879" s="4"/>
      <c r="K879" s="92"/>
      <c r="L879" s="92"/>
      <c r="M879" s="92"/>
      <c r="N879" s="4"/>
      <c r="O879" s="4"/>
      <c r="P879" s="4"/>
      <c r="Q879" s="4"/>
      <c r="R879" s="4"/>
    </row>
    <row r="880" ht="15.75" customHeight="1">
      <c r="A880" s="4"/>
      <c r="B880" s="4"/>
      <c r="C880" s="205"/>
      <c r="D880" s="205"/>
      <c r="E880" s="205"/>
      <c r="F880" s="205"/>
      <c r="G880" s="205"/>
      <c r="H880" s="205"/>
      <c r="I880" s="4"/>
      <c r="J880" s="4"/>
      <c r="K880" s="92"/>
      <c r="L880" s="92"/>
      <c r="M880" s="92"/>
      <c r="N880" s="4"/>
      <c r="O880" s="4"/>
      <c r="P880" s="4"/>
      <c r="Q880" s="4"/>
      <c r="R880" s="4"/>
    </row>
    <row r="881" ht="15.75" customHeight="1">
      <c r="A881" s="4"/>
      <c r="B881" s="4"/>
      <c r="C881" s="205"/>
      <c r="D881" s="205"/>
      <c r="E881" s="205"/>
      <c r="F881" s="205"/>
      <c r="G881" s="205"/>
      <c r="H881" s="205"/>
      <c r="I881" s="4"/>
      <c r="J881" s="4"/>
      <c r="K881" s="92"/>
      <c r="L881" s="92"/>
      <c r="M881" s="92"/>
      <c r="N881" s="4"/>
      <c r="O881" s="4"/>
      <c r="P881" s="4"/>
      <c r="Q881" s="4"/>
      <c r="R881" s="4"/>
    </row>
    <row r="882" ht="15.75" customHeight="1">
      <c r="A882" s="4"/>
      <c r="B882" s="4"/>
      <c r="C882" s="205"/>
      <c r="D882" s="205"/>
      <c r="E882" s="205"/>
      <c r="F882" s="205"/>
      <c r="G882" s="205"/>
      <c r="H882" s="205"/>
      <c r="I882" s="4"/>
      <c r="J882" s="4"/>
      <c r="K882" s="92"/>
      <c r="L882" s="92"/>
      <c r="M882" s="92"/>
      <c r="N882" s="4"/>
      <c r="O882" s="4"/>
      <c r="P882" s="4"/>
      <c r="Q882" s="4"/>
      <c r="R882" s="4"/>
    </row>
    <row r="883" ht="15.75" customHeight="1">
      <c r="A883" s="4"/>
      <c r="B883" s="4"/>
      <c r="C883" s="205"/>
      <c r="D883" s="205"/>
      <c r="E883" s="205"/>
      <c r="F883" s="205"/>
      <c r="G883" s="205"/>
      <c r="H883" s="205"/>
      <c r="I883" s="4"/>
      <c r="J883" s="4"/>
      <c r="K883" s="92"/>
      <c r="L883" s="92"/>
      <c r="M883" s="92"/>
      <c r="N883" s="4"/>
      <c r="O883" s="4"/>
      <c r="P883" s="4"/>
      <c r="Q883" s="4"/>
      <c r="R883" s="4"/>
    </row>
    <row r="884" ht="15.75" customHeight="1">
      <c r="A884" s="4"/>
      <c r="B884" s="4"/>
      <c r="C884" s="205"/>
      <c r="D884" s="205"/>
      <c r="E884" s="205"/>
      <c r="F884" s="205"/>
      <c r="G884" s="205"/>
      <c r="H884" s="205"/>
      <c r="I884" s="4"/>
      <c r="J884" s="4"/>
      <c r="K884" s="92"/>
      <c r="L884" s="92"/>
      <c r="M884" s="92"/>
      <c r="N884" s="4"/>
      <c r="O884" s="4"/>
      <c r="P884" s="4"/>
      <c r="Q884" s="4"/>
      <c r="R884" s="4"/>
    </row>
    <row r="885" ht="15.75" customHeight="1">
      <c r="A885" s="4"/>
      <c r="B885" s="4"/>
      <c r="C885" s="205"/>
      <c r="D885" s="205"/>
      <c r="E885" s="205"/>
      <c r="F885" s="205"/>
      <c r="G885" s="205"/>
      <c r="H885" s="205"/>
      <c r="I885" s="4"/>
      <c r="J885" s="4"/>
      <c r="K885" s="92"/>
      <c r="L885" s="92"/>
      <c r="M885" s="92"/>
      <c r="N885" s="4"/>
      <c r="O885" s="4"/>
      <c r="P885" s="4"/>
      <c r="Q885" s="4"/>
      <c r="R885" s="4"/>
    </row>
    <row r="886" ht="15.75" customHeight="1">
      <c r="A886" s="4"/>
      <c r="B886" s="4"/>
      <c r="C886" s="205"/>
      <c r="D886" s="205"/>
      <c r="E886" s="205"/>
      <c r="F886" s="205"/>
      <c r="G886" s="205"/>
      <c r="H886" s="205"/>
      <c r="I886" s="4"/>
      <c r="J886" s="4"/>
      <c r="K886" s="92"/>
      <c r="L886" s="92"/>
      <c r="M886" s="92"/>
      <c r="N886" s="4"/>
      <c r="O886" s="4"/>
      <c r="P886" s="4"/>
      <c r="Q886" s="4"/>
      <c r="R886" s="4"/>
    </row>
    <row r="887" ht="15.75" customHeight="1">
      <c r="A887" s="4"/>
      <c r="B887" s="4"/>
      <c r="C887" s="205"/>
      <c r="D887" s="205"/>
      <c r="E887" s="205"/>
      <c r="F887" s="205"/>
      <c r="G887" s="205"/>
      <c r="H887" s="205"/>
      <c r="I887" s="4"/>
      <c r="J887" s="4"/>
      <c r="K887" s="92"/>
      <c r="L887" s="92"/>
      <c r="M887" s="92"/>
      <c r="N887" s="4"/>
      <c r="O887" s="4"/>
      <c r="P887" s="4"/>
      <c r="Q887" s="4"/>
      <c r="R887" s="4"/>
    </row>
    <row r="888" ht="15.75" customHeight="1">
      <c r="A888" s="4"/>
      <c r="B888" s="4"/>
      <c r="C888" s="205"/>
      <c r="D888" s="205"/>
      <c r="E888" s="205"/>
      <c r="F888" s="205"/>
      <c r="G888" s="205"/>
      <c r="H888" s="205"/>
      <c r="I888" s="4"/>
      <c r="J888" s="4"/>
      <c r="K888" s="92"/>
      <c r="L888" s="92"/>
      <c r="M888" s="92"/>
      <c r="N888" s="4"/>
      <c r="O888" s="4"/>
      <c r="P888" s="4"/>
      <c r="Q888" s="4"/>
      <c r="R888" s="4"/>
    </row>
    <row r="889" ht="15.75" customHeight="1">
      <c r="A889" s="4"/>
      <c r="B889" s="4"/>
      <c r="C889" s="205"/>
      <c r="D889" s="205"/>
      <c r="E889" s="205"/>
      <c r="F889" s="205"/>
      <c r="G889" s="205"/>
      <c r="H889" s="205"/>
      <c r="I889" s="4"/>
      <c r="J889" s="4"/>
      <c r="K889" s="92"/>
      <c r="L889" s="92"/>
      <c r="M889" s="92"/>
      <c r="N889" s="4"/>
      <c r="O889" s="4"/>
      <c r="P889" s="4"/>
      <c r="Q889" s="4"/>
      <c r="R889" s="4"/>
    </row>
    <row r="890" ht="15.75" customHeight="1">
      <c r="A890" s="4"/>
      <c r="B890" s="4"/>
      <c r="C890" s="205"/>
      <c r="D890" s="205"/>
      <c r="E890" s="205"/>
      <c r="F890" s="205"/>
      <c r="G890" s="205"/>
      <c r="H890" s="205"/>
      <c r="I890" s="4"/>
      <c r="J890" s="4"/>
      <c r="K890" s="92"/>
      <c r="L890" s="92"/>
      <c r="M890" s="92"/>
      <c r="N890" s="4"/>
      <c r="O890" s="4"/>
      <c r="P890" s="4"/>
      <c r="Q890" s="4"/>
      <c r="R890" s="4"/>
    </row>
    <row r="891" ht="15.75" customHeight="1">
      <c r="A891" s="4"/>
      <c r="B891" s="4"/>
      <c r="C891" s="205"/>
      <c r="D891" s="205"/>
      <c r="E891" s="205"/>
      <c r="F891" s="205"/>
      <c r="G891" s="205"/>
      <c r="H891" s="205"/>
      <c r="I891" s="4"/>
      <c r="J891" s="4"/>
      <c r="K891" s="92"/>
      <c r="L891" s="92"/>
      <c r="M891" s="92"/>
      <c r="N891" s="4"/>
      <c r="O891" s="4"/>
      <c r="P891" s="4"/>
      <c r="Q891" s="4"/>
      <c r="R891" s="4"/>
    </row>
    <row r="892" ht="15.75" customHeight="1">
      <c r="A892" s="4"/>
      <c r="B892" s="4"/>
      <c r="C892" s="205"/>
      <c r="D892" s="205"/>
      <c r="E892" s="205"/>
      <c r="F892" s="205"/>
      <c r="G892" s="205"/>
      <c r="H892" s="205"/>
      <c r="I892" s="4"/>
      <c r="J892" s="4"/>
      <c r="K892" s="92"/>
      <c r="L892" s="92"/>
      <c r="M892" s="92"/>
      <c r="N892" s="4"/>
      <c r="O892" s="4"/>
      <c r="P892" s="4"/>
      <c r="Q892" s="4"/>
      <c r="R892" s="4"/>
    </row>
    <row r="893" ht="15.75" customHeight="1">
      <c r="A893" s="4"/>
      <c r="B893" s="4"/>
      <c r="C893" s="205"/>
      <c r="D893" s="205"/>
      <c r="E893" s="205"/>
      <c r="F893" s="205"/>
      <c r="G893" s="205"/>
      <c r="H893" s="205"/>
      <c r="I893" s="4"/>
      <c r="J893" s="4"/>
      <c r="K893" s="92"/>
      <c r="L893" s="92"/>
      <c r="M893" s="92"/>
      <c r="N893" s="4"/>
      <c r="O893" s="4"/>
      <c r="P893" s="4"/>
      <c r="Q893" s="4"/>
      <c r="R893" s="4"/>
    </row>
    <row r="894" ht="15.75" customHeight="1">
      <c r="A894" s="4"/>
      <c r="B894" s="4"/>
      <c r="C894" s="205"/>
      <c r="D894" s="205"/>
      <c r="E894" s="205"/>
      <c r="F894" s="205"/>
      <c r="G894" s="205"/>
      <c r="H894" s="205"/>
      <c r="I894" s="4"/>
      <c r="J894" s="4"/>
      <c r="K894" s="92"/>
      <c r="L894" s="92"/>
      <c r="M894" s="92"/>
      <c r="N894" s="4"/>
      <c r="O894" s="4"/>
      <c r="P894" s="4"/>
      <c r="Q894" s="4"/>
      <c r="R894" s="4"/>
    </row>
    <row r="895" ht="15.75" customHeight="1">
      <c r="A895" s="4"/>
      <c r="B895" s="4"/>
      <c r="C895" s="205"/>
      <c r="D895" s="205"/>
      <c r="E895" s="205"/>
      <c r="F895" s="205"/>
      <c r="G895" s="205"/>
      <c r="H895" s="205"/>
      <c r="I895" s="4"/>
      <c r="J895" s="4"/>
      <c r="K895" s="92"/>
      <c r="L895" s="92"/>
      <c r="M895" s="92"/>
      <c r="N895" s="4"/>
      <c r="O895" s="4"/>
      <c r="P895" s="4"/>
      <c r="Q895" s="4"/>
      <c r="R895" s="4"/>
    </row>
    <row r="896" ht="15.75" customHeight="1">
      <c r="A896" s="4"/>
      <c r="B896" s="4"/>
      <c r="C896" s="205"/>
      <c r="D896" s="205"/>
      <c r="E896" s="205"/>
      <c r="F896" s="205"/>
      <c r="G896" s="205"/>
      <c r="H896" s="205"/>
      <c r="I896" s="4"/>
      <c r="J896" s="4"/>
      <c r="K896" s="92"/>
      <c r="L896" s="92"/>
      <c r="M896" s="92"/>
      <c r="N896" s="4"/>
      <c r="O896" s="4"/>
      <c r="P896" s="4"/>
      <c r="Q896" s="4"/>
      <c r="R896" s="4"/>
    </row>
    <row r="897" ht="15.75" customHeight="1">
      <c r="A897" s="4"/>
      <c r="B897" s="4"/>
      <c r="C897" s="205"/>
      <c r="D897" s="205"/>
      <c r="E897" s="205"/>
      <c r="F897" s="205"/>
      <c r="G897" s="205"/>
      <c r="H897" s="205"/>
      <c r="I897" s="4"/>
      <c r="J897" s="4"/>
      <c r="K897" s="92"/>
      <c r="L897" s="92"/>
      <c r="M897" s="92"/>
      <c r="N897" s="4"/>
      <c r="O897" s="4"/>
      <c r="P897" s="4"/>
      <c r="Q897" s="4"/>
      <c r="R897" s="4"/>
    </row>
    <row r="898" ht="15.75" customHeight="1">
      <c r="A898" s="4"/>
      <c r="B898" s="4"/>
      <c r="C898" s="205"/>
      <c r="D898" s="205"/>
      <c r="E898" s="205"/>
      <c r="F898" s="205"/>
      <c r="G898" s="205"/>
      <c r="H898" s="205"/>
      <c r="I898" s="4"/>
      <c r="J898" s="4"/>
      <c r="K898" s="92"/>
      <c r="L898" s="92"/>
      <c r="M898" s="92"/>
      <c r="N898" s="4"/>
      <c r="O898" s="4"/>
      <c r="P898" s="4"/>
      <c r="Q898" s="4"/>
      <c r="R898" s="4"/>
    </row>
    <row r="899" ht="15.75" customHeight="1">
      <c r="A899" s="4"/>
      <c r="B899" s="4"/>
      <c r="C899" s="205"/>
      <c r="D899" s="205"/>
      <c r="E899" s="205"/>
      <c r="F899" s="205"/>
      <c r="G899" s="205"/>
      <c r="H899" s="205"/>
      <c r="I899" s="4"/>
      <c r="J899" s="4"/>
      <c r="K899" s="92"/>
      <c r="L899" s="92"/>
      <c r="M899" s="92"/>
      <c r="N899" s="4"/>
      <c r="O899" s="4"/>
      <c r="P899" s="4"/>
      <c r="Q899" s="4"/>
      <c r="R899" s="4"/>
    </row>
    <row r="900" ht="15.75" customHeight="1">
      <c r="A900" s="4"/>
      <c r="B900" s="4"/>
      <c r="C900" s="205"/>
      <c r="D900" s="205"/>
      <c r="E900" s="205"/>
      <c r="F900" s="205"/>
      <c r="G900" s="205"/>
      <c r="H900" s="205"/>
      <c r="I900" s="4"/>
      <c r="J900" s="4"/>
      <c r="K900" s="92"/>
      <c r="L900" s="92"/>
      <c r="M900" s="92"/>
      <c r="N900" s="4"/>
      <c r="O900" s="4"/>
      <c r="P900" s="4"/>
      <c r="Q900" s="4"/>
      <c r="R900" s="4"/>
    </row>
    <row r="901" ht="15.75" customHeight="1">
      <c r="A901" s="4"/>
      <c r="B901" s="4"/>
      <c r="C901" s="205"/>
      <c r="D901" s="205"/>
      <c r="E901" s="205"/>
      <c r="F901" s="205"/>
      <c r="G901" s="205"/>
      <c r="H901" s="205"/>
      <c r="I901" s="4"/>
      <c r="J901" s="4"/>
      <c r="K901" s="92"/>
      <c r="L901" s="92"/>
      <c r="M901" s="92"/>
      <c r="N901" s="4"/>
      <c r="O901" s="4"/>
      <c r="P901" s="4"/>
      <c r="Q901" s="4"/>
      <c r="R901" s="4"/>
    </row>
    <row r="902" ht="15.75" customHeight="1">
      <c r="A902" s="4"/>
      <c r="B902" s="4"/>
      <c r="C902" s="205"/>
      <c r="D902" s="205"/>
      <c r="E902" s="205"/>
      <c r="F902" s="205"/>
      <c r="G902" s="205"/>
      <c r="H902" s="205"/>
      <c r="I902" s="4"/>
      <c r="J902" s="4"/>
      <c r="K902" s="92"/>
      <c r="L902" s="92"/>
      <c r="M902" s="92"/>
      <c r="N902" s="4"/>
      <c r="O902" s="4"/>
      <c r="P902" s="4"/>
      <c r="Q902" s="4"/>
      <c r="R902" s="4"/>
    </row>
    <row r="903" ht="15.75" customHeight="1">
      <c r="A903" s="4"/>
      <c r="B903" s="4"/>
      <c r="C903" s="205"/>
      <c r="D903" s="205"/>
      <c r="E903" s="205"/>
      <c r="F903" s="205"/>
      <c r="G903" s="205"/>
      <c r="H903" s="205"/>
      <c r="I903" s="4"/>
      <c r="J903" s="4"/>
      <c r="K903" s="92"/>
      <c r="L903" s="92"/>
      <c r="M903" s="92"/>
      <c r="N903" s="4"/>
      <c r="O903" s="4"/>
      <c r="P903" s="4"/>
      <c r="Q903" s="4"/>
      <c r="R903" s="4"/>
    </row>
    <row r="904" ht="15.75" customHeight="1">
      <c r="A904" s="4"/>
      <c r="B904" s="4"/>
      <c r="C904" s="205"/>
      <c r="D904" s="205"/>
      <c r="E904" s="205"/>
      <c r="F904" s="205"/>
      <c r="G904" s="205"/>
      <c r="H904" s="205"/>
      <c r="I904" s="4"/>
      <c r="J904" s="4"/>
      <c r="K904" s="92"/>
      <c r="L904" s="92"/>
      <c r="M904" s="92"/>
      <c r="N904" s="4"/>
      <c r="O904" s="4"/>
      <c r="P904" s="4"/>
      <c r="Q904" s="4"/>
      <c r="R904" s="4"/>
    </row>
    <row r="905" ht="15.75" customHeight="1">
      <c r="A905" s="4"/>
      <c r="B905" s="4"/>
      <c r="C905" s="205"/>
      <c r="D905" s="205"/>
      <c r="E905" s="205"/>
      <c r="F905" s="205"/>
      <c r="G905" s="205"/>
      <c r="H905" s="205"/>
      <c r="I905" s="4"/>
      <c r="J905" s="4"/>
      <c r="K905" s="92"/>
      <c r="L905" s="92"/>
      <c r="M905" s="92"/>
      <c r="N905" s="4"/>
      <c r="O905" s="4"/>
      <c r="P905" s="4"/>
      <c r="Q905" s="4"/>
      <c r="R905" s="4"/>
    </row>
    <row r="906" ht="15.75" customHeight="1">
      <c r="A906" s="4"/>
      <c r="B906" s="4"/>
      <c r="C906" s="205"/>
      <c r="D906" s="205"/>
      <c r="E906" s="205"/>
      <c r="F906" s="205"/>
      <c r="G906" s="205"/>
      <c r="H906" s="205"/>
      <c r="I906" s="4"/>
      <c r="J906" s="4"/>
      <c r="K906" s="92"/>
      <c r="L906" s="92"/>
      <c r="M906" s="92"/>
      <c r="N906" s="4"/>
      <c r="O906" s="4"/>
      <c r="P906" s="4"/>
      <c r="Q906" s="4"/>
      <c r="R906" s="4"/>
    </row>
    <row r="907" ht="15.75" customHeight="1">
      <c r="A907" s="4"/>
      <c r="B907" s="4"/>
      <c r="C907" s="205"/>
      <c r="D907" s="205"/>
      <c r="E907" s="205"/>
      <c r="F907" s="205"/>
      <c r="G907" s="205"/>
      <c r="H907" s="205"/>
      <c r="I907" s="4"/>
      <c r="J907" s="4"/>
      <c r="K907" s="92"/>
      <c r="L907" s="92"/>
      <c r="M907" s="92"/>
      <c r="N907" s="4"/>
      <c r="O907" s="4"/>
      <c r="P907" s="4"/>
      <c r="Q907" s="4"/>
      <c r="R907" s="4"/>
    </row>
    <row r="908" ht="15.75" customHeight="1">
      <c r="A908" s="4"/>
      <c r="B908" s="4"/>
      <c r="C908" s="205"/>
      <c r="D908" s="205"/>
      <c r="E908" s="205"/>
      <c r="F908" s="205"/>
      <c r="G908" s="205"/>
      <c r="H908" s="205"/>
      <c r="I908" s="4"/>
      <c r="J908" s="4"/>
      <c r="K908" s="92"/>
      <c r="L908" s="92"/>
      <c r="M908" s="92"/>
      <c r="N908" s="4"/>
      <c r="O908" s="4"/>
      <c r="P908" s="4"/>
      <c r="Q908" s="4"/>
      <c r="R908" s="4"/>
    </row>
    <row r="909" ht="15.75" customHeight="1">
      <c r="A909" s="4"/>
      <c r="B909" s="4"/>
      <c r="C909" s="205"/>
      <c r="D909" s="205"/>
      <c r="E909" s="205"/>
      <c r="F909" s="205"/>
      <c r="G909" s="205"/>
      <c r="H909" s="205"/>
      <c r="I909" s="4"/>
      <c r="J909" s="4"/>
      <c r="K909" s="92"/>
      <c r="L909" s="92"/>
      <c r="M909" s="92"/>
      <c r="N909" s="4"/>
      <c r="O909" s="4"/>
      <c r="P909" s="4"/>
      <c r="Q909" s="4"/>
      <c r="R909" s="4"/>
    </row>
    <row r="910" ht="15.75" customHeight="1">
      <c r="A910" s="4"/>
      <c r="B910" s="4"/>
      <c r="C910" s="205"/>
      <c r="D910" s="205"/>
      <c r="E910" s="205"/>
      <c r="F910" s="205"/>
      <c r="G910" s="205"/>
      <c r="H910" s="205"/>
      <c r="I910" s="4"/>
      <c r="J910" s="4"/>
      <c r="K910" s="92"/>
      <c r="L910" s="92"/>
      <c r="M910" s="92"/>
      <c r="N910" s="4"/>
      <c r="O910" s="4"/>
      <c r="P910" s="4"/>
      <c r="Q910" s="4"/>
      <c r="R910" s="4"/>
    </row>
    <row r="911" ht="15.75" customHeight="1">
      <c r="A911" s="4"/>
      <c r="B911" s="4"/>
      <c r="C911" s="205"/>
      <c r="D911" s="205"/>
      <c r="E911" s="205"/>
      <c r="F911" s="205"/>
      <c r="G911" s="205"/>
      <c r="H911" s="205"/>
      <c r="I911" s="4"/>
      <c r="J911" s="4"/>
      <c r="K911" s="92"/>
      <c r="L911" s="92"/>
      <c r="M911" s="92"/>
      <c r="N911" s="4"/>
      <c r="O911" s="4"/>
      <c r="P911" s="4"/>
      <c r="Q911" s="4"/>
      <c r="R911" s="4"/>
    </row>
    <row r="912" ht="15.75" customHeight="1">
      <c r="A912" s="4"/>
      <c r="B912" s="4"/>
      <c r="C912" s="205"/>
      <c r="D912" s="205"/>
      <c r="E912" s="205"/>
      <c r="F912" s="205"/>
      <c r="G912" s="205"/>
      <c r="H912" s="205"/>
      <c r="I912" s="4"/>
      <c r="J912" s="4"/>
      <c r="K912" s="92"/>
      <c r="L912" s="92"/>
      <c r="M912" s="92"/>
      <c r="N912" s="4"/>
      <c r="O912" s="4"/>
      <c r="P912" s="4"/>
      <c r="Q912" s="4"/>
      <c r="R912" s="4"/>
    </row>
    <row r="913" ht="15.75" customHeight="1">
      <c r="A913" s="4"/>
      <c r="B913" s="4"/>
      <c r="C913" s="205"/>
      <c r="D913" s="205"/>
      <c r="E913" s="205"/>
      <c r="F913" s="205"/>
      <c r="G913" s="205"/>
      <c r="H913" s="205"/>
      <c r="I913" s="4"/>
      <c r="J913" s="4"/>
      <c r="K913" s="92"/>
      <c r="L913" s="92"/>
      <c r="M913" s="92"/>
      <c r="N913" s="4"/>
      <c r="O913" s="4"/>
      <c r="P913" s="4"/>
      <c r="Q913" s="4"/>
      <c r="R913" s="4"/>
    </row>
    <row r="914" ht="15.75" customHeight="1">
      <c r="A914" s="4"/>
      <c r="B914" s="4"/>
      <c r="C914" s="205"/>
      <c r="D914" s="205"/>
      <c r="E914" s="205"/>
      <c r="F914" s="205"/>
      <c r="G914" s="205"/>
      <c r="H914" s="205"/>
      <c r="I914" s="4"/>
      <c r="J914" s="4"/>
      <c r="K914" s="92"/>
      <c r="L914" s="92"/>
      <c r="M914" s="92"/>
      <c r="N914" s="4"/>
      <c r="O914" s="4"/>
      <c r="P914" s="4"/>
      <c r="Q914" s="4"/>
      <c r="R914" s="4"/>
    </row>
    <row r="915" ht="15.75" customHeight="1">
      <c r="A915" s="4"/>
      <c r="B915" s="4"/>
      <c r="C915" s="205"/>
      <c r="D915" s="205"/>
      <c r="E915" s="205"/>
      <c r="F915" s="205"/>
      <c r="G915" s="205"/>
      <c r="H915" s="205"/>
      <c r="I915" s="4"/>
      <c r="J915" s="4"/>
      <c r="K915" s="92"/>
      <c r="L915" s="92"/>
      <c r="M915" s="92"/>
      <c r="N915" s="4"/>
      <c r="O915" s="4"/>
      <c r="P915" s="4"/>
      <c r="Q915" s="4"/>
      <c r="R915" s="4"/>
    </row>
    <row r="916" ht="15.75" customHeight="1">
      <c r="A916" s="4"/>
      <c r="B916" s="4"/>
      <c r="C916" s="205"/>
      <c r="D916" s="205"/>
      <c r="E916" s="205"/>
      <c r="F916" s="205"/>
      <c r="G916" s="205"/>
      <c r="H916" s="205"/>
      <c r="I916" s="4"/>
      <c r="J916" s="4"/>
      <c r="K916" s="92"/>
      <c r="L916" s="92"/>
      <c r="M916" s="92"/>
      <c r="N916" s="4"/>
      <c r="O916" s="4"/>
      <c r="P916" s="4"/>
      <c r="Q916" s="4"/>
      <c r="R916" s="4"/>
    </row>
    <row r="917" ht="15.75" customHeight="1">
      <c r="A917" s="4"/>
      <c r="B917" s="4"/>
      <c r="C917" s="205"/>
      <c r="D917" s="205"/>
      <c r="E917" s="205"/>
      <c r="F917" s="205"/>
      <c r="G917" s="205"/>
      <c r="H917" s="205"/>
      <c r="I917" s="4"/>
      <c r="J917" s="4"/>
      <c r="K917" s="92"/>
      <c r="L917" s="92"/>
      <c r="M917" s="92"/>
      <c r="N917" s="4"/>
      <c r="O917" s="4"/>
      <c r="P917" s="4"/>
      <c r="Q917" s="4"/>
      <c r="R917" s="4"/>
    </row>
    <row r="918" ht="15.75" customHeight="1">
      <c r="A918" s="4"/>
      <c r="B918" s="4"/>
      <c r="C918" s="205"/>
      <c r="D918" s="205"/>
      <c r="E918" s="205"/>
      <c r="F918" s="205"/>
      <c r="G918" s="205"/>
      <c r="H918" s="205"/>
      <c r="I918" s="4"/>
      <c r="J918" s="4"/>
      <c r="K918" s="92"/>
      <c r="L918" s="92"/>
      <c r="M918" s="92"/>
      <c r="N918" s="4"/>
      <c r="O918" s="4"/>
      <c r="P918" s="4"/>
      <c r="Q918" s="4"/>
      <c r="R918" s="4"/>
    </row>
    <row r="919" ht="15.75" customHeight="1">
      <c r="A919" s="4"/>
      <c r="B919" s="4"/>
      <c r="C919" s="205"/>
      <c r="D919" s="205"/>
      <c r="E919" s="205"/>
      <c r="F919" s="205"/>
      <c r="G919" s="205"/>
      <c r="H919" s="205"/>
      <c r="I919" s="4"/>
      <c r="J919" s="4"/>
      <c r="K919" s="92"/>
      <c r="L919" s="92"/>
      <c r="M919" s="92"/>
      <c r="N919" s="4"/>
      <c r="O919" s="4"/>
      <c r="P919" s="4"/>
      <c r="Q919" s="4"/>
      <c r="R919" s="4"/>
    </row>
    <row r="920" ht="15.75" customHeight="1">
      <c r="A920" s="4"/>
      <c r="B920" s="4"/>
      <c r="C920" s="205"/>
      <c r="D920" s="205"/>
      <c r="E920" s="205"/>
      <c r="F920" s="205"/>
      <c r="G920" s="205"/>
      <c r="H920" s="205"/>
      <c r="I920" s="4"/>
      <c r="J920" s="4"/>
      <c r="K920" s="92"/>
      <c r="L920" s="92"/>
      <c r="M920" s="92"/>
      <c r="N920" s="4"/>
      <c r="O920" s="4"/>
      <c r="P920" s="4"/>
      <c r="Q920" s="4"/>
      <c r="R920" s="4"/>
    </row>
    <row r="921" ht="15.75" customHeight="1">
      <c r="A921" s="4"/>
      <c r="B921" s="4"/>
      <c r="C921" s="205"/>
      <c r="D921" s="205"/>
      <c r="E921" s="205"/>
      <c r="F921" s="205"/>
      <c r="G921" s="205"/>
      <c r="H921" s="205"/>
      <c r="I921" s="4"/>
      <c r="J921" s="4"/>
      <c r="K921" s="92"/>
      <c r="L921" s="92"/>
      <c r="M921" s="92"/>
      <c r="N921" s="4"/>
      <c r="O921" s="4"/>
      <c r="P921" s="4"/>
      <c r="Q921" s="4"/>
      <c r="R921" s="4"/>
    </row>
    <row r="922" ht="15.75" customHeight="1">
      <c r="A922" s="4"/>
      <c r="B922" s="4"/>
      <c r="C922" s="205"/>
      <c r="D922" s="205"/>
      <c r="E922" s="205"/>
      <c r="F922" s="205"/>
      <c r="G922" s="205"/>
      <c r="H922" s="205"/>
      <c r="I922" s="4"/>
      <c r="J922" s="4"/>
      <c r="K922" s="92"/>
      <c r="L922" s="92"/>
      <c r="M922" s="92"/>
      <c r="N922" s="4"/>
      <c r="O922" s="4"/>
      <c r="P922" s="4"/>
      <c r="Q922" s="4"/>
      <c r="R922" s="4"/>
    </row>
    <row r="923" ht="15.75" customHeight="1">
      <c r="A923" s="4"/>
      <c r="B923" s="4"/>
      <c r="C923" s="205"/>
      <c r="D923" s="205"/>
      <c r="E923" s="205"/>
      <c r="F923" s="205"/>
      <c r="G923" s="205"/>
      <c r="H923" s="205"/>
      <c r="I923" s="4"/>
      <c r="J923" s="4"/>
      <c r="K923" s="92"/>
      <c r="L923" s="92"/>
      <c r="M923" s="92"/>
      <c r="N923" s="4"/>
      <c r="O923" s="4"/>
      <c r="P923" s="4"/>
      <c r="Q923" s="4"/>
      <c r="R923" s="4"/>
    </row>
    <row r="924" ht="15.75" customHeight="1">
      <c r="A924" s="4"/>
      <c r="B924" s="4"/>
      <c r="C924" s="205"/>
      <c r="D924" s="205"/>
      <c r="E924" s="205"/>
      <c r="F924" s="205"/>
      <c r="G924" s="205"/>
      <c r="H924" s="205"/>
      <c r="I924" s="4"/>
      <c r="J924" s="4"/>
      <c r="K924" s="92"/>
      <c r="L924" s="92"/>
      <c r="M924" s="92"/>
      <c r="N924" s="4"/>
      <c r="O924" s="4"/>
      <c r="P924" s="4"/>
      <c r="Q924" s="4"/>
      <c r="R924" s="4"/>
    </row>
    <row r="925" ht="15.75" customHeight="1">
      <c r="A925" s="4"/>
      <c r="B925" s="4"/>
      <c r="C925" s="205"/>
      <c r="D925" s="205"/>
      <c r="E925" s="205"/>
      <c r="F925" s="205"/>
      <c r="G925" s="205"/>
      <c r="H925" s="205"/>
      <c r="I925" s="4"/>
      <c r="J925" s="4"/>
      <c r="K925" s="92"/>
      <c r="L925" s="92"/>
      <c r="M925" s="92"/>
      <c r="N925" s="4"/>
      <c r="O925" s="4"/>
      <c r="P925" s="4"/>
      <c r="Q925" s="4"/>
      <c r="R925" s="4"/>
    </row>
    <row r="926" ht="15.75" customHeight="1">
      <c r="A926" s="4"/>
      <c r="B926" s="4"/>
      <c r="C926" s="205"/>
      <c r="D926" s="205"/>
      <c r="E926" s="205"/>
      <c r="F926" s="205"/>
      <c r="G926" s="205"/>
      <c r="H926" s="205"/>
      <c r="I926" s="4"/>
      <c r="J926" s="4"/>
      <c r="K926" s="92"/>
      <c r="L926" s="92"/>
      <c r="M926" s="92"/>
      <c r="N926" s="4"/>
      <c r="O926" s="4"/>
      <c r="P926" s="4"/>
      <c r="Q926" s="4"/>
      <c r="R926" s="4"/>
    </row>
    <row r="927" ht="15.75" customHeight="1">
      <c r="A927" s="4"/>
      <c r="B927" s="4"/>
      <c r="C927" s="205"/>
      <c r="D927" s="205"/>
      <c r="E927" s="205"/>
      <c r="F927" s="205"/>
      <c r="G927" s="205"/>
      <c r="H927" s="205"/>
      <c r="I927" s="4"/>
      <c r="J927" s="4"/>
      <c r="K927" s="92"/>
      <c r="L927" s="92"/>
      <c r="M927" s="92"/>
      <c r="N927" s="4"/>
      <c r="O927" s="4"/>
      <c r="P927" s="4"/>
      <c r="Q927" s="4"/>
      <c r="R927" s="4"/>
    </row>
    <row r="928" ht="15.75" customHeight="1">
      <c r="A928" s="4"/>
      <c r="B928" s="4"/>
      <c r="C928" s="205"/>
      <c r="D928" s="205"/>
      <c r="E928" s="205"/>
      <c r="F928" s="205"/>
      <c r="G928" s="205"/>
      <c r="H928" s="205"/>
      <c r="I928" s="4"/>
      <c r="J928" s="4"/>
      <c r="K928" s="92"/>
      <c r="L928" s="92"/>
      <c r="M928" s="92"/>
      <c r="N928" s="4"/>
      <c r="O928" s="4"/>
      <c r="P928" s="4"/>
      <c r="Q928" s="4"/>
      <c r="R928" s="4"/>
    </row>
    <row r="929" ht="15.75" customHeight="1">
      <c r="A929" s="4"/>
      <c r="B929" s="4"/>
      <c r="C929" s="205"/>
      <c r="D929" s="205"/>
      <c r="E929" s="205"/>
      <c r="F929" s="205"/>
      <c r="G929" s="205"/>
      <c r="H929" s="205"/>
      <c r="I929" s="4"/>
      <c r="J929" s="4"/>
      <c r="K929" s="92"/>
      <c r="L929" s="92"/>
      <c r="M929" s="92"/>
      <c r="N929" s="4"/>
      <c r="O929" s="4"/>
      <c r="P929" s="4"/>
      <c r="Q929" s="4"/>
      <c r="R929" s="4"/>
    </row>
    <row r="930" ht="15.75" customHeight="1">
      <c r="A930" s="4"/>
      <c r="B930" s="4"/>
      <c r="C930" s="205"/>
      <c r="D930" s="205"/>
      <c r="E930" s="205"/>
      <c r="F930" s="205"/>
      <c r="G930" s="205"/>
      <c r="H930" s="205"/>
      <c r="I930" s="4"/>
      <c r="J930" s="4"/>
      <c r="K930" s="92"/>
      <c r="L930" s="92"/>
      <c r="M930" s="92"/>
      <c r="N930" s="4"/>
      <c r="O930" s="4"/>
      <c r="P930" s="4"/>
      <c r="Q930" s="4"/>
      <c r="R930" s="4"/>
    </row>
    <row r="931" ht="15.75" customHeight="1">
      <c r="A931" s="4"/>
      <c r="B931" s="4"/>
      <c r="C931" s="205"/>
      <c r="D931" s="205"/>
      <c r="E931" s="205"/>
      <c r="F931" s="205"/>
      <c r="G931" s="205"/>
      <c r="H931" s="205"/>
      <c r="I931" s="4"/>
      <c r="J931" s="4"/>
      <c r="K931" s="92"/>
      <c r="L931" s="92"/>
      <c r="M931" s="92"/>
      <c r="N931" s="4"/>
      <c r="O931" s="4"/>
      <c r="P931" s="4"/>
      <c r="Q931" s="4"/>
      <c r="R931" s="4"/>
    </row>
    <row r="932" ht="15.75" customHeight="1">
      <c r="A932" s="4"/>
      <c r="B932" s="4"/>
      <c r="C932" s="205"/>
      <c r="D932" s="205"/>
      <c r="E932" s="205"/>
      <c r="F932" s="205"/>
      <c r="G932" s="205"/>
      <c r="H932" s="205"/>
      <c r="I932" s="4"/>
      <c r="J932" s="4"/>
      <c r="K932" s="92"/>
      <c r="L932" s="92"/>
      <c r="M932" s="92"/>
      <c r="N932" s="4"/>
      <c r="O932" s="4"/>
      <c r="P932" s="4"/>
      <c r="Q932" s="4"/>
      <c r="R932" s="4"/>
    </row>
    <row r="933" ht="15.75" customHeight="1">
      <c r="A933" s="4"/>
      <c r="B933" s="4"/>
      <c r="C933" s="205"/>
      <c r="D933" s="205"/>
      <c r="E933" s="205"/>
      <c r="F933" s="205"/>
      <c r="G933" s="205"/>
      <c r="H933" s="205"/>
      <c r="I933" s="4"/>
      <c r="J933" s="4"/>
      <c r="K933" s="92"/>
      <c r="L933" s="92"/>
      <c r="M933" s="92"/>
      <c r="N933" s="4"/>
      <c r="O933" s="4"/>
      <c r="P933" s="4"/>
      <c r="Q933" s="4"/>
      <c r="R933" s="4"/>
    </row>
    <row r="934" ht="15.75" customHeight="1">
      <c r="A934" s="4"/>
      <c r="B934" s="4"/>
      <c r="C934" s="205"/>
      <c r="D934" s="205"/>
      <c r="E934" s="205"/>
      <c r="F934" s="205"/>
      <c r="G934" s="205"/>
      <c r="H934" s="205"/>
      <c r="I934" s="4"/>
      <c r="J934" s="4"/>
      <c r="K934" s="92"/>
      <c r="L934" s="92"/>
      <c r="M934" s="92"/>
      <c r="N934" s="4"/>
      <c r="O934" s="4"/>
      <c r="P934" s="4"/>
      <c r="Q934" s="4"/>
      <c r="R934" s="4"/>
    </row>
    <row r="935" ht="15.75" customHeight="1">
      <c r="A935" s="4"/>
      <c r="B935" s="4"/>
      <c r="C935" s="205"/>
      <c r="D935" s="205"/>
      <c r="E935" s="205"/>
      <c r="F935" s="205"/>
      <c r="G935" s="205"/>
      <c r="H935" s="205"/>
      <c r="I935" s="4"/>
      <c r="J935" s="4"/>
      <c r="K935" s="92"/>
      <c r="L935" s="92"/>
      <c r="M935" s="92"/>
      <c r="N935" s="4"/>
      <c r="O935" s="4"/>
      <c r="P935" s="4"/>
      <c r="Q935" s="4"/>
      <c r="R935" s="4"/>
    </row>
    <row r="936" ht="15.75" customHeight="1">
      <c r="A936" s="4"/>
      <c r="B936" s="4"/>
      <c r="C936" s="205"/>
      <c r="D936" s="205"/>
      <c r="E936" s="205"/>
      <c r="F936" s="205"/>
      <c r="G936" s="205"/>
      <c r="H936" s="205"/>
      <c r="I936" s="4"/>
      <c r="J936" s="4"/>
      <c r="K936" s="92"/>
      <c r="L936" s="92"/>
      <c r="M936" s="92"/>
      <c r="N936" s="4"/>
      <c r="O936" s="4"/>
      <c r="P936" s="4"/>
      <c r="Q936" s="4"/>
      <c r="R936" s="4"/>
    </row>
    <row r="937" ht="15.75" customHeight="1">
      <c r="A937" s="4"/>
      <c r="B937" s="4"/>
      <c r="C937" s="205"/>
      <c r="D937" s="205"/>
      <c r="E937" s="205"/>
      <c r="F937" s="205"/>
      <c r="G937" s="205"/>
      <c r="H937" s="205"/>
      <c r="I937" s="4"/>
      <c r="J937" s="4"/>
      <c r="K937" s="92"/>
      <c r="L937" s="92"/>
      <c r="M937" s="92"/>
      <c r="N937" s="4"/>
      <c r="O937" s="4"/>
      <c r="P937" s="4"/>
      <c r="Q937" s="4"/>
      <c r="R937" s="4"/>
    </row>
    <row r="938" ht="15.75" customHeight="1">
      <c r="A938" s="4"/>
      <c r="B938" s="4"/>
      <c r="C938" s="205"/>
      <c r="D938" s="205"/>
      <c r="E938" s="205"/>
      <c r="F938" s="205"/>
      <c r="G938" s="205"/>
      <c r="H938" s="205"/>
      <c r="I938" s="4"/>
      <c r="J938" s="4"/>
      <c r="K938" s="92"/>
      <c r="L938" s="92"/>
      <c r="M938" s="92"/>
      <c r="N938" s="4"/>
      <c r="O938" s="4"/>
      <c r="P938" s="4"/>
      <c r="Q938" s="4"/>
      <c r="R938" s="4"/>
    </row>
    <row r="939" ht="15.75" customHeight="1">
      <c r="A939" s="4"/>
      <c r="B939" s="4"/>
      <c r="C939" s="205"/>
      <c r="D939" s="205"/>
      <c r="E939" s="205"/>
      <c r="F939" s="205"/>
      <c r="G939" s="205"/>
      <c r="H939" s="205"/>
      <c r="I939" s="4"/>
      <c r="J939" s="4"/>
      <c r="K939" s="92"/>
      <c r="L939" s="92"/>
      <c r="M939" s="92"/>
      <c r="N939" s="4"/>
      <c r="O939" s="4"/>
      <c r="P939" s="4"/>
      <c r="Q939" s="4"/>
      <c r="R939" s="4"/>
    </row>
    <row r="940" ht="15.75" customHeight="1">
      <c r="A940" s="4"/>
      <c r="B940" s="4"/>
      <c r="C940" s="205"/>
      <c r="D940" s="205"/>
      <c r="E940" s="205"/>
      <c r="F940" s="205"/>
      <c r="G940" s="205"/>
      <c r="H940" s="205"/>
      <c r="I940" s="4"/>
      <c r="J940" s="4"/>
      <c r="K940" s="92"/>
      <c r="L940" s="92"/>
      <c r="M940" s="92"/>
      <c r="N940" s="4"/>
      <c r="O940" s="4"/>
      <c r="P940" s="4"/>
      <c r="Q940" s="4"/>
      <c r="R940" s="4"/>
    </row>
    <row r="941" ht="15.75" customHeight="1">
      <c r="A941" s="4"/>
      <c r="B941" s="4"/>
      <c r="C941" s="205"/>
      <c r="D941" s="205"/>
      <c r="E941" s="205"/>
      <c r="F941" s="205"/>
      <c r="G941" s="205"/>
      <c r="H941" s="205"/>
      <c r="I941" s="4"/>
      <c r="J941" s="4"/>
      <c r="K941" s="92"/>
      <c r="L941" s="92"/>
      <c r="M941" s="92"/>
      <c r="N941" s="4"/>
      <c r="O941" s="4"/>
      <c r="P941" s="4"/>
      <c r="Q941" s="4"/>
      <c r="R941" s="4"/>
    </row>
    <row r="942" ht="15.75" customHeight="1">
      <c r="A942" s="4"/>
      <c r="B942" s="4"/>
      <c r="C942" s="205"/>
      <c r="D942" s="205"/>
      <c r="E942" s="205"/>
      <c r="F942" s="205"/>
      <c r="G942" s="205"/>
      <c r="H942" s="205"/>
      <c r="I942" s="4"/>
      <c r="J942" s="4"/>
      <c r="K942" s="92"/>
      <c r="L942" s="92"/>
      <c r="M942" s="92"/>
      <c r="N942" s="4"/>
      <c r="O942" s="4"/>
      <c r="P942" s="4"/>
      <c r="Q942" s="4"/>
      <c r="R942" s="4"/>
    </row>
    <row r="943" ht="15.75" customHeight="1">
      <c r="A943" s="4"/>
      <c r="B943" s="4"/>
      <c r="C943" s="205"/>
      <c r="D943" s="205"/>
      <c r="E943" s="205"/>
      <c r="F943" s="205"/>
      <c r="G943" s="205"/>
      <c r="H943" s="205"/>
      <c r="I943" s="4"/>
      <c r="J943" s="4"/>
      <c r="K943" s="92"/>
      <c r="L943" s="92"/>
      <c r="M943" s="92"/>
      <c r="N943" s="4"/>
      <c r="O943" s="4"/>
      <c r="P943" s="4"/>
      <c r="Q943" s="4"/>
      <c r="R943" s="4"/>
    </row>
    <row r="944" ht="15.75" customHeight="1">
      <c r="A944" s="4"/>
      <c r="B944" s="4"/>
      <c r="C944" s="205"/>
      <c r="D944" s="205"/>
      <c r="E944" s="205"/>
      <c r="F944" s="205"/>
      <c r="G944" s="205"/>
      <c r="H944" s="205"/>
      <c r="I944" s="4"/>
      <c r="J944" s="4"/>
      <c r="K944" s="92"/>
      <c r="L944" s="92"/>
      <c r="M944" s="92"/>
      <c r="N944" s="4"/>
      <c r="O944" s="4"/>
      <c r="P944" s="4"/>
      <c r="Q944" s="4"/>
      <c r="R944" s="4"/>
    </row>
    <row r="945" ht="15.75" customHeight="1">
      <c r="A945" s="4"/>
      <c r="B945" s="4"/>
      <c r="C945" s="205"/>
      <c r="D945" s="205"/>
      <c r="E945" s="205"/>
      <c r="F945" s="205"/>
      <c r="G945" s="205"/>
      <c r="H945" s="205"/>
      <c r="I945" s="4"/>
      <c r="J945" s="4"/>
      <c r="K945" s="92"/>
      <c r="L945" s="92"/>
      <c r="M945" s="92"/>
      <c r="N945" s="4"/>
      <c r="O945" s="4"/>
      <c r="P945" s="4"/>
      <c r="Q945" s="4"/>
      <c r="R945" s="4"/>
    </row>
    <row r="946" ht="15.75" customHeight="1">
      <c r="A946" s="4"/>
      <c r="B946" s="4"/>
      <c r="C946" s="205"/>
      <c r="D946" s="205"/>
      <c r="E946" s="205"/>
      <c r="F946" s="205"/>
      <c r="G946" s="205"/>
      <c r="H946" s="205"/>
      <c r="I946" s="4"/>
      <c r="J946" s="4"/>
      <c r="K946" s="92"/>
      <c r="L946" s="92"/>
      <c r="M946" s="92"/>
      <c r="N946" s="4"/>
      <c r="O946" s="4"/>
      <c r="P946" s="4"/>
      <c r="Q946" s="4"/>
      <c r="R946" s="4"/>
    </row>
    <row r="947" ht="15.75" customHeight="1">
      <c r="A947" s="4"/>
      <c r="B947" s="4"/>
      <c r="C947" s="205"/>
      <c r="D947" s="205"/>
      <c r="E947" s="205"/>
      <c r="F947" s="205"/>
      <c r="G947" s="205"/>
      <c r="H947" s="205"/>
      <c r="I947" s="4"/>
      <c r="J947" s="4"/>
      <c r="K947" s="92"/>
      <c r="L947" s="92"/>
      <c r="M947" s="92"/>
      <c r="N947" s="4"/>
      <c r="O947" s="4"/>
      <c r="P947" s="4"/>
      <c r="Q947" s="4"/>
      <c r="R947" s="4"/>
    </row>
    <row r="948" ht="15.75" customHeight="1">
      <c r="A948" s="4"/>
      <c r="B948" s="4"/>
      <c r="C948" s="205"/>
      <c r="D948" s="205"/>
      <c r="E948" s="205"/>
      <c r="F948" s="205"/>
      <c r="G948" s="205"/>
      <c r="H948" s="205"/>
      <c r="I948" s="4"/>
      <c r="J948" s="4"/>
      <c r="K948" s="92"/>
      <c r="L948" s="92"/>
      <c r="M948" s="92"/>
      <c r="N948" s="4"/>
      <c r="O948" s="4"/>
      <c r="P948" s="4"/>
      <c r="Q948" s="4"/>
      <c r="R948" s="4"/>
    </row>
    <row r="949" ht="15.75" customHeight="1">
      <c r="A949" s="4"/>
      <c r="B949" s="4"/>
      <c r="C949" s="205"/>
      <c r="D949" s="205"/>
      <c r="E949" s="205"/>
      <c r="F949" s="205"/>
      <c r="G949" s="205"/>
      <c r="H949" s="205"/>
      <c r="I949" s="4"/>
      <c r="J949" s="4"/>
      <c r="K949" s="92"/>
      <c r="L949" s="92"/>
      <c r="M949" s="92"/>
      <c r="N949" s="4"/>
      <c r="O949" s="4"/>
      <c r="P949" s="4"/>
      <c r="Q949" s="4"/>
      <c r="R949" s="4"/>
    </row>
    <row r="950" ht="15.75" customHeight="1">
      <c r="A950" s="4"/>
      <c r="B950" s="4"/>
      <c r="C950" s="205"/>
      <c r="D950" s="205"/>
      <c r="E950" s="205"/>
      <c r="F950" s="205"/>
      <c r="G950" s="205"/>
      <c r="H950" s="205"/>
      <c r="I950" s="4"/>
      <c r="J950" s="4"/>
      <c r="K950" s="92"/>
      <c r="L950" s="92"/>
      <c r="M950" s="92"/>
      <c r="N950" s="4"/>
      <c r="O950" s="4"/>
      <c r="P950" s="4"/>
      <c r="Q950" s="4"/>
      <c r="R950" s="4"/>
    </row>
    <row r="951" ht="15.75" customHeight="1">
      <c r="A951" s="4"/>
      <c r="B951" s="4"/>
      <c r="C951" s="205"/>
      <c r="D951" s="205"/>
      <c r="E951" s="205"/>
      <c r="F951" s="205"/>
      <c r="G951" s="205"/>
      <c r="H951" s="205"/>
      <c r="I951" s="4"/>
      <c r="J951" s="4"/>
      <c r="K951" s="92"/>
      <c r="L951" s="92"/>
      <c r="M951" s="92"/>
      <c r="N951" s="4"/>
      <c r="O951" s="4"/>
      <c r="P951" s="4"/>
      <c r="Q951" s="4"/>
      <c r="R951" s="4"/>
    </row>
    <row r="952" ht="15.75" customHeight="1">
      <c r="A952" s="4"/>
      <c r="B952" s="4"/>
      <c r="C952" s="205"/>
      <c r="D952" s="205"/>
      <c r="E952" s="205"/>
      <c r="F952" s="205"/>
      <c r="G952" s="205"/>
      <c r="H952" s="205"/>
      <c r="I952" s="4"/>
      <c r="J952" s="4"/>
      <c r="K952" s="92"/>
      <c r="L952" s="92"/>
      <c r="M952" s="92"/>
      <c r="N952" s="4"/>
      <c r="O952" s="4"/>
      <c r="P952" s="4"/>
      <c r="Q952" s="4"/>
      <c r="R952" s="4"/>
    </row>
    <row r="953" ht="15.75" customHeight="1">
      <c r="A953" s="4"/>
      <c r="B953" s="4"/>
      <c r="C953" s="205"/>
      <c r="D953" s="205"/>
      <c r="E953" s="205"/>
      <c r="F953" s="205"/>
      <c r="G953" s="205"/>
      <c r="H953" s="205"/>
      <c r="I953" s="4"/>
      <c r="J953" s="4"/>
      <c r="K953" s="92"/>
      <c r="L953" s="92"/>
      <c r="M953" s="92"/>
      <c r="N953" s="4"/>
      <c r="O953" s="4"/>
      <c r="P953" s="4"/>
      <c r="Q953" s="4"/>
      <c r="R953" s="4"/>
    </row>
    <row r="954" ht="15.75" customHeight="1">
      <c r="A954" s="4"/>
      <c r="B954" s="4"/>
      <c r="C954" s="205"/>
      <c r="D954" s="205"/>
      <c r="E954" s="205"/>
      <c r="F954" s="205"/>
      <c r="G954" s="205"/>
      <c r="H954" s="205"/>
      <c r="I954" s="4"/>
      <c r="J954" s="4"/>
      <c r="K954" s="92"/>
      <c r="L954" s="92"/>
      <c r="M954" s="92"/>
      <c r="N954" s="4"/>
      <c r="O954" s="4"/>
      <c r="P954" s="4"/>
      <c r="Q954" s="4"/>
      <c r="R954" s="4"/>
    </row>
    <row r="955" ht="15.75" customHeight="1">
      <c r="A955" s="4"/>
      <c r="B955" s="4"/>
      <c r="C955" s="205"/>
      <c r="D955" s="205"/>
      <c r="E955" s="205"/>
      <c r="F955" s="205"/>
      <c r="G955" s="205"/>
      <c r="H955" s="205"/>
      <c r="I955" s="4"/>
      <c r="J955" s="4"/>
      <c r="K955" s="92"/>
      <c r="L955" s="92"/>
      <c r="M955" s="92"/>
      <c r="N955" s="4"/>
      <c r="O955" s="4"/>
      <c r="P955" s="4"/>
      <c r="Q955" s="4"/>
      <c r="R955" s="4"/>
    </row>
    <row r="956" ht="15.75" customHeight="1">
      <c r="A956" s="4"/>
      <c r="B956" s="4"/>
      <c r="C956" s="205"/>
      <c r="D956" s="205"/>
      <c r="E956" s="205"/>
      <c r="F956" s="205"/>
      <c r="G956" s="205"/>
      <c r="H956" s="205"/>
      <c r="I956" s="4"/>
      <c r="J956" s="4"/>
      <c r="K956" s="92"/>
      <c r="L956" s="92"/>
      <c r="M956" s="92"/>
      <c r="N956" s="4"/>
      <c r="O956" s="4"/>
      <c r="P956" s="4"/>
      <c r="Q956" s="4"/>
      <c r="R956" s="4"/>
    </row>
    <row r="957" ht="15.75" customHeight="1">
      <c r="A957" s="4"/>
      <c r="B957" s="4"/>
      <c r="C957" s="205"/>
      <c r="D957" s="205"/>
      <c r="E957" s="205"/>
      <c r="F957" s="205"/>
      <c r="G957" s="205"/>
      <c r="H957" s="205"/>
      <c r="I957" s="4"/>
      <c r="J957" s="4"/>
      <c r="K957" s="92"/>
      <c r="L957" s="92"/>
      <c r="M957" s="92"/>
      <c r="N957" s="4"/>
      <c r="O957" s="4"/>
      <c r="P957" s="4"/>
      <c r="Q957" s="4"/>
      <c r="R957" s="4"/>
    </row>
    <row r="958" ht="15.75" customHeight="1">
      <c r="A958" s="4"/>
      <c r="B958" s="4"/>
      <c r="C958" s="205"/>
      <c r="D958" s="205"/>
      <c r="E958" s="205"/>
      <c r="F958" s="205"/>
      <c r="G958" s="205"/>
      <c r="H958" s="205"/>
      <c r="I958" s="4"/>
      <c r="J958" s="4"/>
      <c r="K958" s="92"/>
      <c r="L958" s="92"/>
      <c r="M958" s="92"/>
      <c r="N958" s="4"/>
      <c r="O958" s="4"/>
      <c r="P958" s="4"/>
      <c r="Q958" s="4"/>
      <c r="R958" s="4"/>
    </row>
    <row r="959" ht="15.75" customHeight="1">
      <c r="A959" s="4"/>
      <c r="B959" s="4"/>
      <c r="C959" s="205"/>
      <c r="D959" s="205"/>
      <c r="E959" s="205"/>
      <c r="F959" s="205"/>
      <c r="G959" s="205"/>
      <c r="H959" s="205"/>
      <c r="I959" s="4"/>
      <c r="J959" s="4"/>
      <c r="K959" s="92"/>
      <c r="L959" s="92"/>
      <c r="M959" s="92"/>
      <c r="N959" s="4"/>
      <c r="O959" s="4"/>
      <c r="P959" s="4"/>
      <c r="Q959" s="4"/>
      <c r="R959" s="4"/>
    </row>
    <row r="960" ht="15.75" customHeight="1">
      <c r="A960" s="4"/>
      <c r="B960" s="4"/>
      <c r="C960" s="205"/>
      <c r="D960" s="205"/>
      <c r="E960" s="205"/>
      <c r="F960" s="205"/>
      <c r="G960" s="205"/>
      <c r="H960" s="205"/>
      <c r="I960" s="4"/>
      <c r="J960" s="4"/>
      <c r="K960" s="92"/>
      <c r="L960" s="92"/>
      <c r="M960" s="92"/>
      <c r="N960" s="4"/>
      <c r="O960" s="4"/>
      <c r="P960" s="4"/>
      <c r="Q960" s="4"/>
      <c r="R960" s="4"/>
    </row>
    <row r="961" ht="15.75" customHeight="1">
      <c r="A961" s="4"/>
      <c r="B961" s="4"/>
      <c r="C961" s="205"/>
      <c r="D961" s="205"/>
      <c r="E961" s="205"/>
      <c r="F961" s="205"/>
      <c r="G961" s="205"/>
      <c r="H961" s="205"/>
      <c r="I961" s="4"/>
      <c r="J961" s="4"/>
      <c r="K961" s="92"/>
      <c r="L961" s="92"/>
      <c r="M961" s="92"/>
      <c r="N961" s="4"/>
      <c r="O961" s="4"/>
      <c r="P961" s="4"/>
      <c r="Q961" s="4"/>
      <c r="R961" s="4"/>
    </row>
    <row r="962" ht="15.75" customHeight="1">
      <c r="A962" s="4"/>
      <c r="B962" s="4"/>
      <c r="C962" s="205"/>
      <c r="D962" s="205"/>
      <c r="E962" s="205"/>
      <c r="F962" s="205"/>
      <c r="G962" s="205"/>
      <c r="H962" s="205"/>
      <c r="I962" s="4"/>
      <c r="J962" s="4"/>
      <c r="K962" s="92"/>
      <c r="L962" s="92"/>
      <c r="M962" s="92"/>
      <c r="N962" s="4"/>
      <c r="O962" s="4"/>
      <c r="P962" s="4"/>
      <c r="Q962" s="4"/>
      <c r="R962" s="4"/>
    </row>
    <row r="963" ht="15.75" customHeight="1">
      <c r="A963" s="4"/>
      <c r="B963" s="4"/>
      <c r="C963" s="205"/>
      <c r="D963" s="205"/>
      <c r="E963" s="205"/>
      <c r="F963" s="205"/>
      <c r="G963" s="205"/>
      <c r="H963" s="205"/>
      <c r="I963" s="4"/>
      <c r="J963" s="4"/>
      <c r="K963" s="92"/>
      <c r="L963" s="92"/>
      <c r="M963" s="92"/>
      <c r="N963" s="4"/>
      <c r="O963" s="4"/>
      <c r="P963" s="4"/>
      <c r="Q963" s="4"/>
      <c r="R963" s="4"/>
    </row>
    <row r="964" ht="15.75" customHeight="1">
      <c r="A964" s="4"/>
      <c r="B964" s="4"/>
      <c r="C964" s="205"/>
      <c r="D964" s="205"/>
      <c r="E964" s="205"/>
      <c r="F964" s="205"/>
      <c r="G964" s="205"/>
      <c r="H964" s="205"/>
      <c r="I964" s="4"/>
      <c r="J964" s="4"/>
      <c r="K964" s="92"/>
      <c r="L964" s="92"/>
      <c r="M964" s="92"/>
      <c r="N964" s="4"/>
      <c r="O964" s="4"/>
      <c r="P964" s="4"/>
      <c r="Q964" s="4"/>
      <c r="R964" s="4"/>
    </row>
    <row r="965" ht="15.75" customHeight="1">
      <c r="A965" s="4"/>
      <c r="B965" s="4"/>
      <c r="C965" s="205"/>
      <c r="D965" s="205"/>
      <c r="E965" s="205"/>
      <c r="F965" s="205"/>
      <c r="G965" s="205"/>
      <c r="H965" s="205"/>
      <c r="I965" s="4"/>
      <c r="J965" s="4"/>
      <c r="K965" s="92"/>
      <c r="L965" s="92"/>
      <c r="M965" s="92"/>
      <c r="N965" s="4"/>
      <c r="O965" s="4"/>
      <c r="P965" s="4"/>
      <c r="Q965" s="4"/>
      <c r="R965" s="4"/>
    </row>
    <row r="966" ht="15.75" customHeight="1">
      <c r="A966" s="4"/>
      <c r="B966" s="4"/>
      <c r="C966" s="205"/>
      <c r="D966" s="205"/>
      <c r="E966" s="205"/>
      <c r="F966" s="205"/>
      <c r="G966" s="205"/>
      <c r="H966" s="205"/>
      <c r="I966" s="4"/>
      <c r="J966" s="4"/>
      <c r="K966" s="92"/>
      <c r="L966" s="92"/>
      <c r="M966" s="92"/>
      <c r="N966" s="4"/>
      <c r="O966" s="4"/>
      <c r="P966" s="4"/>
      <c r="Q966" s="4"/>
      <c r="R966" s="4"/>
    </row>
    <row r="967" ht="15.75" customHeight="1">
      <c r="A967" s="4"/>
      <c r="B967" s="4"/>
      <c r="C967" s="205"/>
      <c r="D967" s="205"/>
      <c r="E967" s="205"/>
      <c r="F967" s="205"/>
      <c r="G967" s="205"/>
      <c r="H967" s="205"/>
      <c r="I967" s="4"/>
      <c r="J967" s="4"/>
      <c r="K967" s="92"/>
      <c r="L967" s="92"/>
      <c r="M967" s="92"/>
      <c r="N967" s="4"/>
      <c r="O967" s="4"/>
      <c r="P967" s="4"/>
      <c r="Q967" s="4"/>
      <c r="R967" s="4"/>
    </row>
    <row r="968" ht="15.75" customHeight="1">
      <c r="A968" s="4"/>
      <c r="B968" s="4"/>
      <c r="C968" s="205"/>
      <c r="D968" s="205"/>
      <c r="E968" s="205"/>
      <c r="F968" s="205"/>
      <c r="G968" s="205"/>
      <c r="H968" s="205"/>
      <c r="I968" s="4"/>
      <c r="J968" s="4"/>
      <c r="K968" s="92"/>
      <c r="L968" s="92"/>
      <c r="M968" s="92"/>
      <c r="N968" s="4"/>
      <c r="O968" s="4"/>
      <c r="P968" s="4"/>
      <c r="Q968" s="4"/>
      <c r="R968" s="4"/>
    </row>
    <row r="969" ht="15.75" customHeight="1">
      <c r="A969" s="4"/>
      <c r="B969" s="4"/>
      <c r="C969" s="205"/>
      <c r="D969" s="205"/>
      <c r="E969" s="205"/>
      <c r="F969" s="205"/>
      <c r="G969" s="205"/>
      <c r="H969" s="205"/>
      <c r="I969" s="4"/>
      <c r="J969" s="4"/>
      <c r="K969" s="92"/>
      <c r="L969" s="92"/>
      <c r="M969" s="92"/>
      <c r="N969" s="4"/>
      <c r="O969" s="4"/>
      <c r="P969" s="4"/>
      <c r="Q969" s="4"/>
      <c r="R969" s="4"/>
    </row>
    <row r="970" ht="15.75" customHeight="1">
      <c r="A970" s="4"/>
      <c r="B970" s="4"/>
      <c r="C970" s="205"/>
      <c r="D970" s="205"/>
      <c r="E970" s="205"/>
      <c r="F970" s="205"/>
      <c r="G970" s="205"/>
      <c r="H970" s="205"/>
      <c r="I970" s="4"/>
      <c r="J970" s="4"/>
      <c r="K970" s="92"/>
      <c r="L970" s="92"/>
      <c r="M970" s="92"/>
      <c r="N970" s="4"/>
      <c r="O970" s="4"/>
      <c r="P970" s="4"/>
      <c r="Q970" s="4"/>
      <c r="R970" s="4"/>
    </row>
    <row r="971" ht="15.75" customHeight="1">
      <c r="A971" s="4"/>
      <c r="B971" s="4"/>
      <c r="C971" s="205"/>
      <c r="D971" s="205"/>
      <c r="E971" s="205"/>
      <c r="F971" s="205"/>
      <c r="G971" s="205"/>
      <c r="H971" s="205"/>
      <c r="I971" s="4"/>
      <c r="J971" s="4"/>
      <c r="K971" s="92"/>
      <c r="L971" s="92"/>
      <c r="M971" s="92"/>
      <c r="N971" s="4"/>
      <c r="O971" s="4"/>
      <c r="P971" s="4"/>
      <c r="Q971" s="4"/>
      <c r="R971" s="4"/>
    </row>
    <row r="972" ht="15.75" customHeight="1">
      <c r="A972" s="4"/>
      <c r="B972" s="4"/>
      <c r="C972" s="205"/>
      <c r="D972" s="205"/>
      <c r="E972" s="205"/>
      <c r="F972" s="205"/>
      <c r="G972" s="205"/>
      <c r="H972" s="205"/>
      <c r="I972" s="4"/>
      <c r="J972" s="4"/>
      <c r="K972" s="92"/>
      <c r="L972" s="92"/>
      <c r="M972" s="92"/>
      <c r="N972" s="4"/>
      <c r="O972" s="4"/>
      <c r="P972" s="4"/>
      <c r="Q972" s="4"/>
      <c r="R972" s="4"/>
    </row>
    <row r="973" ht="15.75" customHeight="1">
      <c r="A973" s="4"/>
      <c r="B973" s="4"/>
      <c r="C973" s="205"/>
      <c r="D973" s="205"/>
      <c r="E973" s="205"/>
      <c r="F973" s="205"/>
      <c r="G973" s="205"/>
      <c r="H973" s="205"/>
      <c r="I973" s="4"/>
      <c r="J973" s="4"/>
      <c r="K973" s="92"/>
      <c r="L973" s="92"/>
      <c r="M973" s="92"/>
      <c r="N973" s="4"/>
      <c r="O973" s="4"/>
      <c r="P973" s="4"/>
      <c r="Q973" s="4"/>
      <c r="R973" s="4"/>
    </row>
    <row r="974" ht="15.75" customHeight="1">
      <c r="A974" s="4"/>
      <c r="B974" s="4"/>
      <c r="C974" s="205"/>
      <c r="D974" s="205"/>
      <c r="E974" s="205"/>
      <c r="F974" s="205"/>
      <c r="G974" s="205"/>
      <c r="H974" s="205"/>
      <c r="I974" s="4"/>
      <c r="J974" s="4"/>
      <c r="K974" s="92"/>
      <c r="L974" s="92"/>
      <c r="M974" s="92"/>
      <c r="N974" s="4"/>
      <c r="O974" s="4"/>
      <c r="P974" s="4"/>
      <c r="Q974" s="4"/>
      <c r="R974" s="4"/>
    </row>
    <row r="975" ht="15.75" customHeight="1">
      <c r="A975" s="4"/>
      <c r="B975" s="4"/>
      <c r="C975" s="205"/>
      <c r="D975" s="205"/>
      <c r="E975" s="205"/>
      <c r="F975" s="205"/>
      <c r="G975" s="205"/>
      <c r="H975" s="205"/>
      <c r="I975" s="4"/>
      <c r="J975" s="4"/>
      <c r="K975" s="92"/>
      <c r="L975" s="92"/>
      <c r="M975" s="92"/>
      <c r="N975" s="4"/>
      <c r="O975" s="4"/>
      <c r="P975" s="4"/>
      <c r="Q975" s="4"/>
      <c r="R975" s="4"/>
    </row>
    <row r="976" ht="15.75" customHeight="1">
      <c r="A976" s="4"/>
      <c r="B976" s="4"/>
      <c r="C976" s="205"/>
      <c r="D976" s="205"/>
      <c r="E976" s="205"/>
      <c r="F976" s="205"/>
      <c r="G976" s="205"/>
      <c r="H976" s="205"/>
      <c r="I976" s="4"/>
      <c r="J976" s="4"/>
      <c r="K976" s="92"/>
      <c r="L976" s="92"/>
      <c r="M976" s="92"/>
      <c r="N976" s="4"/>
      <c r="O976" s="4"/>
      <c r="P976" s="4"/>
      <c r="Q976" s="4"/>
      <c r="R976" s="4"/>
    </row>
    <row r="977" ht="15.75" customHeight="1">
      <c r="A977" s="4"/>
      <c r="B977" s="4"/>
      <c r="C977" s="205"/>
      <c r="D977" s="205"/>
      <c r="E977" s="205"/>
      <c r="F977" s="205"/>
      <c r="G977" s="205"/>
      <c r="H977" s="205"/>
      <c r="I977" s="4"/>
      <c r="J977" s="4"/>
      <c r="K977" s="92"/>
      <c r="L977" s="92"/>
      <c r="M977" s="92"/>
      <c r="N977" s="4"/>
      <c r="O977" s="4"/>
      <c r="P977" s="4"/>
      <c r="Q977" s="4"/>
      <c r="R977" s="4"/>
    </row>
    <row r="978" ht="15.75" customHeight="1">
      <c r="A978" s="4"/>
      <c r="B978" s="4"/>
      <c r="C978" s="205"/>
      <c r="D978" s="205"/>
      <c r="E978" s="205"/>
      <c r="F978" s="205"/>
      <c r="G978" s="205"/>
      <c r="H978" s="205"/>
      <c r="I978" s="4"/>
      <c r="J978" s="4"/>
      <c r="K978" s="92"/>
      <c r="L978" s="92"/>
      <c r="M978" s="92"/>
      <c r="N978" s="4"/>
      <c r="O978" s="4"/>
      <c r="P978" s="4"/>
      <c r="Q978" s="4"/>
      <c r="R978" s="4"/>
    </row>
    <row r="979" ht="15.75" customHeight="1">
      <c r="A979" s="4"/>
      <c r="B979" s="4"/>
      <c r="C979" s="205"/>
      <c r="D979" s="205"/>
      <c r="E979" s="205"/>
      <c r="F979" s="205"/>
      <c r="G979" s="205"/>
      <c r="H979" s="205"/>
      <c r="I979" s="4"/>
      <c r="J979" s="4"/>
      <c r="K979" s="92"/>
      <c r="L979" s="92"/>
      <c r="M979" s="92"/>
      <c r="N979" s="4"/>
      <c r="O979" s="4"/>
      <c r="P979" s="4"/>
      <c r="Q979" s="4"/>
      <c r="R979" s="4"/>
    </row>
    <row r="980" ht="15.75" customHeight="1">
      <c r="A980" s="4"/>
      <c r="B980" s="4"/>
      <c r="C980" s="205"/>
      <c r="D980" s="205"/>
      <c r="E980" s="205"/>
      <c r="F980" s="205"/>
      <c r="G980" s="205"/>
      <c r="H980" s="205"/>
      <c r="I980" s="4"/>
      <c r="J980" s="4"/>
      <c r="K980" s="92"/>
      <c r="L980" s="92"/>
      <c r="M980" s="92"/>
      <c r="N980" s="4"/>
      <c r="O980" s="4"/>
      <c r="P980" s="4"/>
      <c r="Q980" s="4"/>
      <c r="R980" s="4"/>
    </row>
    <row r="981" ht="15.75" customHeight="1">
      <c r="A981" s="4"/>
      <c r="B981" s="4"/>
      <c r="C981" s="205"/>
      <c r="D981" s="205"/>
      <c r="E981" s="205"/>
      <c r="F981" s="205"/>
      <c r="G981" s="205"/>
      <c r="H981" s="205"/>
      <c r="I981" s="4"/>
      <c r="J981" s="4"/>
      <c r="K981" s="92"/>
      <c r="L981" s="92"/>
      <c r="M981" s="92"/>
      <c r="N981" s="4"/>
      <c r="O981" s="4"/>
      <c r="P981" s="4"/>
      <c r="Q981" s="4"/>
      <c r="R981" s="4"/>
    </row>
    <row r="982" ht="15.75" customHeight="1">
      <c r="A982" s="4"/>
      <c r="B982" s="4"/>
      <c r="C982" s="205"/>
      <c r="D982" s="205"/>
      <c r="E982" s="205"/>
      <c r="F982" s="205"/>
      <c r="G982" s="205"/>
      <c r="H982" s="205"/>
      <c r="I982" s="4"/>
      <c r="J982" s="4"/>
      <c r="K982" s="92"/>
      <c r="L982" s="92"/>
      <c r="M982" s="92"/>
      <c r="N982" s="4"/>
      <c r="O982" s="4"/>
      <c r="P982" s="4"/>
      <c r="Q982" s="4"/>
      <c r="R982" s="4"/>
    </row>
    <row r="983" ht="15.75" customHeight="1">
      <c r="A983" s="4"/>
      <c r="B983" s="4"/>
      <c r="C983" s="205"/>
      <c r="D983" s="205"/>
      <c r="E983" s="205"/>
      <c r="F983" s="205"/>
      <c r="G983" s="205"/>
      <c r="H983" s="205"/>
      <c r="I983" s="4"/>
      <c r="J983" s="4"/>
      <c r="K983" s="92"/>
      <c r="L983" s="92"/>
      <c r="M983" s="92"/>
      <c r="N983" s="4"/>
      <c r="O983" s="4"/>
      <c r="P983" s="4"/>
      <c r="Q983" s="4"/>
      <c r="R983" s="4"/>
    </row>
    <row r="984" ht="15.75" customHeight="1">
      <c r="A984" s="4"/>
      <c r="B984" s="4"/>
      <c r="C984" s="205"/>
      <c r="D984" s="205"/>
      <c r="E984" s="205"/>
      <c r="F984" s="205"/>
      <c r="G984" s="205"/>
      <c r="H984" s="205"/>
      <c r="I984" s="4"/>
      <c r="J984" s="4"/>
      <c r="K984" s="92"/>
      <c r="L984" s="92"/>
      <c r="M984" s="92"/>
      <c r="N984" s="4"/>
      <c r="O984" s="4"/>
      <c r="P984" s="4"/>
      <c r="Q984" s="4"/>
      <c r="R984" s="4"/>
    </row>
    <row r="985" ht="15.75" customHeight="1">
      <c r="A985" s="4"/>
      <c r="B985" s="4"/>
      <c r="C985" s="205"/>
      <c r="D985" s="205"/>
      <c r="E985" s="205"/>
      <c r="F985" s="205"/>
      <c r="G985" s="205"/>
      <c r="H985" s="205"/>
      <c r="I985" s="4"/>
      <c r="J985" s="4"/>
      <c r="K985" s="92"/>
      <c r="L985" s="92"/>
      <c r="M985" s="92"/>
      <c r="N985" s="4"/>
      <c r="O985" s="4"/>
      <c r="P985" s="4"/>
      <c r="Q985" s="4"/>
      <c r="R985" s="4"/>
    </row>
    <row r="986" ht="15.75" customHeight="1">
      <c r="A986" s="4"/>
      <c r="B986" s="4"/>
      <c r="C986" s="205"/>
      <c r="D986" s="205"/>
      <c r="E986" s="205"/>
      <c r="F986" s="205"/>
      <c r="G986" s="205"/>
      <c r="H986" s="205"/>
      <c r="I986" s="4"/>
      <c r="J986" s="4"/>
      <c r="K986" s="92"/>
      <c r="L986" s="92"/>
      <c r="M986" s="92"/>
      <c r="N986" s="4"/>
      <c r="O986" s="4"/>
      <c r="P986" s="4"/>
      <c r="Q986" s="4"/>
      <c r="R986" s="4"/>
    </row>
    <row r="987" ht="15.75" customHeight="1">
      <c r="A987" s="4"/>
      <c r="B987" s="4"/>
      <c r="C987" s="205"/>
      <c r="D987" s="205"/>
      <c r="E987" s="205"/>
      <c r="F987" s="205"/>
      <c r="G987" s="205"/>
      <c r="H987" s="205"/>
      <c r="I987" s="4"/>
      <c r="J987" s="4"/>
      <c r="K987" s="92"/>
      <c r="L987" s="92"/>
      <c r="M987" s="92"/>
      <c r="N987" s="4"/>
      <c r="O987" s="4"/>
      <c r="P987" s="4"/>
      <c r="Q987" s="4"/>
      <c r="R987" s="4"/>
    </row>
    <row r="988" ht="15.75" customHeight="1">
      <c r="A988" s="4"/>
      <c r="B988" s="4"/>
      <c r="C988" s="205"/>
      <c r="D988" s="205"/>
      <c r="E988" s="205"/>
      <c r="F988" s="205"/>
      <c r="G988" s="205"/>
      <c r="H988" s="205"/>
      <c r="I988" s="4"/>
      <c r="J988" s="4"/>
      <c r="K988" s="92"/>
      <c r="L988" s="92"/>
      <c r="M988" s="92"/>
      <c r="N988" s="4"/>
      <c r="O988" s="4"/>
      <c r="P988" s="4"/>
      <c r="Q988" s="4"/>
      <c r="R988" s="4"/>
    </row>
    <row r="989" ht="15.75" customHeight="1">
      <c r="A989" s="4"/>
      <c r="B989" s="4"/>
      <c r="C989" s="205"/>
      <c r="D989" s="205"/>
      <c r="E989" s="205"/>
      <c r="F989" s="205"/>
      <c r="G989" s="205"/>
      <c r="H989" s="205"/>
      <c r="I989" s="4"/>
      <c r="J989" s="4"/>
      <c r="K989" s="92"/>
      <c r="L989" s="92"/>
      <c r="M989" s="92"/>
      <c r="N989" s="4"/>
      <c r="O989" s="4"/>
      <c r="P989" s="4"/>
      <c r="Q989" s="4"/>
      <c r="R989" s="4"/>
    </row>
    <row r="990" ht="15.75" customHeight="1">
      <c r="A990" s="4"/>
      <c r="B990" s="4"/>
      <c r="C990" s="205"/>
      <c r="D990" s="205"/>
      <c r="E990" s="205"/>
      <c r="F990" s="205"/>
      <c r="G990" s="205"/>
      <c r="H990" s="205"/>
      <c r="I990" s="4"/>
      <c r="J990" s="4"/>
      <c r="K990" s="92"/>
      <c r="L990" s="92"/>
      <c r="M990" s="92"/>
      <c r="N990" s="4"/>
      <c r="O990" s="4"/>
      <c r="P990" s="4"/>
      <c r="Q990" s="4"/>
      <c r="R990" s="4"/>
    </row>
    <row r="991" ht="15.75" customHeight="1">
      <c r="A991" s="4"/>
      <c r="B991" s="4"/>
      <c r="C991" s="205"/>
      <c r="D991" s="205"/>
      <c r="E991" s="205"/>
      <c r="F991" s="205"/>
      <c r="G991" s="205"/>
      <c r="H991" s="205"/>
      <c r="I991" s="4"/>
      <c r="J991" s="4"/>
      <c r="K991" s="92"/>
      <c r="L991" s="92"/>
      <c r="M991" s="92"/>
      <c r="N991" s="4"/>
      <c r="O991" s="4"/>
      <c r="P991" s="4"/>
      <c r="Q991" s="4"/>
      <c r="R991" s="4"/>
    </row>
    <row r="992" ht="15.75" customHeight="1">
      <c r="A992" s="4"/>
      <c r="B992" s="4"/>
      <c r="C992" s="205"/>
      <c r="D992" s="205"/>
      <c r="E992" s="205"/>
      <c r="F992" s="205"/>
      <c r="G992" s="205"/>
      <c r="H992" s="205"/>
      <c r="I992" s="4"/>
      <c r="J992" s="4"/>
      <c r="K992" s="92"/>
      <c r="L992" s="92"/>
      <c r="M992" s="92"/>
      <c r="N992" s="4"/>
      <c r="O992" s="4"/>
      <c r="P992" s="4"/>
      <c r="Q992" s="4"/>
      <c r="R992" s="4"/>
    </row>
    <row r="993" ht="15.75" customHeight="1">
      <c r="A993" s="4"/>
      <c r="B993" s="4"/>
      <c r="C993" s="205"/>
      <c r="D993" s="205"/>
      <c r="E993" s="205"/>
      <c r="F993" s="205"/>
      <c r="G993" s="205"/>
      <c r="H993" s="205"/>
      <c r="I993" s="4"/>
      <c r="J993" s="4"/>
      <c r="K993" s="92"/>
      <c r="L993" s="92"/>
      <c r="M993" s="92"/>
      <c r="N993" s="4"/>
      <c r="O993" s="4"/>
      <c r="P993" s="4"/>
      <c r="Q993" s="4"/>
      <c r="R993" s="4"/>
    </row>
    <row r="994" ht="15.75" customHeight="1">
      <c r="A994" s="4"/>
      <c r="B994" s="4"/>
      <c r="C994" s="205"/>
      <c r="D994" s="205"/>
      <c r="E994" s="205"/>
      <c r="F994" s="205"/>
      <c r="G994" s="205"/>
      <c r="H994" s="205"/>
      <c r="I994" s="4"/>
      <c r="J994" s="4"/>
      <c r="K994" s="92"/>
      <c r="L994" s="92"/>
      <c r="M994" s="92"/>
      <c r="N994" s="4"/>
      <c r="O994" s="4"/>
      <c r="P994" s="4"/>
      <c r="Q994" s="4"/>
      <c r="R994" s="4"/>
    </row>
    <row r="995" ht="15.75" customHeight="1">
      <c r="A995" s="4"/>
      <c r="B995" s="4"/>
      <c r="C995" s="205"/>
      <c r="D995" s="205"/>
      <c r="E995" s="205"/>
      <c r="F995" s="205"/>
      <c r="G995" s="205"/>
      <c r="H995" s="205"/>
      <c r="I995" s="4"/>
      <c r="J995" s="4"/>
      <c r="K995" s="92"/>
      <c r="L995" s="92"/>
      <c r="M995" s="92"/>
      <c r="N995" s="4"/>
      <c r="O995" s="4"/>
      <c r="P995" s="4"/>
      <c r="Q995" s="4"/>
      <c r="R995" s="4"/>
    </row>
    <row r="996" ht="15.75" customHeight="1">
      <c r="A996" s="4"/>
      <c r="B996" s="4"/>
      <c r="C996" s="205"/>
      <c r="D996" s="205"/>
      <c r="E996" s="205"/>
      <c r="F996" s="205"/>
      <c r="G996" s="205"/>
      <c r="H996" s="205"/>
      <c r="I996" s="4"/>
      <c r="J996" s="4"/>
      <c r="K996" s="92"/>
      <c r="L996" s="92"/>
      <c r="M996" s="92"/>
      <c r="N996" s="4"/>
      <c r="O996" s="4"/>
      <c r="P996" s="4"/>
      <c r="Q996" s="4"/>
      <c r="R996" s="4"/>
    </row>
  </sheetData>
  <mergeCells count="1">
    <mergeCell ref="B2:H4"/>
  </mergeCells>
  <conditionalFormatting sqref="C5 C36 C40 C45">
    <cfRule type="expression" dxfId="0" priority="1">
      <formula>#REF!&gt;=TODAY()</formula>
    </cfRule>
  </conditionalFormatting>
  <conditionalFormatting sqref="C5 C36 C40 C45">
    <cfRule type="expression" dxfId="0" priority="2">
      <formula>#REF!&gt;=TODAY()</formula>
    </cfRule>
  </conditionalFormatting>
  <conditionalFormatting sqref="C5 C36 C40 C45">
    <cfRule type="expression" dxfId="0" priority="3">
      <formula>#REF!&gt;=TODAY()</formula>
    </cfRule>
  </conditionalFormatting>
  <conditionalFormatting sqref="C5 C36 C40 C45">
    <cfRule type="expression" dxfId="0" priority="4">
      <formula>#REF!&gt;=TODAY()</formula>
    </cfRule>
  </conditionalFormatting>
  <conditionalFormatting sqref="C5 C36 C40 C45">
    <cfRule type="expression" dxfId="0" priority="5">
      <formula>#REF!&gt;=TODAY()</formula>
    </cfRule>
  </conditionalFormatting>
  <conditionalFormatting sqref="C5 C36 C40 C45">
    <cfRule type="expression" dxfId="0" priority="6">
      <formula>#REF!&gt;=TODAY()</formula>
    </cfRule>
  </conditionalFormatting>
  <conditionalFormatting sqref="D5 D36 D40 D45">
    <cfRule type="expression" dxfId="0" priority="7">
      <formula>#REF!&gt;=TODAY()</formula>
    </cfRule>
  </conditionalFormatting>
  <conditionalFormatting sqref="D5 D36 D40 D45">
    <cfRule type="expression" dxfId="0" priority="8">
      <formula>#REF!&gt;=TODAY()</formula>
    </cfRule>
  </conditionalFormatting>
  <conditionalFormatting sqref="D5 D36 D40 D45">
    <cfRule type="expression" dxfId="0" priority="9">
      <formula>#REF!&gt;=TODAY()</formula>
    </cfRule>
  </conditionalFormatting>
  <conditionalFormatting sqref="D5 D36 D40 D45">
    <cfRule type="expression" dxfId="0" priority="10">
      <formula>#REF!&gt;=TODAY()</formula>
    </cfRule>
  </conditionalFormatting>
  <conditionalFormatting sqref="D5 D36 D40 D45">
    <cfRule type="expression" dxfId="0" priority="11">
      <formula>#REF!&gt;=TODAY()</formula>
    </cfRule>
  </conditionalFormatting>
  <conditionalFormatting sqref="D5 D36 D40 D45">
    <cfRule type="expression" dxfId="0" priority="12">
      <formula>#REF!&gt;=TODAY()</formula>
    </cfRule>
  </conditionalFormatting>
  <conditionalFormatting sqref="C36 C40 C45">
    <cfRule type="expression" dxfId="0" priority="13">
      <formula>#REF!&gt;=TODAY()</formula>
    </cfRule>
  </conditionalFormatting>
  <conditionalFormatting sqref="C36 C40 C45">
    <cfRule type="expression" dxfId="0" priority="14">
      <formula>#REF!&gt;=TODAY()</formula>
    </cfRule>
  </conditionalFormatting>
  <conditionalFormatting sqref="C36 C40 C45">
    <cfRule type="expression" dxfId="0" priority="15">
      <formula>#REF!&gt;=TODAY()</formula>
    </cfRule>
  </conditionalFormatting>
  <conditionalFormatting sqref="C36 C40 C45">
    <cfRule type="expression" dxfId="0" priority="16">
      <formula>#REF!&gt;=TODAY()</formula>
    </cfRule>
  </conditionalFormatting>
  <conditionalFormatting sqref="C36 C40 C45">
    <cfRule type="expression" dxfId="0" priority="17">
      <formula>#REF!&gt;=TODAY()</formula>
    </cfRule>
  </conditionalFormatting>
  <conditionalFormatting sqref="C36 C40 C45">
    <cfRule type="expression" dxfId="0" priority="18">
      <formula>#REF!&gt;=TODAY()</formula>
    </cfRule>
  </conditionalFormatting>
  <conditionalFormatting sqref="D36 D40 D45">
    <cfRule type="expression" dxfId="0" priority="19">
      <formula>#REF!&gt;=TODAY()</formula>
    </cfRule>
  </conditionalFormatting>
  <conditionalFormatting sqref="D36 D40 D45">
    <cfRule type="expression" dxfId="0" priority="20">
      <formula>#REF!&gt;=TODAY()</formula>
    </cfRule>
  </conditionalFormatting>
  <conditionalFormatting sqref="D36 D40 D45">
    <cfRule type="expression" dxfId="0" priority="21">
      <formula>#REF!&gt;=TODAY()</formula>
    </cfRule>
  </conditionalFormatting>
  <conditionalFormatting sqref="D36 D40 D45">
    <cfRule type="expression" dxfId="0" priority="22">
      <formula>#REF!&gt;=TODAY()</formula>
    </cfRule>
  </conditionalFormatting>
  <conditionalFormatting sqref="D36 D40 D45">
    <cfRule type="expression" dxfId="0" priority="23">
      <formula>#REF!&gt;=TODAY()</formula>
    </cfRule>
  </conditionalFormatting>
  <conditionalFormatting sqref="D36 D40 D45">
    <cfRule type="expression" dxfId="0" priority="24">
      <formula>#REF!&gt;=TODAY()</formula>
    </cfRule>
  </conditionalFormatting>
  <conditionalFormatting sqref="C36 C40 C45">
    <cfRule type="expression" dxfId="0" priority="25">
      <formula>#REF!&gt;=TODAY()</formula>
    </cfRule>
  </conditionalFormatting>
  <conditionalFormatting sqref="C36:D36 C40:D40 C45:D45">
    <cfRule type="expression" dxfId="0" priority="26">
      <formula>#REF!&gt;=TODAY()</formula>
    </cfRule>
  </conditionalFormatting>
  <conditionalFormatting sqref="C36:D36 C40:D40 C45:D45">
    <cfRule type="expression" dxfId="0" priority="27">
      <formula>#REF!&gt;=TODAY()</formula>
    </cfRule>
  </conditionalFormatting>
  <conditionalFormatting sqref="C36:D36 C40:D40 C45:D45">
    <cfRule type="expression" dxfId="0" priority="28">
      <formula>#REF!&gt;=TODAY()</formula>
    </cfRule>
  </conditionalFormatting>
  <conditionalFormatting sqref="C36:D36 C40:D40 C45:D45">
    <cfRule type="expression" dxfId="0" priority="29">
      <formula>#REF!&gt;=TODAY()</formula>
    </cfRule>
  </conditionalFormatting>
  <conditionalFormatting sqref="C36:D36 C40:D40 C45:D45">
    <cfRule type="expression" dxfId="0" priority="30">
      <formula>#REF!&gt;=TODAY()</formula>
    </cfRule>
  </conditionalFormatting>
  <conditionalFormatting sqref="D36 D40 D45">
    <cfRule type="expression" dxfId="0" priority="31">
      <formula>#REF!&gt;=TODAY()</formula>
    </cfRule>
  </conditionalFormatting>
  <conditionalFormatting sqref="D36 D40 D45">
    <cfRule type="expression" dxfId="0" priority="32">
      <formula>#REF!&gt;=TODAY()</formula>
    </cfRule>
  </conditionalFormatting>
  <conditionalFormatting sqref="D36 D40 D45">
    <cfRule type="expression" dxfId="0" priority="33">
      <formula>#REF!&gt;=TODAY()</formula>
    </cfRule>
  </conditionalFormatting>
  <conditionalFormatting sqref="D36 D40 D45">
    <cfRule type="expression" dxfId="0" priority="34">
      <formula>#REF!&gt;=TODAY()</formula>
    </cfRule>
  </conditionalFormatting>
  <conditionalFormatting sqref="D36 D40 D45">
    <cfRule type="expression" dxfId="0" priority="35">
      <formula>#REF!&gt;=TODAY()</formula>
    </cfRule>
  </conditionalFormatting>
  <conditionalFormatting sqref="D36 D40 D45">
    <cfRule type="expression" dxfId="0" priority="36">
      <formula>#REF!&gt;=TODAY()</formula>
    </cfRule>
  </conditionalFormatting>
  <conditionalFormatting sqref="C5:D5 C36:D36 C40:D40 C45:D45">
    <cfRule type="expression" dxfId="0" priority="37">
      <formula>#REF!&gt;=TODAY()</formula>
    </cfRule>
  </conditionalFormatting>
  <conditionalFormatting sqref="C5:D5 C36:D36 C40:D40 C45:D45">
    <cfRule type="expression" dxfId="0" priority="38">
      <formula>#REF!&gt;=TODAY()</formula>
    </cfRule>
  </conditionalFormatting>
  <conditionalFormatting sqref="C5:D5 C36:D36 C40:D40 C45:D45">
    <cfRule type="expression" dxfId="0" priority="39">
      <formula>#REF!&gt;=TODAY()</formula>
    </cfRule>
  </conditionalFormatting>
  <conditionalFormatting sqref="C5:D5 C36:D36 C40:D40 C45:D45">
    <cfRule type="expression" dxfId="0" priority="40">
      <formula>#REF!&gt;=TODAY()</formula>
    </cfRule>
  </conditionalFormatting>
  <conditionalFormatting sqref="C5:D5 C36:D36 C40:D40 C45:D45">
    <cfRule type="expression" dxfId="0" priority="41">
      <formula>#REF!&gt;=TODAY()</formula>
    </cfRule>
  </conditionalFormatting>
  <conditionalFormatting sqref="C5:D5 C36:D36 C40:D40 C45:D45">
    <cfRule type="expression" dxfId="0" priority="42">
      <formula>#REF!&gt;=TODAY()</formula>
    </cfRule>
  </conditionalFormatting>
  <conditionalFormatting sqref="C5 C36 C40 C45">
    <cfRule type="expression" dxfId="0" priority="43">
      <formula>#REF!&gt;=TODAY()</formula>
    </cfRule>
  </conditionalFormatting>
  <conditionalFormatting sqref="C5 C36 C40 C45">
    <cfRule type="expression" dxfId="0" priority="44">
      <formula>#REF!&gt;=TODAY()</formula>
    </cfRule>
  </conditionalFormatting>
  <conditionalFormatting sqref="C5 C36 C40 C45">
    <cfRule type="expression" dxfId="0" priority="45">
      <formula>#REF!&gt;=TODAY()</formula>
    </cfRule>
  </conditionalFormatting>
  <conditionalFormatting sqref="C5 C36 C40 C45">
    <cfRule type="expression" dxfId="0" priority="46">
      <formula>#REF!&gt;=TODAY()</formula>
    </cfRule>
  </conditionalFormatting>
  <conditionalFormatting sqref="C5 C36 C40 C45">
    <cfRule type="expression" dxfId="0" priority="47">
      <formula>#REF!&gt;=TODAY()</formula>
    </cfRule>
  </conditionalFormatting>
  <conditionalFormatting sqref="C5 C36 C40 C45">
    <cfRule type="expression" dxfId="0" priority="48">
      <formula>#REF!&gt;=TODAY()</formula>
    </cfRule>
  </conditionalFormatting>
  <conditionalFormatting sqref="D5 D36 D40 D45">
    <cfRule type="expression" dxfId="0" priority="49">
      <formula>#REF!&gt;=TODAY()</formula>
    </cfRule>
  </conditionalFormatting>
  <conditionalFormatting sqref="D5 D36 D40 D45">
    <cfRule type="expression" dxfId="0" priority="50">
      <formula>#REF!&gt;=TODAY()</formula>
    </cfRule>
  </conditionalFormatting>
  <conditionalFormatting sqref="D5 D36 D40 D45">
    <cfRule type="expression" dxfId="0" priority="51">
      <formula>#REF!&gt;=TODAY()</formula>
    </cfRule>
  </conditionalFormatting>
  <conditionalFormatting sqref="D5 D36 D40 D45">
    <cfRule type="expression" dxfId="0" priority="52">
      <formula>#REF!&gt;=TODAY()</formula>
    </cfRule>
  </conditionalFormatting>
  <conditionalFormatting sqref="D5 D36 D40 D45">
    <cfRule type="expression" dxfId="0" priority="53">
      <formula>#REF!&gt;=TODAY()</formula>
    </cfRule>
  </conditionalFormatting>
  <conditionalFormatting sqref="D5 D36 D40 D45">
    <cfRule type="expression" dxfId="0" priority="54">
      <formula>#REF!&gt;=TODAY()</formula>
    </cfRule>
  </conditionalFormatting>
  <conditionalFormatting sqref="C36:D36 C40:D40 C45:D45">
    <cfRule type="expression" dxfId="0" priority="55">
      <formula>#REF!&gt;=TODAY()</formula>
    </cfRule>
  </conditionalFormatting>
  <conditionalFormatting sqref="C36:D36 C40:D40 C45:D45">
    <cfRule type="expression" dxfId="0" priority="56">
      <formula>#REF!&gt;=TODAY()</formula>
    </cfRule>
  </conditionalFormatting>
  <conditionalFormatting sqref="C36:D36 C40:D40 C45:D45">
    <cfRule type="expression" dxfId="0" priority="57">
      <formula>#REF!&gt;=TODAY()</formula>
    </cfRule>
  </conditionalFormatting>
  <conditionalFormatting sqref="C36:D36 C40:D40 C45:D45">
    <cfRule type="expression" dxfId="0" priority="58">
      <formula>#REF!&gt;=TODAY()</formula>
    </cfRule>
  </conditionalFormatting>
  <conditionalFormatting sqref="C36:D36 C40:D40 C45:D45">
    <cfRule type="expression" dxfId="0" priority="59">
      <formula>#REF!&gt;=TODAY()</formula>
    </cfRule>
  </conditionalFormatting>
  <conditionalFormatting sqref="C36:D36 C40:D40 C45:D45">
    <cfRule type="expression" dxfId="0" priority="60">
      <formula>#REF!&gt;=TODAY()</formula>
    </cfRule>
  </conditionalFormatting>
  <conditionalFormatting sqref="C36 C40 C45">
    <cfRule type="expression" dxfId="0" priority="61">
      <formula>#REF!&gt;=TODAY()</formula>
    </cfRule>
  </conditionalFormatting>
  <conditionalFormatting sqref="C36 C40 C45">
    <cfRule type="expression" dxfId="0" priority="62">
      <formula>#REF!&gt;=TODAY()</formula>
    </cfRule>
  </conditionalFormatting>
  <conditionalFormatting sqref="C36 C40 C45">
    <cfRule type="expression" dxfId="0" priority="63">
      <formula>#REF!&gt;=TODAY()</formula>
    </cfRule>
  </conditionalFormatting>
  <conditionalFormatting sqref="C36 C40 C45">
    <cfRule type="expression" dxfId="0" priority="64">
      <formula>#REF!&gt;=TODAY()</formula>
    </cfRule>
  </conditionalFormatting>
  <conditionalFormatting sqref="C36 C40 C45">
    <cfRule type="expression" dxfId="0" priority="65">
      <formula>#REF!&gt;=TODAY()</formula>
    </cfRule>
  </conditionalFormatting>
  <conditionalFormatting sqref="C36 C40 C45">
    <cfRule type="expression" dxfId="0" priority="66">
      <formula>#REF!&gt;=TODAY()</formula>
    </cfRule>
  </conditionalFormatting>
  <conditionalFormatting sqref="D36 D40 D45">
    <cfRule type="expression" dxfId="0" priority="67">
      <formula>#REF!&gt;=TODAY()</formula>
    </cfRule>
  </conditionalFormatting>
  <conditionalFormatting sqref="D36 D40 D45">
    <cfRule type="expression" dxfId="0" priority="68">
      <formula>#REF!&gt;=TODAY()</formula>
    </cfRule>
  </conditionalFormatting>
  <conditionalFormatting sqref="D36 D40 D45">
    <cfRule type="expression" dxfId="0" priority="69">
      <formula>#REF!&gt;=TODAY()</formula>
    </cfRule>
  </conditionalFormatting>
  <conditionalFormatting sqref="D36 D40 D45">
    <cfRule type="expression" dxfId="0" priority="70">
      <formula>#REF!&gt;=TODAY()</formula>
    </cfRule>
  </conditionalFormatting>
  <conditionalFormatting sqref="D36 D40 D45">
    <cfRule type="expression" dxfId="0" priority="71">
      <formula>#REF!&gt;=TODAY()</formula>
    </cfRule>
  </conditionalFormatting>
  <conditionalFormatting sqref="D36 D40 D45">
    <cfRule type="expression" dxfId="0" priority="72">
      <formula>#REF!&gt;=TODAY()</formula>
    </cfRule>
  </conditionalFormatting>
  <conditionalFormatting sqref="C5 C36 C40 C45">
    <cfRule type="expression" dxfId="0" priority="73">
      <formula>#REF!&gt;=TODAY()</formula>
    </cfRule>
  </conditionalFormatting>
  <conditionalFormatting sqref="C5 C36 C40 C45">
    <cfRule type="expression" dxfId="0" priority="74">
      <formula>#REF!&gt;=TODAY()</formula>
    </cfRule>
  </conditionalFormatting>
  <conditionalFormatting sqref="C5 C36 C40 C45">
    <cfRule type="expression" dxfId="0" priority="75">
      <formula>#REF!&gt;=TODAY()</formula>
    </cfRule>
  </conditionalFormatting>
  <conditionalFormatting sqref="C5 C36 C40 C45">
    <cfRule type="expression" dxfId="0" priority="76">
      <formula>#REF!&gt;=TODAY()</formula>
    </cfRule>
  </conditionalFormatting>
  <conditionalFormatting sqref="C5 C36 C40 C45">
    <cfRule type="expression" dxfId="0" priority="77">
      <formula>#REF!&gt;=TODAY()</formula>
    </cfRule>
  </conditionalFormatting>
  <conditionalFormatting sqref="C5 C36 C40 C45">
    <cfRule type="expression" dxfId="0" priority="78">
      <formula>#REF!&gt;=TODAY()</formula>
    </cfRule>
  </conditionalFormatting>
  <conditionalFormatting sqref="D5 D36 D40 D45">
    <cfRule type="expression" dxfId="0" priority="79">
      <formula>#REF!&gt;=TODAY()</formula>
    </cfRule>
  </conditionalFormatting>
  <conditionalFormatting sqref="D5 D36 D40 D45">
    <cfRule type="expression" dxfId="0" priority="80">
      <formula>#REF!&gt;=TODAY()</formula>
    </cfRule>
  </conditionalFormatting>
  <conditionalFormatting sqref="D5 D36 D40 D45">
    <cfRule type="expression" dxfId="0" priority="81">
      <formula>#REF!&gt;=TODAY()</formula>
    </cfRule>
  </conditionalFormatting>
  <conditionalFormatting sqref="D5 D36 D40 D45">
    <cfRule type="expression" dxfId="0" priority="82">
      <formula>#REF!&gt;=TODAY()</formula>
    </cfRule>
  </conditionalFormatting>
  <conditionalFormatting sqref="D5 D36 D40 D45">
    <cfRule type="expression" dxfId="0" priority="83">
      <formula>#REF!&gt;=TODAY()</formula>
    </cfRule>
  </conditionalFormatting>
  <conditionalFormatting sqref="D5 D36 D40 D45">
    <cfRule type="expression" dxfId="0" priority="84">
      <formula>#REF!&gt;=TODAY()</formula>
    </cfRule>
  </conditionalFormatting>
  <conditionalFormatting sqref="C6:D6">
    <cfRule type="expression" dxfId="0" priority="85">
      <formula>#REF!&gt;=TODAY()</formula>
    </cfRule>
  </conditionalFormatting>
  <conditionalFormatting sqref="C6:D6">
    <cfRule type="expression" dxfId="0" priority="86">
      <formula>#REF!&gt;=TODAY()</formula>
    </cfRule>
  </conditionalFormatting>
  <conditionalFormatting sqref="C6:D6">
    <cfRule type="expression" dxfId="0" priority="87">
      <formula>#REF!&gt;=TODAY()</formula>
    </cfRule>
  </conditionalFormatting>
  <conditionalFormatting sqref="C6:D6">
    <cfRule type="expression" dxfId="0" priority="88">
      <formula>#REF!&gt;=TODAY()</formula>
    </cfRule>
  </conditionalFormatting>
  <conditionalFormatting sqref="C6:D6">
    <cfRule type="expression" dxfId="0" priority="89">
      <formula>#REF!&gt;=TODAY()</formula>
    </cfRule>
  </conditionalFormatting>
  <conditionalFormatting sqref="C6:D6">
    <cfRule type="expression" dxfId="0" priority="90">
      <formula>#REF!&gt;=TODAY()</formula>
    </cfRule>
  </conditionalFormatting>
  <conditionalFormatting sqref="C6">
    <cfRule type="expression" dxfId="0" priority="91">
      <formula>#REF!&gt;=TODAY()</formula>
    </cfRule>
  </conditionalFormatting>
  <conditionalFormatting sqref="C6">
    <cfRule type="expression" dxfId="0" priority="92">
      <formula>#REF!&gt;=TODAY()</formula>
    </cfRule>
  </conditionalFormatting>
  <conditionalFormatting sqref="C6">
    <cfRule type="expression" dxfId="0" priority="93">
      <formula>#REF!&gt;=TODAY()</formula>
    </cfRule>
  </conditionalFormatting>
  <conditionalFormatting sqref="C6">
    <cfRule type="expression" dxfId="0" priority="94">
      <formula>#REF!&gt;=TODAY()</formula>
    </cfRule>
  </conditionalFormatting>
  <conditionalFormatting sqref="C6">
    <cfRule type="expression" dxfId="0" priority="95">
      <formula>#REF!&gt;=TODAY()</formula>
    </cfRule>
  </conditionalFormatting>
  <conditionalFormatting sqref="C6">
    <cfRule type="expression" dxfId="0" priority="96">
      <formula>#REF!&gt;=TODAY()</formula>
    </cfRule>
  </conditionalFormatting>
  <conditionalFormatting sqref="D6">
    <cfRule type="expression" dxfId="0" priority="97">
      <formula>#REF!&gt;=TODAY()</formula>
    </cfRule>
  </conditionalFormatting>
  <conditionalFormatting sqref="D6">
    <cfRule type="expression" dxfId="0" priority="98">
      <formula>#REF!&gt;=TODAY()</formula>
    </cfRule>
  </conditionalFormatting>
  <conditionalFormatting sqref="D6">
    <cfRule type="expression" dxfId="0" priority="99">
      <formula>#REF!&gt;=TODAY()</formula>
    </cfRule>
  </conditionalFormatting>
  <conditionalFormatting sqref="D6">
    <cfRule type="expression" dxfId="0" priority="100">
      <formula>#REF!&gt;=TODAY()</formula>
    </cfRule>
  </conditionalFormatting>
  <conditionalFormatting sqref="D6">
    <cfRule type="expression" dxfId="0" priority="101">
      <formula>#REF!&gt;=TODAY()</formula>
    </cfRule>
  </conditionalFormatting>
  <conditionalFormatting sqref="D6">
    <cfRule type="expression" dxfId="0" priority="102">
      <formula>#REF!&gt;=TODAY()</formula>
    </cfRule>
  </conditionalFormatting>
  <conditionalFormatting sqref="C6">
    <cfRule type="expression" dxfId="0" priority="103">
      <formula>#REF!&gt;=TODAY()</formula>
    </cfRule>
  </conditionalFormatting>
  <conditionalFormatting sqref="C6">
    <cfRule type="expression" dxfId="0" priority="104">
      <formula>#REF!&gt;=TODAY()</formula>
    </cfRule>
  </conditionalFormatting>
  <conditionalFormatting sqref="C6">
    <cfRule type="expression" dxfId="0" priority="105">
      <formula>#REF!&gt;=TODAY()</formula>
    </cfRule>
  </conditionalFormatting>
  <conditionalFormatting sqref="C6">
    <cfRule type="expression" dxfId="0" priority="106">
      <formula>#REF!&gt;=TODAY()</formula>
    </cfRule>
  </conditionalFormatting>
  <conditionalFormatting sqref="C6">
    <cfRule type="expression" dxfId="0" priority="107">
      <formula>#REF!&gt;=TODAY()</formula>
    </cfRule>
  </conditionalFormatting>
  <conditionalFormatting sqref="C6">
    <cfRule type="expression" dxfId="0" priority="108">
      <formula>#REF!&gt;=TODAY()</formula>
    </cfRule>
  </conditionalFormatting>
  <conditionalFormatting sqref="D6">
    <cfRule type="expression" dxfId="0" priority="109">
      <formula>#REF!&gt;=TODAY()</formula>
    </cfRule>
  </conditionalFormatting>
  <conditionalFormatting sqref="D6">
    <cfRule type="expression" dxfId="0" priority="110">
      <formula>#REF!&gt;=TODAY()</formula>
    </cfRule>
  </conditionalFormatting>
  <conditionalFormatting sqref="D6">
    <cfRule type="expression" dxfId="0" priority="111">
      <formula>#REF!&gt;=TODAY()</formula>
    </cfRule>
  </conditionalFormatting>
  <conditionalFormatting sqref="D6">
    <cfRule type="expression" dxfId="0" priority="112">
      <formula>#REF!&gt;=TODAY()</formula>
    </cfRule>
  </conditionalFormatting>
  <conditionalFormatting sqref="D6">
    <cfRule type="expression" dxfId="0" priority="113">
      <formula>#REF!&gt;=TODAY()</formula>
    </cfRule>
  </conditionalFormatting>
  <conditionalFormatting sqref="D6">
    <cfRule type="expression" dxfId="0" priority="114">
      <formula>#REF!&gt;=TODAY()</formula>
    </cfRule>
  </conditionalFormatting>
  <conditionalFormatting sqref="C36:D36 C40:D40 C45:D45">
    <cfRule type="expression" dxfId="0" priority="115">
      <formula>#REF!&gt;=TODAY()</formula>
    </cfRule>
  </conditionalFormatting>
  <conditionalFormatting sqref="C36:D36 C40:D40 C45:D45">
    <cfRule type="expression" dxfId="0" priority="116">
      <formula>#REF!&gt;=TODAY()</formula>
    </cfRule>
  </conditionalFormatting>
  <conditionalFormatting sqref="C36:D36 C40:D40 C45:D45">
    <cfRule type="expression" dxfId="0" priority="117">
      <formula>#REF!&gt;=TODAY()</formula>
    </cfRule>
  </conditionalFormatting>
  <conditionalFormatting sqref="C36:D36 C40:D40 C45:D45">
    <cfRule type="expression" dxfId="0" priority="118">
      <formula>#REF!&gt;=TODAY()</formula>
    </cfRule>
  </conditionalFormatting>
  <conditionalFormatting sqref="C36:D36 C40:D40 C45:D45">
    <cfRule type="expression" dxfId="0" priority="119">
      <formula>#REF!&gt;=TODAY()</formula>
    </cfRule>
  </conditionalFormatting>
  <conditionalFormatting sqref="C36:D36 C40:D40 C45:D45">
    <cfRule type="expression" dxfId="0" priority="120">
      <formula>#REF!&gt;=TODAY()</formula>
    </cfRule>
  </conditionalFormatting>
  <conditionalFormatting sqref="C36 C40 C45">
    <cfRule type="expression" dxfId="0" priority="121">
      <formula>#REF!&gt;=TODAY()</formula>
    </cfRule>
  </conditionalFormatting>
  <conditionalFormatting sqref="C36 C40 C45">
    <cfRule type="expression" dxfId="0" priority="122">
      <formula>#REF!&gt;=TODAY()</formula>
    </cfRule>
  </conditionalFormatting>
  <conditionalFormatting sqref="C36 C40 C45">
    <cfRule type="expression" dxfId="0" priority="123">
      <formula>#REF!&gt;=TODAY()</formula>
    </cfRule>
  </conditionalFormatting>
  <conditionalFormatting sqref="C36 C40 C45">
    <cfRule type="expression" dxfId="0" priority="124">
      <formula>#REF!&gt;=TODAY()</formula>
    </cfRule>
  </conditionalFormatting>
  <conditionalFormatting sqref="C36 C40 C45">
    <cfRule type="expression" dxfId="0" priority="125">
      <formula>#REF!&gt;=TODAY()</formula>
    </cfRule>
  </conditionalFormatting>
  <conditionalFormatting sqref="C36 C40 C45">
    <cfRule type="expression" dxfId="0" priority="126">
      <formula>#REF!&gt;=TODAY()</formula>
    </cfRule>
  </conditionalFormatting>
  <conditionalFormatting sqref="D36 D40 D45">
    <cfRule type="expression" dxfId="0" priority="127">
      <formula>#REF!&gt;=TODAY()</formula>
    </cfRule>
  </conditionalFormatting>
  <conditionalFormatting sqref="D36 D40 D45">
    <cfRule type="expression" dxfId="0" priority="128">
      <formula>#REF!&gt;=TODAY()</formula>
    </cfRule>
  </conditionalFormatting>
  <conditionalFormatting sqref="D36 D40 D45">
    <cfRule type="expression" dxfId="0" priority="129">
      <formula>#REF!&gt;=TODAY()</formula>
    </cfRule>
  </conditionalFormatting>
  <conditionalFormatting sqref="D36 D40 D45">
    <cfRule type="expression" dxfId="0" priority="130">
      <formula>#REF!&gt;=TODAY()</formula>
    </cfRule>
  </conditionalFormatting>
  <conditionalFormatting sqref="D36 D40 D45">
    <cfRule type="expression" dxfId="0" priority="131">
      <formula>#REF!&gt;=TODAY()</formula>
    </cfRule>
  </conditionalFormatting>
  <conditionalFormatting sqref="D36 D40 D45">
    <cfRule type="expression" dxfId="0" priority="132">
      <formula>#REF!&gt;=TODAY()</formula>
    </cfRule>
  </conditionalFormatting>
  <conditionalFormatting sqref="C36 C40 C45">
    <cfRule type="expression" dxfId="0" priority="133">
      <formula>#REF!&gt;=TODAY()</formula>
    </cfRule>
  </conditionalFormatting>
  <conditionalFormatting sqref="C36 C40 C45">
    <cfRule type="expression" dxfId="0" priority="134">
      <formula>#REF!&gt;=TODAY()</formula>
    </cfRule>
  </conditionalFormatting>
  <conditionalFormatting sqref="C36 C40 C45">
    <cfRule type="expression" dxfId="0" priority="135">
      <formula>#REF!&gt;=TODAY()</formula>
    </cfRule>
  </conditionalFormatting>
  <conditionalFormatting sqref="C36 C40 C45">
    <cfRule type="expression" dxfId="0" priority="136">
      <formula>#REF!&gt;=TODAY()</formula>
    </cfRule>
  </conditionalFormatting>
  <conditionalFormatting sqref="C36 C40 C45">
    <cfRule type="expression" dxfId="0" priority="137">
      <formula>#REF!&gt;=TODAY()</formula>
    </cfRule>
  </conditionalFormatting>
  <conditionalFormatting sqref="C36 C40 C45">
    <cfRule type="expression" dxfId="0" priority="138">
      <formula>#REF!&gt;=TODAY()</formula>
    </cfRule>
  </conditionalFormatting>
  <conditionalFormatting sqref="D36 D40 D45">
    <cfRule type="expression" dxfId="0" priority="139">
      <formula>#REF!&gt;=TODAY()</formula>
    </cfRule>
  </conditionalFormatting>
  <conditionalFormatting sqref="D36 D40 D45">
    <cfRule type="expression" dxfId="0" priority="140">
      <formula>#REF!&gt;=TODAY()</formula>
    </cfRule>
  </conditionalFormatting>
  <conditionalFormatting sqref="D36 D40 D45">
    <cfRule type="expression" dxfId="0" priority="141">
      <formula>#REF!&gt;=TODAY()</formula>
    </cfRule>
  </conditionalFormatting>
  <conditionalFormatting sqref="D36 D40 D45">
    <cfRule type="expression" dxfId="0" priority="142">
      <formula>#REF!&gt;=TODAY()</formula>
    </cfRule>
  </conditionalFormatting>
  <conditionalFormatting sqref="D36 D40 D45">
    <cfRule type="expression" dxfId="0" priority="143">
      <formula>#REF!&gt;=TODAY()</formula>
    </cfRule>
  </conditionalFormatting>
  <conditionalFormatting sqref="D36 D40 D45">
    <cfRule type="expression" dxfId="0" priority="144">
      <formula>#REF!&gt;=TODAY()</formula>
    </cfRule>
  </conditionalFormatting>
  <conditionalFormatting sqref="D5 D36 D40 D45">
    <cfRule type="expression" dxfId="0" priority="145">
      <formula>#REF!&gt;=TODAY()</formula>
    </cfRule>
  </conditionalFormatting>
  <conditionalFormatting sqref="D5 D36 D40 D45">
    <cfRule type="expression" dxfId="0" priority="146">
      <formula>#REF!&gt;=TODAY()</formula>
    </cfRule>
  </conditionalFormatting>
  <conditionalFormatting sqref="D5 D36 D40 D45">
    <cfRule type="expression" dxfId="0" priority="147">
      <formula>#REF!&gt;=TODAY()</formula>
    </cfRule>
  </conditionalFormatting>
  <conditionalFormatting sqref="D5 D36 D40 D45">
    <cfRule type="expression" dxfId="0" priority="148">
      <formula>#REF!&gt;=TODAY()</formula>
    </cfRule>
  </conditionalFormatting>
  <conditionalFormatting sqref="D5 D36 D40 D45">
    <cfRule type="expression" dxfId="0" priority="149">
      <formula>#REF!&gt;=TODAY()</formula>
    </cfRule>
  </conditionalFormatting>
  <conditionalFormatting sqref="D5 D36 D40 D45">
    <cfRule type="expression" dxfId="0" priority="150">
      <formula>#REF!&gt;=TODAY()</formula>
    </cfRule>
  </conditionalFormatting>
  <conditionalFormatting sqref="D5 D36 D40 D45">
    <cfRule type="expression" dxfId="0" priority="151">
      <formula>#REF!&gt;=TODAY()</formula>
    </cfRule>
  </conditionalFormatting>
  <conditionalFormatting sqref="D5 D36 D40 D45">
    <cfRule type="expression" dxfId="0" priority="152">
      <formula>#REF!&gt;=TODAY()</formula>
    </cfRule>
  </conditionalFormatting>
  <conditionalFormatting sqref="D5 D36 D40 D45">
    <cfRule type="expression" dxfId="0" priority="153">
      <formula>#REF!&gt;=TODAY()</formula>
    </cfRule>
  </conditionalFormatting>
  <conditionalFormatting sqref="D5 D36 D40 D45">
    <cfRule type="expression" dxfId="0" priority="154">
      <formula>#REF!&gt;=TODAY()</formula>
    </cfRule>
  </conditionalFormatting>
  <conditionalFormatting sqref="D5 D36 D40 D45">
    <cfRule type="expression" dxfId="0" priority="155">
      <formula>#REF!&gt;=TODAY()</formula>
    </cfRule>
  </conditionalFormatting>
  <conditionalFormatting sqref="D5 D36 D40 D45">
    <cfRule type="expression" dxfId="0" priority="156">
      <formula>#REF!&gt;=TODAY()</formula>
    </cfRule>
  </conditionalFormatting>
  <conditionalFormatting sqref="D5 D36 D40 D45">
    <cfRule type="expression" dxfId="0" priority="157">
      <formula>#REF!&gt;=TODAY()</formula>
    </cfRule>
  </conditionalFormatting>
  <conditionalFormatting sqref="D5 D36 D40 D45">
    <cfRule type="expression" dxfId="0" priority="158">
      <formula>#REF!&gt;=TODAY()</formula>
    </cfRule>
  </conditionalFormatting>
  <conditionalFormatting sqref="D5 D36 D40 D45">
    <cfRule type="expression" dxfId="0" priority="159">
      <formula>#REF!&gt;=TODAY()</formula>
    </cfRule>
  </conditionalFormatting>
  <conditionalFormatting sqref="D5 D36 D40 D45">
    <cfRule type="expression" dxfId="0" priority="160">
      <formula>#REF!&gt;=TODAY()</formula>
    </cfRule>
  </conditionalFormatting>
  <conditionalFormatting sqref="D5 D36 D40 D45">
    <cfRule type="expression" dxfId="0" priority="161">
      <formula>#REF!&gt;=TODAY()</formula>
    </cfRule>
  </conditionalFormatting>
  <conditionalFormatting sqref="D5 D36 D40 D45">
    <cfRule type="expression" dxfId="0" priority="162">
      <formula>#REF!&gt;=TODAY()</formula>
    </cfRule>
  </conditionalFormatting>
  <conditionalFormatting sqref="C45">
    <cfRule type="expression" dxfId="0" priority="163">
      <formula>#REF!&gt;=TODAY()</formula>
    </cfRule>
  </conditionalFormatting>
  <conditionalFormatting sqref="C45">
    <cfRule type="expression" dxfId="0" priority="164">
      <formula>#REF!&gt;=TODAY()</formula>
    </cfRule>
  </conditionalFormatting>
  <conditionalFormatting sqref="C45">
    <cfRule type="expression" dxfId="0" priority="165">
      <formula>#REF!&gt;=TODAY()</formula>
    </cfRule>
  </conditionalFormatting>
  <conditionalFormatting sqref="C45">
    <cfRule type="expression" dxfId="0" priority="166">
      <formula>#REF!&gt;=TODAY()</formula>
    </cfRule>
  </conditionalFormatting>
  <conditionalFormatting sqref="C45">
    <cfRule type="expression" dxfId="0" priority="167">
      <formula>#REF!&gt;=TODAY()</formula>
    </cfRule>
  </conditionalFormatting>
  <conditionalFormatting sqref="C45">
    <cfRule type="expression" dxfId="0" priority="168">
      <formula>#REF!&gt;=TODAY()</formula>
    </cfRule>
  </conditionalFormatting>
  <conditionalFormatting sqref="D45">
    <cfRule type="expression" dxfId="0" priority="169">
      <formula>#REF!&gt;=TODAY()</formula>
    </cfRule>
  </conditionalFormatting>
  <conditionalFormatting sqref="D45">
    <cfRule type="expression" dxfId="0" priority="170">
      <formula>#REF!&gt;=TODAY()</formula>
    </cfRule>
  </conditionalFormatting>
  <conditionalFormatting sqref="D45">
    <cfRule type="expression" dxfId="0" priority="171">
      <formula>#REF!&gt;=TODAY()</formula>
    </cfRule>
  </conditionalFormatting>
  <conditionalFormatting sqref="D45">
    <cfRule type="expression" dxfId="0" priority="172">
      <formula>#REF!&gt;=TODAY()</formula>
    </cfRule>
  </conditionalFormatting>
  <conditionalFormatting sqref="D45">
    <cfRule type="expression" dxfId="0" priority="173">
      <formula>#REF!&gt;=TODAY()</formula>
    </cfRule>
  </conditionalFormatting>
  <conditionalFormatting sqref="D45">
    <cfRule type="expression" dxfId="0" priority="174">
      <formula>#REF!&gt;=TODAY()</formula>
    </cfRule>
  </conditionalFormatting>
  <conditionalFormatting sqref="C45">
    <cfRule type="expression" dxfId="0" priority="175">
      <formula>#REF!&gt;=TODAY()</formula>
    </cfRule>
  </conditionalFormatting>
  <conditionalFormatting sqref="C45:D45">
    <cfRule type="expression" dxfId="0" priority="176">
      <formula>#REF!&gt;=TODAY()</formula>
    </cfRule>
  </conditionalFormatting>
  <conditionalFormatting sqref="C45:D45">
    <cfRule type="expression" dxfId="0" priority="177">
      <formula>#REF!&gt;=TODAY()</formula>
    </cfRule>
  </conditionalFormatting>
  <conditionalFormatting sqref="C45:D45">
    <cfRule type="expression" dxfId="0" priority="178">
      <formula>#REF!&gt;=TODAY()</formula>
    </cfRule>
  </conditionalFormatting>
  <conditionalFormatting sqref="C45:D45">
    <cfRule type="expression" dxfId="0" priority="179">
      <formula>#REF!&gt;=TODAY()</formula>
    </cfRule>
  </conditionalFormatting>
  <conditionalFormatting sqref="C45:D45">
    <cfRule type="expression" dxfId="0" priority="180">
      <formula>#REF!&gt;=TODAY()</formula>
    </cfRule>
  </conditionalFormatting>
  <conditionalFormatting sqref="D45">
    <cfRule type="expression" dxfId="0" priority="181">
      <formula>#REF!&gt;=TODAY()</formula>
    </cfRule>
  </conditionalFormatting>
  <conditionalFormatting sqref="D45">
    <cfRule type="expression" dxfId="0" priority="182">
      <formula>#REF!&gt;=TODAY()</formula>
    </cfRule>
  </conditionalFormatting>
  <conditionalFormatting sqref="D45">
    <cfRule type="expression" dxfId="0" priority="183">
      <formula>#REF!&gt;=TODAY()</formula>
    </cfRule>
  </conditionalFormatting>
  <conditionalFormatting sqref="D45">
    <cfRule type="expression" dxfId="0" priority="184">
      <formula>#REF!&gt;=TODAY()</formula>
    </cfRule>
  </conditionalFormatting>
  <conditionalFormatting sqref="D45">
    <cfRule type="expression" dxfId="0" priority="185">
      <formula>#REF!&gt;=TODAY()</formula>
    </cfRule>
  </conditionalFormatting>
  <conditionalFormatting sqref="D45">
    <cfRule type="expression" dxfId="0" priority="186">
      <formula>#REF!&gt;=TODAY()</formula>
    </cfRule>
  </conditionalFormatting>
  <conditionalFormatting sqref="C45:D45">
    <cfRule type="expression" dxfId="0" priority="187">
      <formula>#REF!&gt;=TODAY()</formula>
    </cfRule>
  </conditionalFormatting>
  <conditionalFormatting sqref="C45:D45">
    <cfRule type="expression" dxfId="0" priority="188">
      <formula>#REF!&gt;=TODAY()</formula>
    </cfRule>
  </conditionalFormatting>
  <conditionalFormatting sqref="C45:D45">
    <cfRule type="expression" dxfId="0" priority="189">
      <formula>#REF!&gt;=TODAY()</formula>
    </cfRule>
  </conditionalFormatting>
  <conditionalFormatting sqref="C45:D45">
    <cfRule type="expression" dxfId="0" priority="190">
      <formula>#REF!&gt;=TODAY()</formula>
    </cfRule>
  </conditionalFormatting>
  <conditionalFormatting sqref="C45:D45">
    <cfRule type="expression" dxfId="0" priority="191">
      <formula>#REF!&gt;=TODAY()</formula>
    </cfRule>
  </conditionalFormatting>
  <conditionalFormatting sqref="C45:D45">
    <cfRule type="expression" dxfId="0" priority="192">
      <formula>#REF!&gt;=TODAY()</formula>
    </cfRule>
  </conditionalFormatting>
  <conditionalFormatting sqref="C45">
    <cfRule type="expression" dxfId="0" priority="193">
      <formula>#REF!&gt;=TODAY()</formula>
    </cfRule>
  </conditionalFormatting>
  <conditionalFormatting sqref="C45">
    <cfRule type="expression" dxfId="0" priority="194">
      <formula>#REF!&gt;=TODAY()</formula>
    </cfRule>
  </conditionalFormatting>
  <conditionalFormatting sqref="C45">
    <cfRule type="expression" dxfId="0" priority="195">
      <formula>#REF!&gt;=TODAY()</formula>
    </cfRule>
  </conditionalFormatting>
  <conditionalFormatting sqref="C45">
    <cfRule type="expression" dxfId="0" priority="196">
      <formula>#REF!&gt;=TODAY()</formula>
    </cfRule>
  </conditionalFormatting>
  <conditionalFormatting sqref="C45">
    <cfRule type="expression" dxfId="0" priority="197">
      <formula>#REF!&gt;=TODAY()</formula>
    </cfRule>
  </conditionalFormatting>
  <conditionalFormatting sqref="C45">
    <cfRule type="expression" dxfId="0" priority="198">
      <formula>#REF!&gt;=TODAY()</formula>
    </cfRule>
  </conditionalFormatting>
  <conditionalFormatting sqref="D45">
    <cfRule type="expression" dxfId="0" priority="199">
      <formula>#REF!&gt;=TODAY()</formula>
    </cfRule>
  </conditionalFormatting>
  <conditionalFormatting sqref="D45">
    <cfRule type="expression" dxfId="0" priority="200">
      <formula>#REF!&gt;=TODAY()</formula>
    </cfRule>
  </conditionalFormatting>
  <conditionalFormatting sqref="D45">
    <cfRule type="expression" dxfId="0" priority="201">
      <formula>#REF!&gt;=TODAY()</formula>
    </cfRule>
  </conditionalFormatting>
  <conditionalFormatting sqref="D45">
    <cfRule type="expression" dxfId="0" priority="202">
      <formula>#REF!&gt;=TODAY()</formula>
    </cfRule>
  </conditionalFormatting>
  <conditionalFormatting sqref="D45">
    <cfRule type="expression" dxfId="0" priority="203">
      <formula>#REF!&gt;=TODAY()</formula>
    </cfRule>
  </conditionalFormatting>
  <conditionalFormatting sqref="D45">
    <cfRule type="expression" dxfId="0" priority="204">
      <formula>#REF!&gt;=TODAY()</formula>
    </cfRule>
  </conditionalFormatting>
  <conditionalFormatting sqref="C45:D45">
    <cfRule type="expression" dxfId="0" priority="205">
      <formula>#REF!&gt;=TODAY()</formula>
    </cfRule>
  </conditionalFormatting>
  <conditionalFormatting sqref="C45:D45">
    <cfRule type="expression" dxfId="0" priority="206">
      <formula>#REF!&gt;=TODAY()</formula>
    </cfRule>
  </conditionalFormatting>
  <conditionalFormatting sqref="C45:D45">
    <cfRule type="expression" dxfId="0" priority="207">
      <formula>#REF!&gt;=TODAY()</formula>
    </cfRule>
  </conditionalFormatting>
  <conditionalFormatting sqref="C45:D45">
    <cfRule type="expression" dxfId="0" priority="208">
      <formula>#REF!&gt;=TODAY()</formula>
    </cfRule>
  </conditionalFormatting>
  <conditionalFormatting sqref="C45:D45">
    <cfRule type="expression" dxfId="0" priority="209">
      <formula>#REF!&gt;=TODAY()</formula>
    </cfRule>
  </conditionalFormatting>
  <conditionalFormatting sqref="C45:D45">
    <cfRule type="expression" dxfId="0" priority="210">
      <formula>#REF!&gt;=TODAY()</formula>
    </cfRule>
  </conditionalFormatting>
  <conditionalFormatting sqref="C45">
    <cfRule type="expression" dxfId="0" priority="211">
      <formula>#REF!&gt;=TODAY()</formula>
    </cfRule>
  </conditionalFormatting>
  <conditionalFormatting sqref="C45">
    <cfRule type="expression" dxfId="0" priority="212">
      <formula>#REF!&gt;=TODAY()</formula>
    </cfRule>
  </conditionalFormatting>
  <conditionalFormatting sqref="C45">
    <cfRule type="expression" dxfId="0" priority="213">
      <formula>#REF!&gt;=TODAY()</formula>
    </cfRule>
  </conditionalFormatting>
  <conditionalFormatting sqref="C45">
    <cfRule type="expression" dxfId="0" priority="214">
      <formula>#REF!&gt;=TODAY()</formula>
    </cfRule>
  </conditionalFormatting>
  <conditionalFormatting sqref="C45">
    <cfRule type="expression" dxfId="0" priority="215">
      <formula>#REF!&gt;=TODAY()</formula>
    </cfRule>
  </conditionalFormatting>
  <conditionalFormatting sqref="C45">
    <cfRule type="expression" dxfId="0" priority="216">
      <formula>#REF!&gt;=TODAY()</formula>
    </cfRule>
  </conditionalFormatting>
  <conditionalFormatting sqref="D45">
    <cfRule type="expression" dxfId="0" priority="217">
      <formula>#REF!&gt;=TODAY()</formula>
    </cfRule>
  </conditionalFormatting>
  <conditionalFormatting sqref="D45">
    <cfRule type="expression" dxfId="0" priority="218">
      <formula>#REF!&gt;=TODAY()</formula>
    </cfRule>
  </conditionalFormatting>
  <conditionalFormatting sqref="D45">
    <cfRule type="expression" dxfId="0" priority="219">
      <formula>#REF!&gt;=TODAY()</formula>
    </cfRule>
  </conditionalFormatting>
  <conditionalFormatting sqref="D45">
    <cfRule type="expression" dxfId="0" priority="220">
      <formula>#REF!&gt;=TODAY()</formula>
    </cfRule>
  </conditionalFormatting>
  <conditionalFormatting sqref="D45">
    <cfRule type="expression" dxfId="0" priority="221">
      <formula>#REF!&gt;=TODAY()</formula>
    </cfRule>
  </conditionalFormatting>
  <conditionalFormatting sqref="D45">
    <cfRule type="expression" dxfId="0" priority="222">
      <formula>#REF!&gt;=TODAY()</formula>
    </cfRule>
  </conditionalFormatting>
  <conditionalFormatting sqref="C45">
    <cfRule type="expression" dxfId="0" priority="223">
      <formula>#REF!&gt;=TODAY()</formula>
    </cfRule>
  </conditionalFormatting>
  <conditionalFormatting sqref="C45">
    <cfRule type="expression" dxfId="0" priority="224">
      <formula>#REF!&gt;=TODAY()</formula>
    </cfRule>
  </conditionalFormatting>
  <conditionalFormatting sqref="C45">
    <cfRule type="expression" dxfId="0" priority="225">
      <formula>#REF!&gt;=TODAY()</formula>
    </cfRule>
  </conditionalFormatting>
  <conditionalFormatting sqref="C45">
    <cfRule type="expression" dxfId="0" priority="226">
      <formula>#REF!&gt;=TODAY()</formula>
    </cfRule>
  </conditionalFormatting>
  <conditionalFormatting sqref="C45">
    <cfRule type="expression" dxfId="0" priority="227">
      <formula>#REF!&gt;=TODAY()</formula>
    </cfRule>
  </conditionalFormatting>
  <conditionalFormatting sqref="C45">
    <cfRule type="expression" dxfId="0" priority="228">
      <formula>#REF!&gt;=TODAY()</formula>
    </cfRule>
  </conditionalFormatting>
  <conditionalFormatting sqref="D45">
    <cfRule type="expression" dxfId="0" priority="229">
      <formula>#REF!&gt;=TODAY()</formula>
    </cfRule>
  </conditionalFormatting>
  <conditionalFormatting sqref="D45">
    <cfRule type="expression" dxfId="0" priority="230">
      <formula>#REF!&gt;=TODAY()</formula>
    </cfRule>
  </conditionalFormatting>
  <conditionalFormatting sqref="D45">
    <cfRule type="expression" dxfId="0" priority="231">
      <formula>#REF!&gt;=TODAY()</formula>
    </cfRule>
  </conditionalFormatting>
  <conditionalFormatting sqref="D45">
    <cfRule type="expression" dxfId="0" priority="232">
      <formula>#REF!&gt;=TODAY()</formula>
    </cfRule>
  </conditionalFormatting>
  <conditionalFormatting sqref="D45">
    <cfRule type="expression" dxfId="0" priority="233">
      <formula>#REF!&gt;=TODAY()</formula>
    </cfRule>
  </conditionalFormatting>
  <conditionalFormatting sqref="D45">
    <cfRule type="expression" dxfId="0" priority="234">
      <formula>#REF!&gt;=TODAY()</formula>
    </cfRule>
  </conditionalFormatting>
  <conditionalFormatting sqref="C45">
    <cfRule type="expression" dxfId="0" priority="235">
      <formula>#REF!&gt;=TODAY()</formula>
    </cfRule>
  </conditionalFormatting>
  <conditionalFormatting sqref="C45">
    <cfRule type="expression" dxfId="0" priority="236">
      <formula>#REF!&gt;=TODAY()</formula>
    </cfRule>
  </conditionalFormatting>
  <conditionalFormatting sqref="C45">
    <cfRule type="expression" dxfId="0" priority="237">
      <formula>#REF!&gt;=TODAY()</formula>
    </cfRule>
  </conditionalFormatting>
  <conditionalFormatting sqref="C45">
    <cfRule type="expression" dxfId="0" priority="238">
      <formula>#REF!&gt;=TODAY()</formula>
    </cfRule>
  </conditionalFormatting>
  <conditionalFormatting sqref="C45">
    <cfRule type="expression" dxfId="0" priority="239">
      <formula>#REF!&gt;=TODAY()</formula>
    </cfRule>
  </conditionalFormatting>
  <conditionalFormatting sqref="C45">
    <cfRule type="expression" dxfId="0" priority="240">
      <formula>#REF!&gt;=TODAY()</formula>
    </cfRule>
  </conditionalFormatting>
  <conditionalFormatting sqref="D45">
    <cfRule type="expression" dxfId="0" priority="241">
      <formula>#REF!&gt;=TODAY()</formula>
    </cfRule>
  </conditionalFormatting>
  <conditionalFormatting sqref="D45">
    <cfRule type="expression" dxfId="0" priority="242">
      <formula>#REF!&gt;=TODAY()</formula>
    </cfRule>
  </conditionalFormatting>
  <conditionalFormatting sqref="D45">
    <cfRule type="expression" dxfId="0" priority="243">
      <formula>#REF!&gt;=TODAY()</formula>
    </cfRule>
  </conditionalFormatting>
  <conditionalFormatting sqref="D45">
    <cfRule type="expression" dxfId="0" priority="244">
      <formula>#REF!&gt;=TODAY()</formula>
    </cfRule>
  </conditionalFormatting>
  <conditionalFormatting sqref="D45">
    <cfRule type="expression" dxfId="0" priority="245">
      <formula>#REF!&gt;=TODAY()</formula>
    </cfRule>
  </conditionalFormatting>
  <conditionalFormatting sqref="D45">
    <cfRule type="expression" dxfId="0" priority="246">
      <formula>#REF!&gt;=TODAY()</formula>
    </cfRule>
  </conditionalFormatting>
  <conditionalFormatting sqref="C45">
    <cfRule type="expression" dxfId="0" priority="247">
      <formula>#REF!&gt;=TODAY()</formula>
    </cfRule>
  </conditionalFormatting>
  <conditionalFormatting sqref="C45:D45">
    <cfRule type="expression" dxfId="0" priority="248">
      <formula>#REF!&gt;=TODAY()</formula>
    </cfRule>
  </conditionalFormatting>
  <conditionalFormatting sqref="C45:D45">
    <cfRule type="expression" dxfId="0" priority="249">
      <formula>#REF!&gt;=TODAY()</formula>
    </cfRule>
  </conditionalFormatting>
  <conditionalFormatting sqref="C45:D45">
    <cfRule type="expression" dxfId="0" priority="250">
      <formula>#REF!&gt;=TODAY()</formula>
    </cfRule>
  </conditionalFormatting>
  <conditionalFormatting sqref="C45:D45">
    <cfRule type="expression" dxfId="0" priority="251">
      <formula>#REF!&gt;=TODAY()</formula>
    </cfRule>
  </conditionalFormatting>
  <conditionalFormatting sqref="C45:D45">
    <cfRule type="expression" dxfId="0" priority="252">
      <formula>#REF!&gt;=TODAY()</formula>
    </cfRule>
  </conditionalFormatting>
  <conditionalFormatting sqref="D45">
    <cfRule type="expression" dxfId="0" priority="253">
      <formula>#REF!&gt;=TODAY()</formula>
    </cfRule>
  </conditionalFormatting>
  <conditionalFormatting sqref="D45">
    <cfRule type="expression" dxfId="0" priority="254">
      <formula>#REF!&gt;=TODAY()</formula>
    </cfRule>
  </conditionalFormatting>
  <conditionalFormatting sqref="D45">
    <cfRule type="expression" dxfId="0" priority="255">
      <formula>#REF!&gt;=TODAY()</formula>
    </cfRule>
  </conditionalFormatting>
  <conditionalFormatting sqref="D45">
    <cfRule type="expression" dxfId="0" priority="256">
      <formula>#REF!&gt;=TODAY()</formula>
    </cfRule>
  </conditionalFormatting>
  <conditionalFormatting sqref="D45">
    <cfRule type="expression" dxfId="0" priority="257">
      <formula>#REF!&gt;=TODAY()</formula>
    </cfRule>
  </conditionalFormatting>
  <conditionalFormatting sqref="D45">
    <cfRule type="expression" dxfId="0" priority="258">
      <formula>#REF!&gt;=TODAY()</formula>
    </cfRule>
  </conditionalFormatting>
  <conditionalFormatting sqref="C45:D45">
    <cfRule type="expression" dxfId="0" priority="259">
      <formula>#REF!&gt;=TODAY()</formula>
    </cfRule>
  </conditionalFormatting>
  <conditionalFormatting sqref="C45:D45">
    <cfRule type="expression" dxfId="0" priority="260">
      <formula>#REF!&gt;=TODAY()</formula>
    </cfRule>
  </conditionalFormatting>
  <conditionalFormatting sqref="C45:D45">
    <cfRule type="expression" dxfId="0" priority="261">
      <formula>#REF!&gt;=TODAY()</formula>
    </cfRule>
  </conditionalFormatting>
  <conditionalFormatting sqref="C45:D45">
    <cfRule type="expression" dxfId="0" priority="262">
      <formula>#REF!&gt;=TODAY()</formula>
    </cfRule>
  </conditionalFormatting>
  <conditionalFormatting sqref="C45:D45">
    <cfRule type="expression" dxfId="0" priority="263">
      <formula>#REF!&gt;=TODAY()</formula>
    </cfRule>
  </conditionalFormatting>
  <conditionalFormatting sqref="C45:D45">
    <cfRule type="expression" dxfId="0" priority="264">
      <formula>#REF!&gt;=TODAY()</formula>
    </cfRule>
  </conditionalFormatting>
  <conditionalFormatting sqref="C45">
    <cfRule type="expression" dxfId="0" priority="265">
      <formula>#REF!&gt;=TODAY()</formula>
    </cfRule>
  </conditionalFormatting>
  <conditionalFormatting sqref="C45">
    <cfRule type="expression" dxfId="0" priority="266">
      <formula>#REF!&gt;=TODAY()</formula>
    </cfRule>
  </conditionalFormatting>
  <conditionalFormatting sqref="C45">
    <cfRule type="expression" dxfId="0" priority="267">
      <formula>#REF!&gt;=TODAY()</formula>
    </cfRule>
  </conditionalFormatting>
  <conditionalFormatting sqref="C45">
    <cfRule type="expression" dxfId="0" priority="268">
      <formula>#REF!&gt;=TODAY()</formula>
    </cfRule>
  </conditionalFormatting>
  <conditionalFormatting sqref="C45">
    <cfRule type="expression" dxfId="0" priority="269">
      <formula>#REF!&gt;=TODAY()</formula>
    </cfRule>
  </conditionalFormatting>
  <conditionalFormatting sqref="C45">
    <cfRule type="expression" dxfId="0" priority="270">
      <formula>#REF!&gt;=TODAY()</formula>
    </cfRule>
  </conditionalFormatting>
  <conditionalFormatting sqref="D45">
    <cfRule type="expression" dxfId="0" priority="271">
      <formula>#REF!&gt;=TODAY()</formula>
    </cfRule>
  </conditionalFormatting>
  <conditionalFormatting sqref="D45">
    <cfRule type="expression" dxfId="0" priority="272">
      <formula>#REF!&gt;=TODAY()</formula>
    </cfRule>
  </conditionalFormatting>
  <conditionalFormatting sqref="D45">
    <cfRule type="expression" dxfId="0" priority="273">
      <formula>#REF!&gt;=TODAY()</formula>
    </cfRule>
  </conditionalFormatting>
  <conditionalFormatting sqref="D45">
    <cfRule type="expression" dxfId="0" priority="274">
      <formula>#REF!&gt;=TODAY()</formula>
    </cfRule>
  </conditionalFormatting>
  <conditionalFormatting sqref="D45">
    <cfRule type="expression" dxfId="0" priority="275">
      <formula>#REF!&gt;=TODAY()</formula>
    </cfRule>
  </conditionalFormatting>
  <conditionalFormatting sqref="D45">
    <cfRule type="expression" dxfId="0" priority="276">
      <formula>#REF!&gt;=TODAY()</formula>
    </cfRule>
  </conditionalFormatting>
  <conditionalFormatting sqref="C45:D45">
    <cfRule type="expression" dxfId="0" priority="277">
      <formula>#REF!&gt;=TODAY()</formula>
    </cfRule>
  </conditionalFormatting>
  <conditionalFormatting sqref="C45:D45">
    <cfRule type="expression" dxfId="0" priority="278">
      <formula>#REF!&gt;=TODAY()</formula>
    </cfRule>
  </conditionalFormatting>
  <conditionalFormatting sqref="C45:D45">
    <cfRule type="expression" dxfId="0" priority="279">
      <formula>#REF!&gt;=TODAY()</formula>
    </cfRule>
  </conditionalFormatting>
  <conditionalFormatting sqref="C45:D45">
    <cfRule type="expression" dxfId="0" priority="280">
      <formula>#REF!&gt;=TODAY()</formula>
    </cfRule>
  </conditionalFormatting>
  <conditionalFormatting sqref="C45:D45">
    <cfRule type="expression" dxfId="0" priority="281">
      <formula>#REF!&gt;=TODAY()</formula>
    </cfRule>
  </conditionalFormatting>
  <conditionalFormatting sqref="C45:D45">
    <cfRule type="expression" dxfId="0" priority="282">
      <formula>#REF!&gt;=TODAY()</formula>
    </cfRule>
  </conditionalFormatting>
  <conditionalFormatting sqref="C45">
    <cfRule type="expression" dxfId="0" priority="283">
      <formula>#REF!&gt;=TODAY()</formula>
    </cfRule>
  </conditionalFormatting>
  <conditionalFormatting sqref="C45">
    <cfRule type="expression" dxfId="0" priority="284">
      <formula>#REF!&gt;=TODAY()</formula>
    </cfRule>
  </conditionalFormatting>
  <conditionalFormatting sqref="C45">
    <cfRule type="expression" dxfId="0" priority="285">
      <formula>#REF!&gt;=TODAY()</formula>
    </cfRule>
  </conditionalFormatting>
  <conditionalFormatting sqref="C45">
    <cfRule type="expression" dxfId="0" priority="286">
      <formula>#REF!&gt;=TODAY()</formula>
    </cfRule>
  </conditionalFormatting>
  <conditionalFormatting sqref="C45">
    <cfRule type="expression" dxfId="0" priority="287">
      <formula>#REF!&gt;=TODAY()</formula>
    </cfRule>
  </conditionalFormatting>
  <conditionalFormatting sqref="C45">
    <cfRule type="expression" dxfId="0" priority="288">
      <formula>#REF!&gt;=TODAY()</formula>
    </cfRule>
  </conditionalFormatting>
  <conditionalFormatting sqref="D45">
    <cfRule type="expression" dxfId="0" priority="289">
      <formula>#REF!&gt;=TODAY()</formula>
    </cfRule>
  </conditionalFormatting>
  <conditionalFormatting sqref="D45">
    <cfRule type="expression" dxfId="0" priority="290">
      <formula>#REF!&gt;=TODAY()</formula>
    </cfRule>
  </conditionalFormatting>
  <conditionalFormatting sqref="D45">
    <cfRule type="expression" dxfId="0" priority="291">
      <formula>#REF!&gt;=TODAY()</formula>
    </cfRule>
  </conditionalFormatting>
  <conditionalFormatting sqref="D45">
    <cfRule type="expression" dxfId="0" priority="292">
      <formula>#REF!&gt;=TODAY()</formula>
    </cfRule>
  </conditionalFormatting>
  <conditionalFormatting sqref="D45">
    <cfRule type="expression" dxfId="0" priority="293">
      <formula>#REF!&gt;=TODAY()</formula>
    </cfRule>
  </conditionalFormatting>
  <conditionalFormatting sqref="D45">
    <cfRule type="expression" dxfId="0" priority="294">
      <formula>#REF!&gt;=TODAY()</formula>
    </cfRule>
  </conditionalFormatting>
  <conditionalFormatting sqref="C45">
    <cfRule type="expression" dxfId="0" priority="295">
      <formula>#REF!&gt;=TODAY()</formula>
    </cfRule>
  </conditionalFormatting>
  <conditionalFormatting sqref="C45">
    <cfRule type="expression" dxfId="0" priority="296">
      <formula>#REF!&gt;=TODAY()</formula>
    </cfRule>
  </conditionalFormatting>
  <conditionalFormatting sqref="C45">
    <cfRule type="expression" dxfId="0" priority="297">
      <formula>#REF!&gt;=TODAY()</formula>
    </cfRule>
  </conditionalFormatting>
  <conditionalFormatting sqref="C45">
    <cfRule type="expression" dxfId="0" priority="298">
      <formula>#REF!&gt;=TODAY()</formula>
    </cfRule>
  </conditionalFormatting>
  <conditionalFormatting sqref="C45">
    <cfRule type="expression" dxfId="0" priority="299">
      <formula>#REF!&gt;=TODAY()</formula>
    </cfRule>
  </conditionalFormatting>
  <conditionalFormatting sqref="C45">
    <cfRule type="expression" dxfId="0" priority="300">
      <formula>#REF!&gt;=TODAY()</formula>
    </cfRule>
  </conditionalFormatting>
  <conditionalFormatting sqref="D45">
    <cfRule type="expression" dxfId="0" priority="301">
      <formula>#REF!&gt;=TODAY()</formula>
    </cfRule>
  </conditionalFormatting>
  <conditionalFormatting sqref="D45">
    <cfRule type="expression" dxfId="0" priority="302">
      <formula>#REF!&gt;=TODAY()</formula>
    </cfRule>
  </conditionalFormatting>
  <conditionalFormatting sqref="D45">
    <cfRule type="expression" dxfId="0" priority="303">
      <formula>#REF!&gt;=TODAY()</formula>
    </cfRule>
  </conditionalFormatting>
  <conditionalFormatting sqref="D45">
    <cfRule type="expression" dxfId="0" priority="304">
      <formula>#REF!&gt;=TODAY()</formula>
    </cfRule>
  </conditionalFormatting>
  <conditionalFormatting sqref="D45">
    <cfRule type="expression" dxfId="0" priority="305">
      <formula>#REF!&gt;=TODAY()</formula>
    </cfRule>
  </conditionalFormatting>
  <conditionalFormatting sqref="D45">
    <cfRule type="expression" dxfId="0" priority="306">
      <formula>#REF!&gt;=TODAY()</formula>
    </cfRule>
  </conditionalFormatting>
  <conditionalFormatting sqref="F36 F40 F45">
    <cfRule type="expression" dxfId="0" priority="307">
      <formula>#REF!&gt;=TODAY()</formula>
    </cfRule>
  </conditionalFormatting>
  <conditionalFormatting sqref="F36 F40 F45">
    <cfRule type="expression" dxfId="0" priority="308">
      <formula>#REF!&gt;=TODAY()</formula>
    </cfRule>
  </conditionalFormatting>
  <conditionalFormatting sqref="F36 F40 F45">
    <cfRule type="expression" dxfId="0" priority="309">
      <formula>#REF!&gt;=TODAY()</formula>
    </cfRule>
  </conditionalFormatting>
  <conditionalFormatting sqref="F36 F40 F45">
    <cfRule type="expression" dxfId="0" priority="310">
      <formula>#REF!&gt;=TODAY()</formula>
    </cfRule>
  </conditionalFormatting>
  <conditionalFormatting sqref="F36 F40 F45">
    <cfRule type="expression" dxfId="0" priority="311">
      <formula>#REF!&gt;=TODAY()</formula>
    </cfRule>
  </conditionalFormatting>
  <conditionalFormatting sqref="F36 F40 F45">
    <cfRule type="expression" dxfId="0" priority="312">
      <formula>#REF!&gt;=TODAY()</formula>
    </cfRule>
  </conditionalFormatting>
  <conditionalFormatting sqref="G36 G40 G45">
    <cfRule type="expression" dxfId="0" priority="313">
      <formula>#REF!&gt;=TODAY()</formula>
    </cfRule>
  </conditionalFormatting>
  <conditionalFormatting sqref="G36 G40 G45">
    <cfRule type="expression" dxfId="0" priority="314">
      <formula>#REF!&gt;=TODAY()</formula>
    </cfRule>
  </conditionalFormatting>
  <conditionalFormatting sqref="G36 G40 G45">
    <cfRule type="expression" dxfId="0" priority="315">
      <formula>#REF!&gt;=TODAY()</formula>
    </cfRule>
  </conditionalFormatting>
  <conditionalFormatting sqref="G36 G40 G45">
    <cfRule type="expression" dxfId="0" priority="316">
      <formula>#REF!&gt;=TODAY()</formula>
    </cfRule>
  </conditionalFormatting>
  <conditionalFormatting sqref="G36 G40 G45">
    <cfRule type="expression" dxfId="0" priority="317">
      <formula>#REF!&gt;=TODAY()</formula>
    </cfRule>
  </conditionalFormatting>
  <conditionalFormatting sqref="G36 G40 G45">
    <cfRule type="expression" dxfId="0" priority="318">
      <formula>#REF!&gt;=TODAY()</formula>
    </cfRule>
  </conditionalFormatting>
  <conditionalFormatting sqref="F36 F40 F45">
    <cfRule type="expression" dxfId="0" priority="319">
      <formula>#REF!&gt;=TODAY()</formula>
    </cfRule>
  </conditionalFormatting>
  <conditionalFormatting sqref="F36:G36 F40:G40 F45:G45">
    <cfRule type="expression" dxfId="0" priority="320">
      <formula>#REF!&gt;=TODAY()</formula>
    </cfRule>
  </conditionalFormatting>
  <conditionalFormatting sqref="F36:G36 F40:G40 F45:G45">
    <cfRule type="expression" dxfId="0" priority="321">
      <formula>#REF!&gt;=TODAY()</formula>
    </cfRule>
  </conditionalFormatting>
  <conditionalFormatting sqref="F36:G36 F40:G40 F45:G45">
    <cfRule type="expression" dxfId="0" priority="322">
      <formula>#REF!&gt;=TODAY()</formula>
    </cfRule>
  </conditionalFormatting>
  <conditionalFormatting sqref="F36:G36 F40:G40 F45:G45">
    <cfRule type="expression" dxfId="0" priority="323">
      <formula>#REF!&gt;=TODAY()</formula>
    </cfRule>
  </conditionalFormatting>
  <conditionalFormatting sqref="F36:G36 F40:G40 F45:G45">
    <cfRule type="expression" dxfId="0" priority="324">
      <formula>#REF!&gt;=TODAY()</formula>
    </cfRule>
  </conditionalFormatting>
  <conditionalFormatting sqref="G36 G40 G45">
    <cfRule type="expression" dxfId="0" priority="325">
      <formula>#REF!&gt;=TODAY()</formula>
    </cfRule>
  </conditionalFormatting>
  <conditionalFormatting sqref="G36 G40 G45">
    <cfRule type="expression" dxfId="0" priority="326">
      <formula>#REF!&gt;=TODAY()</formula>
    </cfRule>
  </conditionalFormatting>
  <conditionalFormatting sqref="G36 G40 G45">
    <cfRule type="expression" dxfId="0" priority="327">
      <formula>#REF!&gt;=TODAY()</formula>
    </cfRule>
  </conditionalFormatting>
  <conditionalFormatting sqref="G36 G40 G45">
    <cfRule type="expression" dxfId="0" priority="328">
      <formula>#REF!&gt;=TODAY()</formula>
    </cfRule>
  </conditionalFormatting>
  <conditionalFormatting sqref="G36 G40 G45">
    <cfRule type="expression" dxfId="0" priority="329">
      <formula>#REF!&gt;=TODAY()</formula>
    </cfRule>
  </conditionalFormatting>
  <conditionalFormatting sqref="G36 G40 G45">
    <cfRule type="expression" dxfId="0" priority="330">
      <formula>#REF!&gt;=TODAY()</formula>
    </cfRule>
  </conditionalFormatting>
  <conditionalFormatting sqref="F36:G36 F40:G40 F45:G45">
    <cfRule type="expression" dxfId="0" priority="331">
      <formula>#REF!&gt;=TODAY()</formula>
    </cfRule>
  </conditionalFormatting>
  <conditionalFormatting sqref="F36:G36 F40:G40 F45:G45">
    <cfRule type="expression" dxfId="0" priority="332">
      <formula>#REF!&gt;=TODAY()</formula>
    </cfRule>
  </conditionalFormatting>
  <conditionalFormatting sqref="F36:G36 F40:G40 F45:G45">
    <cfRule type="expression" dxfId="0" priority="333">
      <formula>#REF!&gt;=TODAY()</formula>
    </cfRule>
  </conditionalFormatting>
  <conditionalFormatting sqref="F36:G36 F40:G40 F45:G45">
    <cfRule type="expression" dxfId="0" priority="334">
      <formula>#REF!&gt;=TODAY()</formula>
    </cfRule>
  </conditionalFormatting>
  <conditionalFormatting sqref="F36:G36 F40:G40 F45:G45">
    <cfRule type="expression" dxfId="0" priority="335">
      <formula>#REF!&gt;=TODAY()</formula>
    </cfRule>
  </conditionalFormatting>
  <conditionalFormatting sqref="F36:G36 F40:G40 F45:G45">
    <cfRule type="expression" dxfId="0" priority="336">
      <formula>#REF!&gt;=TODAY()</formula>
    </cfRule>
  </conditionalFormatting>
  <conditionalFormatting sqref="F36 F40 F45">
    <cfRule type="expression" dxfId="0" priority="337">
      <formula>#REF!&gt;=TODAY()</formula>
    </cfRule>
  </conditionalFormatting>
  <conditionalFormatting sqref="F36 F40 F45">
    <cfRule type="expression" dxfId="0" priority="338">
      <formula>#REF!&gt;=TODAY()</formula>
    </cfRule>
  </conditionalFormatting>
  <conditionalFormatting sqref="F36 F40 F45">
    <cfRule type="expression" dxfId="0" priority="339">
      <formula>#REF!&gt;=TODAY()</formula>
    </cfRule>
  </conditionalFormatting>
  <conditionalFormatting sqref="F36 F40 F45">
    <cfRule type="expression" dxfId="0" priority="340">
      <formula>#REF!&gt;=TODAY()</formula>
    </cfRule>
  </conditionalFormatting>
  <conditionalFormatting sqref="F36 F40 F45">
    <cfRule type="expression" dxfId="0" priority="341">
      <formula>#REF!&gt;=TODAY()</formula>
    </cfRule>
  </conditionalFormatting>
  <conditionalFormatting sqref="F36 F40 F45">
    <cfRule type="expression" dxfId="0" priority="342">
      <formula>#REF!&gt;=TODAY()</formula>
    </cfRule>
  </conditionalFormatting>
  <conditionalFormatting sqref="G36 G40 G45">
    <cfRule type="expression" dxfId="0" priority="343">
      <formula>#REF!&gt;=TODAY()</formula>
    </cfRule>
  </conditionalFormatting>
  <conditionalFormatting sqref="G36 G40 G45">
    <cfRule type="expression" dxfId="0" priority="344">
      <formula>#REF!&gt;=TODAY()</formula>
    </cfRule>
  </conditionalFormatting>
  <conditionalFormatting sqref="G36 G40 G45">
    <cfRule type="expression" dxfId="0" priority="345">
      <formula>#REF!&gt;=TODAY()</formula>
    </cfRule>
  </conditionalFormatting>
  <conditionalFormatting sqref="G36 G40 G45">
    <cfRule type="expression" dxfId="0" priority="346">
      <formula>#REF!&gt;=TODAY()</formula>
    </cfRule>
  </conditionalFormatting>
  <conditionalFormatting sqref="G36 G40 G45">
    <cfRule type="expression" dxfId="0" priority="347">
      <formula>#REF!&gt;=TODAY()</formula>
    </cfRule>
  </conditionalFormatting>
  <conditionalFormatting sqref="G36 G40 G45">
    <cfRule type="expression" dxfId="0" priority="348">
      <formula>#REF!&gt;=TODAY()</formula>
    </cfRule>
  </conditionalFormatting>
  <conditionalFormatting sqref="F36:G36 F40:G40 F45:G45">
    <cfRule type="expression" dxfId="0" priority="349">
      <formula>#REF!&gt;=TODAY()</formula>
    </cfRule>
  </conditionalFormatting>
  <conditionalFormatting sqref="F36:G36 F40:G40 F45:G45">
    <cfRule type="expression" dxfId="0" priority="350">
      <formula>#REF!&gt;=TODAY()</formula>
    </cfRule>
  </conditionalFormatting>
  <conditionalFormatting sqref="F36:G36 F40:G40 F45:G45">
    <cfRule type="expression" dxfId="0" priority="351">
      <formula>#REF!&gt;=TODAY()</formula>
    </cfRule>
  </conditionalFormatting>
  <conditionalFormatting sqref="F36:G36 F40:G40 F45:G45">
    <cfRule type="expression" dxfId="0" priority="352">
      <formula>#REF!&gt;=TODAY()</formula>
    </cfRule>
  </conditionalFormatting>
  <conditionalFormatting sqref="F36:G36 F40:G40 F45:G45">
    <cfRule type="expression" dxfId="0" priority="353">
      <formula>#REF!&gt;=TODAY()</formula>
    </cfRule>
  </conditionalFormatting>
  <conditionalFormatting sqref="F36:G36 F40:G40 F45:G45">
    <cfRule type="expression" dxfId="0" priority="354">
      <formula>#REF!&gt;=TODAY()</formula>
    </cfRule>
  </conditionalFormatting>
  <conditionalFormatting sqref="F36 F40 F45">
    <cfRule type="expression" dxfId="0" priority="355">
      <formula>#REF!&gt;=TODAY()</formula>
    </cfRule>
  </conditionalFormatting>
  <conditionalFormatting sqref="F36 F40 F45">
    <cfRule type="expression" dxfId="0" priority="356">
      <formula>#REF!&gt;=TODAY()</formula>
    </cfRule>
  </conditionalFormatting>
  <conditionalFormatting sqref="F36 F40 F45">
    <cfRule type="expression" dxfId="0" priority="357">
      <formula>#REF!&gt;=TODAY()</formula>
    </cfRule>
  </conditionalFormatting>
  <conditionalFormatting sqref="F36 F40 F45">
    <cfRule type="expression" dxfId="0" priority="358">
      <formula>#REF!&gt;=TODAY()</formula>
    </cfRule>
  </conditionalFormatting>
  <conditionalFormatting sqref="F36 F40 F45">
    <cfRule type="expression" dxfId="0" priority="359">
      <formula>#REF!&gt;=TODAY()</formula>
    </cfRule>
  </conditionalFormatting>
  <conditionalFormatting sqref="F36 F40 F45">
    <cfRule type="expression" dxfId="0" priority="360">
      <formula>#REF!&gt;=TODAY()</formula>
    </cfRule>
  </conditionalFormatting>
  <conditionalFormatting sqref="G36 G40 G45">
    <cfRule type="expression" dxfId="0" priority="361">
      <formula>#REF!&gt;=TODAY()</formula>
    </cfRule>
  </conditionalFormatting>
  <conditionalFormatting sqref="G36 G40 G45">
    <cfRule type="expression" dxfId="0" priority="362">
      <formula>#REF!&gt;=TODAY()</formula>
    </cfRule>
  </conditionalFormatting>
  <conditionalFormatting sqref="G36 G40 G45">
    <cfRule type="expression" dxfId="0" priority="363">
      <formula>#REF!&gt;=TODAY()</formula>
    </cfRule>
  </conditionalFormatting>
  <conditionalFormatting sqref="G36 G40 G45">
    <cfRule type="expression" dxfId="0" priority="364">
      <formula>#REF!&gt;=TODAY()</formula>
    </cfRule>
  </conditionalFormatting>
  <conditionalFormatting sqref="G36 G40 G45">
    <cfRule type="expression" dxfId="0" priority="365">
      <formula>#REF!&gt;=TODAY()</formula>
    </cfRule>
  </conditionalFormatting>
  <conditionalFormatting sqref="G36 G40 G45">
    <cfRule type="expression" dxfId="0" priority="366">
      <formula>#REF!&gt;=TODAY()</formula>
    </cfRule>
  </conditionalFormatting>
  <conditionalFormatting sqref="F36 F40 F45">
    <cfRule type="expression" dxfId="0" priority="367">
      <formula>#REF!&gt;=TODAY()</formula>
    </cfRule>
  </conditionalFormatting>
  <conditionalFormatting sqref="F36 F40 F45">
    <cfRule type="expression" dxfId="0" priority="368">
      <formula>#REF!&gt;=TODAY()</formula>
    </cfRule>
  </conditionalFormatting>
  <conditionalFormatting sqref="F36 F40 F45">
    <cfRule type="expression" dxfId="0" priority="369">
      <formula>#REF!&gt;=TODAY()</formula>
    </cfRule>
  </conditionalFormatting>
  <conditionalFormatting sqref="F36 F40 F45">
    <cfRule type="expression" dxfId="0" priority="370">
      <formula>#REF!&gt;=TODAY()</formula>
    </cfRule>
  </conditionalFormatting>
  <conditionalFormatting sqref="F36 F40 F45">
    <cfRule type="expression" dxfId="0" priority="371">
      <formula>#REF!&gt;=TODAY()</formula>
    </cfRule>
  </conditionalFormatting>
  <conditionalFormatting sqref="F36 F40 F45">
    <cfRule type="expression" dxfId="0" priority="372">
      <formula>#REF!&gt;=TODAY()</formula>
    </cfRule>
  </conditionalFormatting>
  <conditionalFormatting sqref="G36 G40 G45">
    <cfRule type="expression" dxfId="0" priority="373">
      <formula>#REF!&gt;=TODAY()</formula>
    </cfRule>
  </conditionalFormatting>
  <conditionalFormatting sqref="G36 G40 G45">
    <cfRule type="expression" dxfId="0" priority="374">
      <formula>#REF!&gt;=TODAY()</formula>
    </cfRule>
  </conditionalFormatting>
  <conditionalFormatting sqref="G36 G40 G45">
    <cfRule type="expression" dxfId="0" priority="375">
      <formula>#REF!&gt;=TODAY()</formula>
    </cfRule>
  </conditionalFormatting>
  <conditionalFormatting sqref="G36 G40 G45">
    <cfRule type="expression" dxfId="0" priority="376">
      <formula>#REF!&gt;=TODAY()</formula>
    </cfRule>
  </conditionalFormatting>
  <conditionalFormatting sqref="G36 G40 G45">
    <cfRule type="expression" dxfId="0" priority="377">
      <formula>#REF!&gt;=TODAY()</formula>
    </cfRule>
  </conditionalFormatting>
  <conditionalFormatting sqref="G36 G40 G45">
    <cfRule type="expression" dxfId="0" priority="378">
      <formula>#REF!&gt;=TODAY()</formula>
    </cfRule>
  </conditionalFormatting>
  <conditionalFormatting sqref="F45">
    <cfRule type="expression" dxfId="0" priority="379">
      <formula>#REF!&gt;=TODAY()</formula>
    </cfRule>
  </conditionalFormatting>
  <conditionalFormatting sqref="F45">
    <cfRule type="expression" dxfId="0" priority="380">
      <formula>#REF!&gt;=TODAY()</formula>
    </cfRule>
  </conditionalFormatting>
  <conditionalFormatting sqref="F45">
    <cfRule type="expression" dxfId="0" priority="381">
      <formula>#REF!&gt;=TODAY()</formula>
    </cfRule>
  </conditionalFormatting>
  <conditionalFormatting sqref="F45">
    <cfRule type="expression" dxfId="0" priority="382">
      <formula>#REF!&gt;=TODAY()</formula>
    </cfRule>
  </conditionalFormatting>
  <conditionalFormatting sqref="F45">
    <cfRule type="expression" dxfId="0" priority="383">
      <formula>#REF!&gt;=TODAY()</formula>
    </cfRule>
  </conditionalFormatting>
  <conditionalFormatting sqref="F45">
    <cfRule type="expression" dxfId="0" priority="384">
      <formula>#REF!&gt;=TODAY()</formula>
    </cfRule>
  </conditionalFormatting>
  <conditionalFormatting sqref="G45">
    <cfRule type="expression" dxfId="0" priority="385">
      <formula>#REF!&gt;=TODAY()</formula>
    </cfRule>
  </conditionalFormatting>
  <conditionalFormatting sqref="G45">
    <cfRule type="expression" dxfId="0" priority="386">
      <formula>#REF!&gt;=TODAY()</formula>
    </cfRule>
  </conditionalFormatting>
  <conditionalFormatting sqref="G45">
    <cfRule type="expression" dxfId="0" priority="387">
      <formula>#REF!&gt;=TODAY()</formula>
    </cfRule>
  </conditionalFormatting>
  <conditionalFormatting sqref="G45">
    <cfRule type="expression" dxfId="0" priority="388">
      <formula>#REF!&gt;=TODAY()</formula>
    </cfRule>
  </conditionalFormatting>
  <conditionalFormatting sqref="G45">
    <cfRule type="expression" dxfId="0" priority="389">
      <formula>#REF!&gt;=TODAY()</formula>
    </cfRule>
  </conditionalFormatting>
  <conditionalFormatting sqref="G45">
    <cfRule type="expression" dxfId="0" priority="390">
      <formula>#REF!&gt;=TODAY()</formula>
    </cfRule>
  </conditionalFormatting>
  <conditionalFormatting sqref="F45">
    <cfRule type="expression" dxfId="0" priority="391">
      <formula>#REF!&gt;=TODAY()</formula>
    </cfRule>
  </conditionalFormatting>
  <conditionalFormatting sqref="F45:G45">
    <cfRule type="expression" dxfId="0" priority="392">
      <formula>#REF!&gt;=TODAY()</formula>
    </cfRule>
  </conditionalFormatting>
  <conditionalFormatting sqref="F45:G45">
    <cfRule type="expression" dxfId="0" priority="393">
      <formula>#REF!&gt;=TODAY()</formula>
    </cfRule>
  </conditionalFormatting>
  <conditionalFormatting sqref="F45:G45">
    <cfRule type="expression" dxfId="0" priority="394">
      <formula>#REF!&gt;=TODAY()</formula>
    </cfRule>
  </conditionalFormatting>
  <conditionalFormatting sqref="F45:G45">
    <cfRule type="expression" dxfId="0" priority="395">
      <formula>#REF!&gt;=TODAY()</formula>
    </cfRule>
  </conditionalFormatting>
  <conditionalFormatting sqref="F45:G45">
    <cfRule type="expression" dxfId="0" priority="396">
      <formula>#REF!&gt;=TODAY()</formula>
    </cfRule>
  </conditionalFormatting>
  <conditionalFormatting sqref="G45">
    <cfRule type="expression" dxfId="0" priority="397">
      <formula>#REF!&gt;=TODAY()</formula>
    </cfRule>
  </conditionalFormatting>
  <conditionalFormatting sqref="G45">
    <cfRule type="expression" dxfId="0" priority="398">
      <formula>#REF!&gt;=TODAY()</formula>
    </cfRule>
  </conditionalFormatting>
  <conditionalFormatting sqref="G45">
    <cfRule type="expression" dxfId="0" priority="399">
      <formula>#REF!&gt;=TODAY()</formula>
    </cfRule>
  </conditionalFormatting>
  <conditionalFormatting sqref="G45">
    <cfRule type="expression" dxfId="0" priority="400">
      <formula>#REF!&gt;=TODAY()</formula>
    </cfRule>
  </conditionalFormatting>
  <conditionalFormatting sqref="G45">
    <cfRule type="expression" dxfId="0" priority="401">
      <formula>#REF!&gt;=TODAY()</formula>
    </cfRule>
  </conditionalFormatting>
  <conditionalFormatting sqref="G45">
    <cfRule type="expression" dxfId="0" priority="402">
      <formula>#REF!&gt;=TODAY()</formula>
    </cfRule>
  </conditionalFormatting>
  <conditionalFormatting sqref="F45:G45">
    <cfRule type="expression" dxfId="0" priority="403">
      <formula>#REF!&gt;=TODAY()</formula>
    </cfRule>
  </conditionalFormatting>
  <conditionalFormatting sqref="F45:G45">
    <cfRule type="expression" dxfId="0" priority="404">
      <formula>#REF!&gt;=TODAY()</formula>
    </cfRule>
  </conditionalFormatting>
  <conditionalFormatting sqref="F45:G45">
    <cfRule type="expression" dxfId="0" priority="405">
      <formula>#REF!&gt;=TODAY()</formula>
    </cfRule>
  </conditionalFormatting>
  <conditionalFormatting sqref="F45:G45">
    <cfRule type="expression" dxfId="0" priority="406">
      <formula>#REF!&gt;=TODAY()</formula>
    </cfRule>
  </conditionalFormatting>
  <conditionalFormatting sqref="F45:G45">
    <cfRule type="expression" dxfId="0" priority="407">
      <formula>#REF!&gt;=TODAY()</formula>
    </cfRule>
  </conditionalFormatting>
  <conditionalFormatting sqref="F45:G45">
    <cfRule type="expression" dxfId="0" priority="408">
      <formula>#REF!&gt;=TODAY()</formula>
    </cfRule>
  </conditionalFormatting>
  <conditionalFormatting sqref="F45">
    <cfRule type="expression" dxfId="0" priority="409">
      <formula>#REF!&gt;=TODAY()</formula>
    </cfRule>
  </conditionalFormatting>
  <conditionalFormatting sqref="F45">
    <cfRule type="expression" dxfId="0" priority="410">
      <formula>#REF!&gt;=TODAY()</formula>
    </cfRule>
  </conditionalFormatting>
  <conditionalFormatting sqref="F45">
    <cfRule type="expression" dxfId="0" priority="411">
      <formula>#REF!&gt;=TODAY()</formula>
    </cfRule>
  </conditionalFormatting>
  <conditionalFormatting sqref="F45">
    <cfRule type="expression" dxfId="0" priority="412">
      <formula>#REF!&gt;=TODAY()</formula>
    </cfRule>
  </conditionalFormatting>
  <conditionalFormatting sqref="F45">
    <cfRule type="expression" dxfId="0" priority="413">
      <formula>#REF!&gt;=TODAY()</formula>
    </cfRule>
  </conditionalFormatting>
  <conditionalFormatting sqref="F45">
    <cfRule type="expression" dxfId="0" priority="414">
      <formula>#REF!&gt;=TODAY()</formula>
    </cfRule>
  </conditionalFormatting>
  <conditionalFormatting sqref="G45">
    <cfRule type="expression" dxfId="0" priority="415">
      <formula>#REF!&gt;=TODAY()</formula>
    </cfRule>
  </conditionalFormatting>
  <conditionalFormatting sqref="G45">
    <cfRule type="expression" dxfId="0" priority="416">
      <formula>#REF!&gt;=TODAY()</formula>
    </cfRule>
  </conditionalFormatting>
  <conditionalFormatting sqref="G45">
    <cfRule type="expression" dxfId="0" priority="417">
      <formula>#REF!&gt;=TODAY()</formula>
    </cfRule>
  </conditionalFormatting>
  <conditionalFormatting sqref="G45">
    <cfRule type="expression" dxfId="0" priority="418">
      <formula>#REF!&gt;=TODAY()</formula>
    </cfRule>
  </conditionalFormatting>
  <conditionalFormatting sqref="G45">
    <cfRule type="expression" dxfId="0" priority="419">
      <formula>#REF!&gt;=TODAY()</formula>
    </cfRule>
  </conditionalFormatting>
  <conditionalFormatting sqref="G45">
    <cfRule type="expression" dxfId="0" priority="420">
      <formula>#REF!&gt;=TODAY()</formula>
    </cfRule>
  </conditionalFormatting>
  <conditionalFormatting sqref="F45:G45">
    <cfRule type="expression" dxfId="0" priority="421">
      <formula>#REF!&gt;=TODAY()</formula>
    </cfRule>
  </conditionalFormatting>
  <conditionalFormatting sqref="F45:G45">
    <cfRule type="expression" dxfId="0" priority="422">
      <formula>#REF!&gt;=TODAY()</formula>
    </cfRule>
  </conditionalFormatting>
  <conditionalFormatting sqref="F45:G45">
    <cfRule type="expression" dxfId="0" priority="423">
      <formula>#REF!&gt;=TODAY()</formula>
    </cfRule>
  </conditionalFormatting>
  <conditionalFormatting sqref="F45:G45">
    <cfRule type="expression" dxfId="0" priority="424">
      <formula>#REF!&gt;=TODAY()</formula>
    </cfRule>
  </conditionalFormatting>
  <conditionalFormatting sqref="F45:G45">
    <cfRule type="expression" dxfId="0" priority="425">
      <formula>#REF!&gt;=TODAY()</formula>
    </cfRule>
  </conditionalFormatting>
  <conditionalFormatting sqref="F45:G45">
    <cfRule type="expression" dxfId="0" priority="426">
      <formula>#REF!&gt;=TODAY()</formula>
    </cfRule>
  </conditionalFormatting>
  <conditionalFormatting sqref="F45">
    <cfRule type="expression" dxfId="0" priority="427">
      <formula>#REF!&gt;=TODAY()</formula>
    </cfRule>
  </conditionalFormatting>
  <conditionalFormatting sqref="F45">
    <cfRule type="expression" dxfId="0" priority="428">
      <formula>#REF!&gt;=TODAY()</formula>
    </cfRule>
  </conditionalFormatting>
  <conditionalFormatting sqref="F45">
    <cfRule type="expression" dxfId="0" priority="429">
      <formula>#REF!&gt;=TODAY()</formula>
    </cfRule>
  </conditionalFormatting>
  <conditionalFormatting sqref="F45">
    <cfRule type="expression" dxfId="0" priority="430">
      <formula>#REF!&gt;=TODAY()</formula>
    </cfRule>
  </conditionalFormatting>
  <conditionalFormatting sqref="F45">
    <cfRule type="expression" dxfId="0" priority="431">
      <formula>#REF!&gt;=TODAY()</formula>
    </cfRule>
  </conditionalFormatting>
  <conditionalFormatting sqref="F45">
    <cfRule type="expression" dxfId="0" priority="432">
      <formula>#REF!&gt;=TODAY()</formula>
    </cfRule>
  </conditionalFormatting>
  <conditionalFormatting sqref="G45">
    <cfRule type="expression" dxfId="0" priority="433">
      <formula>#REF!&gt;=TODAY()</formula>
    </cfRule>
  </conditionalFormatting>
  <conditionalFormatting sqref="G45">
    <cfRule type="expression" dxfId="0" priority="434">
      <formula>#REF!&gt;=TODAY()</formula>
    </cfRule>
  </conditionalFormatting>
  <conditionalFormatting sqref="G45">
    <cfRule type="expression" dxfId="0" priority="435">
      <formula>#REF!&gt;=TODAY()</formula>
    </cfRule>
  </conditionalFormatting>
  <conditionalFormatting sqref="G45">
    <cfRule type="expression" dxfId="0" priority="436">
      <formula>#REF!&gt;=TODAY()</formula>
    </cfRule>
  </conditionalFormatting>
  <conditionalFormatting sqref="G45">
    <cfRule type="expression" dxfId="0" priority="437">
      <formula>#REF!&gt;=TODAY()</formula>
    </cfRule>
  </conditionalFormatting>
  <conditionalFormatting sqref="G45">
    <cfRule type="expression" dxfId="0" priority="438">
      <formula>#REF!&gt;=TODAY()</formula>
    </cfRule>
  </conditionalFormatting>
  <conditionalFormatting sqref="F45">
    <cfRule type="expression" dxfId="0" priority="439">
      <formula>#REF!&gt;=TODAY()</formula>
    </cfRule>
  </conditionalFormatting>
  <conditionalFormatting sqref="F45">
    <cfRule type="expression" dxfId="0" priority="440">
      <formula>#REF!&gt;=TODAY()</formula>
    </cfRule>
  </conditionalFormatting>
  <conditionalFormatting sqref="F45">
    <cfRule type="expression" dxfId="0" priority="441">
      <formula>#REF!&gt;=TODAY()</formula>
    </cfRule>
  </conditionalFormatting>
  <conditionalFormatting sqref="F45">
    <cfRule type="expression" dxfId="0" priority="442">
      <formula>#REF!&gt;=TODAY()</formula>
    </cfRule>
  </conditionalFormatting>
  <conditionalFormatting sqref="F45">
    <cfRule type="expression" dxfId="0" priority="443">
      <formula>#REF!&gt;=TODAY()</formula>
    </cfRule>
  </conditionalFormatting>
  <conditionalFormatting sqref="F45">
    <cfRule type="expression" dxfId="0" priority="444">
      <formula>#REF!&gt;=TODAY()</formula>
    </cfRule>
  </conditionalFormatting>
  <conditionalFormatting sqref="G45">
    <cfRule type="expression" dxfId="0" priority="445">
      <formula>#REF!&gt;=TODAY()</formula>
    </cfRule>
  </conditionalFormatting>
  <conditionalFormatting sqref="G45">
    <cfRule type="expression" dxfId="0" priority="446">
      <formula>#REF!&gt;=TODAY()</formula>
    </cfRule>
  </conditionalFormatting>
  <conditionalFormatting sqref="G45">
    <cfRule type="expression" dxfId="0" priority="447">
      <formula>#REF!&gt;=TODAY()</formula>
    </cfRule>
  </conditionalFormatting>
  <conditionalFormatting sqref="G45">
    <cfRule type="expression" dxfId="0" priority="448">
      <formula>#REF!&gt;=TODAY()</formula>
    </cfRule>
  </conditionalFormatting>
  <conditionalFormatting sqref="G45">
    <cfRule type="expression" dxfId="0" priority="449">
      <formula>#REF!&gt;=TODAY()</formula>
    </cfRule>
  </conditionalFormatting>
  <conditionalFormatting sqref="G45">
    <cfRule type="expression" dxfId="0" priority="450">
      <formula>#REF!&gt;=TODAY()</formula>
    </cfRule>
  </conditionalFormatting>
  <conditionalFormatting sqref="F45">
    <cfRule type="expression" dxfId="0" priority="451">
      <formula>#REF!&gt;=TODAY()</formula>
    </cfRule>
  </conditionalFormatting>
  <conditionalFormatting sqref="F45">
    <cfRule type="expression" dxfId="0" priority="452">
      <formula>#REF!&gt;=TODAY()</formula>
    </cfRule>
  </conditionalFormatting>
  <conditionalFormatting sqref="F45">
    <cfRule type="expression" dxfId="0" priority="453">
      <formula>#REF!&gt;=TODAY()</formula>
    </cfRule>
  </conditionalFormatting>
  <conditionalFormatting sqref="F45">
    <cfRule type="expression" dxfId="0" priority="454">
      <formula>#REF!&gt;=TODAY()</formula>
    </cfRule>
  </conditionalFormatting>
  <conditionalFormatting sqref="F45">
    <cfRule type="expression" dxfId="0" priority="455">
      <formula>#REF!&gt;=TODAY()</formula>
    </cfRule>
  </conditionalFormatting>
  <conditionalFormatting sqref="F45">
    <cfRule type="expression" dxfId="0" priority="456">
      <formula>#REF!&gt;=TODAY()</formula>
    </cfRule>
  </conditionalFormatting>
  <conditionalFormatting sqref="G45">
    <cfRule type="expression" dxfId="0" priority="457">
      <formula>#REF!&gt;=TODAY()</formula>
    </cfRule>
  </conditionalFormatting>
  <conditionalFormatting sqref="G45">
    <cfRule type="expression" dxfId="0" priority="458">
      <formula>#REF!&gt;=TODAY()</formula>
    </cfRule>
  </conditionalFormatting>
  <conditionalFormatting sqref="G45">
    <cfRule type="expression" dxfId="0" priority="459">
      <formula>#REF!&gt;=TODAY()</formula>
    </cfRule>
  </conditionalFormatting>
  <conditionalFormatting sqref="G45">
    <cfRule type="expression" dxfId="0" priority="460">
      <formula>#REF!&gt;=TODAY()</formula>
    </cfRule>
  </conditionalFormatting>
  <conditionalFormatting sqref="G45">
    <cfRule type="expression" dxfId="0" priority="461">
      <formula>#REF!&gt;=TODAY()</formula>
    </cfRule>
  </conditionalFormatting>
  <conditionalFormatting sqref="G45">
    <cfRule type="expression" dxfId="0" priority="462">
      <formula>#REF!&gt;=TODAY()</formula>
    </cfRule>
  </conditionalFormatting>
  <conditionalFormatting sqref="F45">
    <cfRule type="expression" dxfId="0" priority="463">
      <formula>#REF!&gt;=TODAY()</formula>
    </cfRule>
  </conditionalFormatting>
  <conditionalFormatting sqref="F45:G45">
    <cfRule type="expression" dxfId="0" priority="464">
      <formula>#REF!&gt;=TODAY()</formula>
    </cfRule>
  </conditionalFormatting>
  <conditionalFormatting sqref="F45:G45">
    <cfRule type="expression" dxfId="0" priority="465">
      <formula>#REF!&gt;=TODAY()</formula>
    </cfRule>
  </conditionalFormatting>
  <conditionalFormatting sqref="F45:G45">
    <cfRule type="expression" dxfId="0" priority="466">
      <formula>#REF!&gt;=TODAY()</formula>
    </cfRule>
  </conditionalFormatting>
  <conditionalFormatting sqref="F45:G45">
    <cfRule type="expression" dxfId="0" priority="467">
      <formula>#REF!&gt;=TODAY()</formula>
    </cfRule>
  </conditionalFormatting>
  <conditionalFormatting sqref="F45:G45">
    <cfRule type="expression" dxfId="0" priority="468">
      <formula>#REF!&gt;=TODAY()</formula>
    </cfRule>
  </conditionalFormatting>
  <conditionalFormatting sqref="G45">
    <cfRule type="expression" dxfId="0" priority="469">
      <formula>#REF!&gt;=TODAY()</formula>
    </cfRule>
  </conditionalFormatting>
  <conditionalFormatting sqref="G45">
    <cfRule type="expression" dxfId="0" priority="470">
      <formula>#REF!&gt;=TODAY()</formula>
    </cfRule>
  </conditionalFormatting>
  <conditionalFormatting sqref="G45">
    <cfRule type="expression" dxfId="0" priority="471">
      <formula>#REF!&gt;=TODAY()</formula>
    </cfRule>
  </conditionalFormatting>
  <conditionalFormatting sqref="G45">
    <cfRule type="expression" dxfId="0" priority="472">
      <formula>#REF!&gt;=TODAY()</formula>
    </cfRule>
  </conditionalFormatting>
  <conditionalFormatting sqref="G45">
    <cfRule type="expression" dxfId="0" priority="473">
      <formula>#REF!&gt;=TODAY()</formula>
    </cfRule>
  </conditionalFormatting>
  <conditionalFormatting sqref="G45">
    <cfRule type="expression" dxfId="0" priority="474">
      <formula>#REF!&gt;=TODAY()</formula>
    </cfRule>
  </conditionalFormatting>
  <conditionalFormatting sqref="F45:G45">
    <cfRule type="expression" dxfId="0" priority="475">
      <formula>#REF!&gt;=TODAY()</formula>
    </cfRule>
  </conditionalFormatting>
  <conditionalFormatting sqref="F45:G45">
    <cfRule type="expression" dxfId="0" priority="476">
      <formula>#REF!&gt;=TODAY()</formula>
    </cfRule>
  </conditionalFormatting>
  <conditionalFormatting sqref="F45:G45">
    <cfRule type="expression" dxfId="0" priority="477">
      <formula>#REF!&gt;=TODAY()</formula>
    </cfRule>
  </conditionalFormatting>
  <conditionalFormatting sqref="F45:G45">
    <cfRule type="expression" dxfId="0" priority="478">
      <formula>#REF!&gt;=TODAY()</formula>
    </cfRule>
  </conditionalFormatting>
  <conditionalFormatting sqref="F45:G45">
    <cfRule type="expression" dxfId="0" priority="479">
      <formula>#REF!&gt;=TODAY()</formula>
    </cfRule>
  </conditionalFormatting>
  <conditionalFormatting sqref="F45:G45">
    <cfRule type="expression" dxfId="0" priority="480">
      <formula>#REF!&gt;=TODAY()</formula>
    </cfRule>
  </conditionalFormatting>
  <conditionalFormatting sqref="F45">
    <cfRule type="expression" dxfId="0" priority="481">
      <formula>#REF!&gt;=TODAY()</formula>
    </cfRule>
  </conditionalFormatting>
  <conditionalFormatting sqref="F45">
    <cfRule type="expression" dxfId="0" priority="482">
      <formula>#REF!&gt;=TODAY()</formula>
    </cfRule>
  </conditionalFormatting>
  <conditionalFormatting sqref="F45">
    <cfRule type="expression" dxfId="0" priority="483">
      <formula>#REF!&gt;=TODAY()</formula>
    </cfRule>
  </conditionalFormatting>
  <conditionalFormatting sqref="F45">
    <cfRule type="expression" dxfId="0" priority="484">
      <formula>#REF!&gt;=TODAY()</formula>
    </cfRule>
  </conditionalFormatting>
  <conditionalFormatting sqref="F45">
    <cfRule type="expression" dxfId="0" priority="485">
      <formula>#REF!&gt;=TODAY()</formula>
    </cfRule>
  </conditionalFormatting>
  <conditionalFormatting sqref="F45">
    <cfRule type="expression" dxfId="0" priority="486">
      <formula>#REF!&gt;=TODAY()</formula>
    </cfRule>
  </conditionalFormatting>
  <conditionalFormatting sqref="G45">
    <cfRule type="expression" dxfId="0" priority="487">
      <formula>#REF!&gt;=TODAY()</formula>
    </cfRule>
  </conditionalFormatting>
  <conditionalFormatting sqref="G45">
    <cfRule type="expression" dxfId="0" priority="488">
      <formula>#REF!&gt;=TODAY()</formula>
    </cfRule>
  </conditionalFormatting>
  <conditionalFormatting sqref="G45">
    <cfRule type="expression" dxfId="0" priority="489">
      <formula>#REF!&gt;=TODAY()</formula>
    </cfRule>
  </conditionalFormatting>
  <conditionalFormatting sqref="G45">
    <cfRule type="expression" dxfId="0" priority="490">
      <formula>#REF!&gt;=TODAY()</formula>
    </cfRule>
  </conditionalFormatting>
  <conditionalFormatting sqref="G45">
    <cfRule type="expression" dxfId="0" priority="491">
      <formula>#REF!&gt;=TODAY()</formula>
    </cfRule>
  </conditionalFormatting>
  <conditionalFormatting sqref="G45">
    <cfRule type="expression" dxfId="0" priority="492">
      <formula>#REF!&gt;=TODAY()</formula>
    </cfRule>
  </conditionalFormatting>
  <conditionalFormatting sqref="F45:G45">
    <cfRule type="expression" dxfId="0" priority="493">
      <formula>#REF!&gt;=TODAY()</formula>
    </cfRule>
  </conditionalFormatting>
  <conditionalFormatting sqref="F45:G45">
    <cfRule type="expression" dxfId="0" priority="494">
      <formula>#REF!&gt;=TODAY()</formula>
    </cfRule>
  </conditionalFormatting>
  <conditionalFormatting sqref="F45:G45">
    <cfRule type="expression" dxfId="0" priority="495">
      <formula>#REF!&gt;=TODAY()</formula>
    </cfRule>
  </conditionalFormatting>
  <conditionalFormatting sqref="F45:G45">
    <cfRule type="expression" dxfId="0" priority="496">
      <formula>#REF!&gt;=TODAY()</formula>
    </cfRule>
  </conditionalFormatting>
  <conditionalFormatting sqref="F45:G45">
    <cfRule type="expression" dxfId="0" priority="497">
      <formula>#REF!&gt;=TODAY()</formula>
    </cfRule>
  </conditionalFormatting>
  <conditionalFormatting sqref="F45:G45">
    <cfRule type="expression" dxfId="0" priority="498">
      <formula>#REF!&gt;=TODAY()</formula>
    </cfRule>
  </conditionalFormatting>
  <conditionalFormatting sqref="F45">
    <cfRule type="expression" dxfId="0" priority="499">
      <formula>#REF!&gt;=TODAY()</formula>
    </cfRule>
  </conditionalFormatting>
  <conditionalFormatting sqref="F45">
    <cfRule type="expression" dxfId="0" priority="500">
      <formula>#REF!&gt;=TODAY()</formula>
    </cfRule>
  </conditionalFormatting>
  <conditionalFormatting sqref="F45">
    <cfRule type="expression" dxfId="0" priority="501">
      <formula>#REF!&gt;=TODAY()</formula>
    </cfRule>
  </conditionalFormatting>
  <conditionalFormatting sqref="F45">
    <cfRule type="expression" dxfId="0" priority="502">
      <formula>#REF!&gt;=TODAY()</formula>
    </cfRule>
  </conditionalFormatting>
  <conditionalFormatting sqref="F45">
    <cfRule type="expression" dxfId="0" priority="503">
      <formula>#REF!&gt;=TODAY()</formula>
    </cfRule>
  </conditionalFormatting>
  <conditionalFormatting sqref="F45">
    <cfRule type="expression" dxfId="0" priority="504">
      <formula>#REF!&gt;=TODAY()</formula>
    </cfRule>
  </conditionalFormatting>
  <conditionalFormatting sqref="G45">
    <cfRule type="expression" dxfId="0" priority="505">
      <formula>#REF!&gt;=TODAY()</formula>
    </cfRule>
  </conditionalFormatting>
  <conditionalFormatting sqref="G45">
    <cfRule type="expression" dxfId="0" priority="506">
      <formula>#REF!&gt;=TODAY()</formula>
    </cfRule>
  </conditionalFormatting>
  <conditionalFormatting sqref="G45">
    <cfRule type="expression" dxfId="0" priority="507">
      <formula>#REF!&gt;=TODAY()</formula>
    </cfRule>
  </conditionalFormatting>
  <conditionalFormatting sqref="G45">
    <cfRule type="expression" dxfId="0" priority="508">
      <formula>#REF!&gt;=TODAY()</formula>
    </cfRule>
  </conditionalFormatting>
  <conditionalFormatting sqref="G45">
    <cfRule type="expression" dxfId="0" priority="509">
      <formula>#REF!&gt;=TODAY()</formula>
    </cfRule>
  </conditionalFormatting>
  <conditionalFormatting sqref="G45">
    <cfRule type="expression" dxfId="0" priority="510">
      <formula>#REF!&gt;=TODAY()</formula>
    </cfRule>
  </conditionalFormatting>
  <conditionalFormatting sqref="F45">
    <cfRule type="expression" dxfId="0" priority="511">
      <formula>#REF!&gt;=TODAY()</formula>
    </cfRule>
  </conditionalFormatting>
  <conditionalFormatting sqref="F45">
    <cfRule type="expression" dxfId="0" priority="512">
      <formula>#REF!&gt;=TODAY()</formula>
    </cfRule>
  </conditionalFormatting>
  <conditionalFormatting sqref="F45">
    <cfRule type="expression" dxfId="0" priority="513">
      <formula>#REF!&gt;=TODAY()</formula>
    </cfRule>
  </conditionalFormatting>
  <conditionalFormatting sqref="F45">
    <cfRule type="expression" dxfId="0" priority="514">
      <formula>#REF!&gt;=TODAY()</formula>
    </cfRule>
  </conditionalFormatting>
  <conditionalFormatting sqref="F45">
    <cfRule type="expression" dxfId="0" priority="515">
      <formula>#REF!&gt;=TODAY()</formula>
    </cfRule>
  </conditionalFormatting>
  <conditionalFormatting sqref="F45">
    <cfRule type="expression" dxfId="0" priority="516">
      <formula>#REF!&gt;=TODAY()</formula>
    </cfRule>
  </conditionalFormatting>
  <conditionalFormatting sqref="G45">
    <cfRule type="expression" dxfId="0" priority="517">
      <formula>#REF!&gt;=TODAY()</formula>
    </cfRule>
  </conditionalFormatting>
  <conditionalFormatting sqref="G45">
    <cfRule type="expression" dxfId="0" priority="518">
      <formula>#REF!&gt;=TODAY()</formula>
    </cfRule>
  </conditionalFormatting>
  <conditionalFormatting sqref="G45">
    <cfRule type="expression" dxfId="0" priority="519">
      <formula>#REF!&gt;=TODAY()</formula>
    </cfRule>
  </conditionalFormatting>
  <conditionalFormatting sqref="G45">
    <cfRule type="expression" dxfId="0" priority="520">
      <formula>#REF!&gt;=TODAY()</formula>
    </cfRule>
  </conditionalFormatting>
  <conditionalFormatting sqref="G45">
    <cfRule type="expression" dxfId="0" priority="521">
      <formula>#REF!&gt;=TODAY()</formula>
    </cfRule>
  </conditionalFormatting>
  <conditionalFormatting sqref="G45">
    <cfRule type="expression" dxfId="0" priority="522">
      <formula>#REF!&gt;=TODAY()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5" footer="0.0" header="0.0" left="0.25" right="0.25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9.57"/>
    <col customWidth="1" min="3" max="8" width="9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2" width="17.29"/>
  </cols>
  <sheetData>
    <row r="1" ht="13.5" customHeight="1">
      <c r="A1" s="150"/>
      <c r="B1" s="206"/>
      <c r="C1" s="207"/>
      <c r="D1" s="207"/>
      <c r="E1" s="207"/>
      <c r="F1" s="207"/>
      <c r="G1" s="207"/>
      <c r="H1" s="208"/>
      <c r="I1" s="150"/>
      <c r="J1" s="150"/>
      <c r="K1" s="150"/>
      <c r="L1" s="150"/>
      <c r="M1" s="150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ht="15.0" customHeight="1">
      <c r="A2" s="209"/>
      <c r="B2" s="210" t="s">
        <v>0</v>
      </c>
      <c r="C2" s="211"/>
      <c r="D2" s="211"/>
      <c r="E2" s="211"/>
      <c r="F2" s="211"/>
      <c r="G2" s="211"/>
      <c r="H2" s="212"/>
      <c r="I2" s="213"/>
      <c r="J2" s="213"/>
      <c r="K2" s="213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4"/>
      <c r="Y2" s="4"/>
      <c r="Z2" s="4"/>
      <c r="AA2" s="4"/>
      <c r="AB2" s="4"/>
      <c r="AC2" s="4"/>
      <c r="AD2" s="4"/>
      <c r="AE2" s="4"/>
      <c r="AF2" s="4"/>
    </row>
    <row r="3" ht="15.0" customHeight="1">
      <c r="A3" s="150"/>
      <c r="B3" s="166"/>
      <c r="H3" s="165"/>
      <c r="I3" s="150"/>
      <c r="J3" s="150"/>
      <c r="K3" s="150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6"/>
      <c r="Y3" s="216"/>
      <c r="Z3" s="216"/>
      <c r="AA3" s="216"/>
      <c r="AB3" s="216"/>
      <c r="AC3" s="216"/>
      <c r="AD3" s="216"/>
      <c r="AE3" s="216"/>
      <c r="AF3" s="216"/>
    </row>
    <row r="4" ht="15.0" customHeight="1">
      <c r="A4" s="150"/>
      <c r="B4" s="168"/>
      <c r="C4" s="169"/>
      <c r="D4" s="169"/>
      <c r="E4" s="169"/>
      <c r="F4" s="169"/>
      <c r="G4" s="169"/>
      <c r="H4" s="170"/>
      <c r="I4" s="150"/>
      <c r="J4" s="150"/>
      <c r="K4" s="150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4"/>
      <c r="Y4" s="4"/>
      <c r="Z4" s="4"/>
      <c r="AA4" s="4"/>
      <c r="AB4" s="4"/>
      <c r="AC4" s="4"/>
      <c r="AD4" s="4"/>
      <c r="AE4" s="4"/>
      <c r="AF4" s="4"/>
    </row>
    <row r="5" ht="15.75" customHeight="1">
      <c r="A5" s="150"/>
      <c r="B5" s="171" t="s">
        <v>8</v>
      </c>
      <c r="C5" s="172" t="str">
        <f>CONCATENATE(ROUNDUP(MONTH(DATE($K$5,$K$6,1))/3,0),"Q",RIGHT($K$5,2))</f>
        <v>3Q21</v>
      </c>
      <c r="D5" s="172" t="str">
        <f>CONCATENATE(ROUNDUP(MONTH(DATE($K$5,$K$6,1))/3,0),"Q",RIGHT($K$5-1,2))</f>
        <v>3Q20</v>
      </c>
      <c r="E5" s="173" t="s">
        <v>120</v>
      </c>
      <c r="F5" s="174" t="str">
        <f>CONCATENATE($K$6,"M",RIGHT($K$5,2))</f>
        <v>9M21</v>
      </c>
      <c r="G5" s="174" t="str">
        <f>CONCATENATE($K$6,"M",RIGHT($K$5,2)-1)</f>
        <v>9M20</v>
      </c>
      <c r="H5" s="173" t="s">
        <v>120</v>
      </c>
      <c r="I5" s="150"/>
      <c r="J5" s="175" t="s">
        <v>121</v>
      </c>
      <c r="K5" s="218">
        <v>2021.0</v>
      </c>
      <c r="L5" s="219" t="s">
        <v>122</v>
      </c>
      <c r="M5" s="150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</row>
    <row r="6" ht="15.75" customHeight="1">
      <c r="A6" s="150"/>
      <c r="B6" s="178" t="s">
        <v>9</v>
      </c>
      <c r="C6" s="179"/>
      <c r="D6" s="179"/>
      <c r="E6" s="180"/>
      <c r="F6" s="179"/>
      <c r="G6" s="179"/>
      <c r="H6" s="180"/>
      <c r="I6" s="150"/>
      <c r="J6" s="175" t="s">
        <v>123</v>
      </c>
      <c r="K6" s="218">
        <v>9.0</v>
      </c>
      <c r="L6" s="219" t="s">
        <v>124</v>
      </c>
      <c r="M6" s="15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ht="15.75" customHeight="1">
      <c r="A7" s="150"/>
      <c r="B7" s="181" t="s">
        <v>10</v>
      </c>
      <c r="C7" s="182">
        <f>HLOOKUP(C$5,Quarter!$5:$50,Quarter!$A7,FALSE)</f>
        <v>79.197</v>
      </c>
      <c r="D7" s="182">
        <f>HLOOKUP(D$5,Quarter!$5:$50,Quarter!$A7,FALSE)</f>
        <v>92.573</v>
      </c>
      <c r="E7" s="182">
        <f t="shared" ref="E7:E14" si="1">((C7-D7)/D7)*100</f>
        <v>-14.44913744</v>
      </c>
      <c r="F7" s="182">
        <f>HLOOKUP(F$5,YTD!$5:$50,YTD!$A7,FALSE)</f>
        <v>254.365</v>
      </c>
      <c r="G7" s="182">
        <f>HLOOKUP(G$5,YTD!$5:$50,YTD!$A7,FALSE)</f>
        <v>257.788</v>
      </c>
      <c r="H7" s="182">
        <f t="shared" ref="H7:H14" si="2">((F7-G7)/G7)*100</f>
        <v>-1.327835275</v>
      </c>
      <c r="I7" s="150"/>
      <c r="J7" s="220">
        <f t="shared" ref="J7:J14" si="3">C7-D7</f>
        <v>-13.376</v>
      </c>
      <c r="K7" s="150"/>
      <c r="L7" s="150"/>
      <c r="M7" s="150"/>
      <c r="N7" s="150"/>
      <c r="O7" s="150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</row>
    <row r="8" ht="15.75" customHeight="1">
      <c r="A8" s="150"/>
      <c r="B8" s="104" t="s">
        <v>11</v>
      </c>
      <c r="C8" s="105">
        <f>HLOOKUP(C$5,Quarter!$5:$50,Quarter!$A8,FALSE)</f>
        <v>51.902</v>
      </c>
      <c r="D8" s="105">
        <f>HLOOKUP(D$5,Quarter!$5:$50,Quarter!$A8,FALSE)</f>
        <v>63.508</v>
      </c>
      <c r="E8" s="105">
        <f t="shared" si="1"/>
        <v>-18.27486301</v>
      </c>
      <c r="F8" s="105">
        <f>HLOOKUP(F$5,YTD!$5:$50,YTD!$A8,FALSE)</f>
        <v>163.304</v>
      </c>
      <c r="G8" s="105">
        <f>HLOOKUP(G$5,YTD!$5:$50,YTD!$A8,FALSE)</f>
        <v>171.103</v>
      </c>
      <c r="H8" s="105">
        <f t="shared" si="2"/>
        <v>-4.558073207</v>
      </c>
      <c r="I8" s="150"/>
      <c r="J8" s="220">
        <f t="shared" si="3"/>
        <v>-11.606</v>
      </c>
      <c r="K8" s="150"/>
      <c r="L8" s="221"/>
      <c r="M8" s="150"/>
      <c r="N8" s="150"/>
      <c r="O8" s="150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</row>
    <row r="9" ht="15.75" customHeight="1">
      <c r="A9" s="150"/>
      <c r="B9" s="104" t="s">
        <v>12</v>
      </c>
      <c r="C9" s="105">
        <f>HLOOKUP(C$5,Quarter!$5:$50,Quarter!$A9,FALSE)</f>
        <v>15.362</v>
      </c>
      <c r="D9" s="105">
        <f>HLOOKUP(D$5,Quarter!$5:$50,Quarter!$A9,FALSE)</f>
        <v>14.42</v>
      </c>
      <c r="E9" s="105">
        <f t="shared" si="1"/>
        <v>6.53259362</v>
      </c>
      <c r="F9" s="105">
        <f>HLOOKUP(F$5,YTD!$5:$50,YTD!$A9,FALSE)</f>
        <v>56.497</v>
      </c>
      <c r="G9" s="105">
        <f>HLOOKUP(G$5,YTD!$5:$50,YTD!$A9,FALSE)</f>
        <v>48.147</v>
      </c>
      <c r="H9" s="105">
        <f t="shared" si="2"/>
        <v>17.34272125</v>
      </c>
      <c r="I9" s="150"/>
      <c r="J9" s="220">
        <f t="shared" si="3"/>
        <v>0.942</v>
      </c>
      <c r="K9" s="150"/>
      <c r="L9" s="150"/>
      <c r="M9" s="150"/>
      <c r="N9" s="150"/>
      <c r="O9" s="150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</row>
    <row r="10" ht="15.75" customHeight="1">
      <c r="A10" s="150"/>
      <c r="B10" s="104" t="s">
        <v>13</v>
      </c>
      <c r="C10" s="105">
        <f>HLOOKUP(C$5,Quarter!$5:$50,Quarter!$A10,FALSE)</f>
        <v>11.933</v>
      </c>
      <c r="D10" s="105">
        <f>HLOOKUP(D$5,Quarter!$5:$50,Quarter!$A10,FALSE)</f>
        <v>14.645</v>
      </c>
      <c r="E10" s="105">
        <f t="shared" si="1"/>
        <v>-18.51826562</v>
      </c>
      <c r="F10" s="105">
        <f>HLOOKUP(F$5,YTD!$5:$50,YTD!$A10,FALSE)</f>
        <v>34.564</v>
      </c>
      <c r="G10" s="105">
        <f>HLOOKUP(G$5,YTD!$5:$50,YTD!$A10,FALSE)</f>
        <v>38.538</v>
      </c>
      <c r="H10" s="105">
        <f t="shared" si="2"/>
        <v>-10.31189994</v>
      </c>
      <c r="I10" s="150"/>
      <c r="J10" s="220">
        <f t="shared" si="3"/>
        <v>-2.712</v>
      </c>
      <c r="K10" s="150"/>
      <c r="L10" s="150"/>
      <c r="M10" s="150"/>
      <c r="N10" s="150"/>
      <c r="O10" s="150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</row>
    <row r="11" ht="15.75" customHeight="1">
      <c r="A11" s="150"/>
      <c r="B11" s="181" t="s">
        <v>14</v>
      </c>
      <c r="C11" s="182">
        <f>HLOOKUP(C$5,Quarter!$5:$50,Quarter!$A11,FALSE)</f>
        <v>5.402</v>
      </c>
      <c r="D11" s="182">
        <f>HLOOKUP(D$5,Quarter!$5:$50,Quarter!$A11,FALSE)</f>
        <v>6.789</v>
      </c>
      <c r="E11" s="182">
        <f t="shared" si="1"/>
        <v>-20.43010753</v>
      </c>
      <c r="F11" s="182">
        <f>HLOOKUP(F$5,YTD!$5:$50,YTD!$A11,FALSE)</f>
        <v>17.384</v>
      </c>
      <c r="G11" s="182">
        <f>HLOOKUP(G$5,YTD!$5:$50,YTD!$A11,FALSE)</f>
        <v>20.192</v>
      </c>
      <c r="H11" s="182">
        <f t="shared" si="2"/>
        <v>-13.90649762</v>
      </c>
      <c r="I11" s="150"/>
      <c r="J11" s="220">
        <f t="shared" si="3"/>
        <v>-1.387</v>
      </c>
      <c r="K11" s="150"/>
      <c r="L11" s="150"/>
      <c r="M11" s="150"/>
      <c r="N11" s="150"/>
      <c r="O11" s="150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ht="15.75" customHeight="1">
      <c r="A12" s="150"/>
      <c r="B12" s="181" t="s">
        <v>15</v>
      </c>
      <c r="C12" s="182">
        <f>HLOOKUP(C$5,Quarter!$5:$50,Quarter!$A12,FALSE)</f>
        <v>20.858</v>
      </c>
      <c r="D12" s="182">
        <f>HLOOKUP(D$5,Quarter!$5:$50,Quarter!$A12,FALSE)</f>
        <v>20.096</v>
      </c>
      <c r="E12" s="182">
        <f t="shared" si="1"/>
        <v>3.791799363</v>
      </c>
      <c r="F12" s="182">
        <f>HLOOKUP(F$5,YTD!$5:$50,YTD!$A12,FALSE)</f>
        <v>73.271</v>
      </c>
      <c r="G12" s="182">
        <f>HLOOKUP(G$5,YTD!$5:$50,YTD!$A12,FALSE)</f>
        <v>50.462</v>
      </c>
      <c r="H12" s="182">
        <f t="shared" si="2"/>
        <v>45.20034878</v>
      </c>
      <c r="I12" s="150"/>
      <c r="J12" s="220">
        <f t="shared" si="3"/>
        <v>0.762</v>
      </c>
      <c r="K12" s="150"/>
      <c r="L12" s="150"/>
      <c r="M12" s="150"/>
      <c r="N12" s="150"/>
      <c r="O12" s="15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ht="15.75" customHeight="1">
      <c r="A13" s="150"/>
      <c r="B13" s="181" t="s">
        <v>16</v>
      </c>
      <c r="C13" s="182">
        <f>HLOOKUP(C$5,Quarter!$5:$50,Quarter!$A13,FALSE)</f>
        <v>59.307</v>
      </c>
      <c r="D13" s="182">
        <f>HLOOKUP(D$5,Quarter!$5:$50,Quarter!$A13,FALSE)</f>
        <v>68.477</v>
      </c>
      <c r="E13" s="182">
        <f t="shared" si="1"/>
        <v>-13.39135768</v>
      </c>
      <c r="F13" s="182">
        <f>HLOOKUP(F$5,YTD!$5:$50,YTD!$A13,FALSE)</f>
        <v>173.842</v>
      </c>
      <c r="G13" s="182">
        <f>HLOOKUP(G$5,YTD!$5:$50,YTD!$A13,FALSE)</f>
        <v>184.023</v>
      </c>
      <c r="H13" s="182">
        <f t="shared" si="2"/>
        <v>-5.532460616</v>
      </c>
      <c r="I13" s="150"/>
      <c r="J13" s="220">
        <f t="shared" si="3"/>
        <v>-9.17</v>
      </c>
      <c r="K13" s="150"/>
      <c r="L13" s="150"/>
      <c r="M13" s="150"/>
      <c r="N13" s="150"/>
      <c r="O13" s="15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ht="15.75" customHeight="1">
      <c r="A14" s="150"/>
      <c r="B14" s="186" t="s">
        <v>17</v>
      </c>
      <c r="C14" s="187">
        <f>HLOOKUP(C$5,Quarter!$5:$50,Quarter!$A14,FALSE)</f>
        <v>164.764</v>
      </c>
      <c r="D14" s="187">
        <f>HLOOKUP(D$5,Quarter!$5:$50,Quarter!$A14,FALSE)</f>
        <v>187.935</v>
      </c>
      <c r="E14" s="187">
        <f t="shared" si="1"/>
        <v>-12.32926278</v>
      </c>
      <c r="F14" s="187">
        <f>HLOOKUP(F$5,YTD!$5:$50,YTD!$A14,FALSE)</f>
        <v>518.862</v>
      </c>
      <c r="G14" s="187">
        <f>HLOOKUP(G$5,YTD!$5:$50,YTD!$A14,FALSE)</f>
        <v>512.465</v>
      </c>
      <c r="H14" s="187">
        <f t="shared" si="2"/>
        <v>1.24828037</v>
      </c>
      <c r="I14" s="150"/>
      <c r="J14" s="220">
        <f t="shared" si="3"/>
        <v>-23.171</v>
      </c>
      <c r="K14" s="150"/>
      <c r="L14" s="150"/>
      <c r="M14" s="150"/>
      <c r="N14" s="150"/>
      <c r="O14" s="15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ht="6.75" customHeight="1">
      <c r="A15" s="150"/>
      <c r="B15" s="109"/>
      <c r="C15" s="110"/>
      <c r="D15" s="110"/>
      <c r="E15" s="110"/>
      <c r="F15" s="110"/>
      <c r="G15" s="110"/>
      <c r="H15" s="110"/>
      <c r="I15" s="150"/>
      <c r="J15" s="220"/>
      <c r="K15" s="150"/>
      <c r="L15" s="150"/>
      <c r="M15" s="150"/>
      <c r="N15" s="150"/>
      <c r="O15" s="15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ht="15.75" customHeight="1">
      <c r="A16" s="150"/>
      <c r="B16" s="178" t="s">
        <v>18</v>
      </c>
      <c r="C16" s="190"/>
      <c r="D16" s="190"/>
      <c r="E16" s="190"/>
      <c r="F16" s="190"/>
      <c r="G16" s="190"/>
      <c r="H16" s="191"/>
      <c r="I16" s="150"/>
      <c r="J16" s="220"/>
      <c r="K16" s="160"/>
      <c r="L16" s="150"/>
      <c r="M16" s="150"/>
      <c r="N16" s="150"/>
      <c r="O16" s="15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ht="15.75" customHeight="1">
      <c r="A17" s="150"/>
      <c r="B17" s="181" t="s">
        <v>10</v>
      </c>
      <c r="C17" s="182">
        <f>HLOOKUP(C$5,Quarter!$5:$50,Quarter!$A17,FALSE)</f>
        <v>57.514</v>
      </c>
      <c r="D17" s="182">
        <f>HLOOKUP(D$5,Quarter!$5:$50,Quarter!$A17,FALSE)</f>
        <v>60.503</v>
      </c>
      <c r="E17" s="182">
        <f t="shared" ref="E17:E23" si="4">((C17-D17)/D17)*100</f>
        <v>-4.940250897</v>
      </c>
      <c r="F17" s="182">
        <f>HLOOKUP(F$5,YTD!$5:$50,YTD!$A17,FALSE)</f>
        <v>180.394</v>
      </c>
      <c r="G17" s="182">
        <f>HLOOKUP(G$5,YTD!$5:$50,YTD!$A17,FALSE)</f>
        <v>169.822</v>
      </c>
      <c r="H17" s="182">
        <f t="shared" ref="H17:H23" si="5">((F17-G17)/G17)*100</f>
        <v>6.225341829</v>
      </c>
      <c r="I17" s="150"/>
      <c r="J17" s="220">
        <f t="shared" ref="J17:J23" si="6">C17-D17</f>
        <v>-2.989</v>
      </c>
      <c r="K17" s="160"/>
      <c r="L17" s="150"/>
      <c r="M17" s="150"/>
      <c r="N17" s="150"/>
      <c r="O17" s="15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ht="15.75" customHeight="1">
      <c r="A18" s="150"/>
      <c r="B18" s="104" t="s">
        <v>11</v>
      </c>
      <c r="C18" s="105">
        <f>HLOOKUP(C$5,Quarter!$5:$50,Quarter!$A18,FALSE)</f>
        <v>21.485</v>
      </c>
      <c r="D18" s="105">
        <f>HLOOKUP(D$5,Quarter!$5:$50,Quarter!$A18,FALSE)</f>
        <v>25.007</v>
      </c>
      <c r="E18" s="105">
        <f t="shared" si="4"/>
        <v>-14.08405646</v>
      </c>
      <c r="F18" s="105">
        <f>HLOOKUP(F$5,YTD!$5:$50,YTD!$A18,FALSE)</f>
        <v>63.473</v>
      </c>
      <c r="G18" s="105">
        <f>HLOOKUP(G$5,YTD!$5:$50,YTD!$A18,FALSE)</f>
        <v>70.229</v>
      </c>
      <c r="H18" s="105">
        <f t="shared" si="5"/>
        <v>-9.619957567</v>
      </c>
      <c r="I18" s="222"/>
      <c r="J18" s="220">
        <f t="shared" si="6"/>
        <v>-3.522</v>
      </c>
      <c r="K18" s="160"/>
      <c r="L18" s="150"/>
      <c r="M18" s="150"/>
      <c r="N18" s="150"/>
      <c r="O18" s="15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ht="15.75" customHeight="1">
      <c r="A19" s="150"/>
      <c r="B19" s="104" t="s">
        <v>12</v>
      </c>
      <c r="C19" s="105">
        <f>HLOOKUP(C$5,Quarter!$5:$50,Quarter!$A19,FALSE)</f>
        <v>17.104</v>
      </c>
      <c r="D19" s="105">
        <f>HLOOKUP(D$5,Quarter!$5:$50,Quarter!$A19,FALSE)</f>
        <v>16.195</v>
      </c>
      <c r="E19" s="105">
        <f t="shared" si="4"/>
        <v>5.61284347</v>
      </c>
      <c r="F19" s="105">
        <f>HLOOKUP(F$5,YTD!$5:$50,YTD!$A19,FALSE)</f>
        <v>59.458</v>
      </c>
      <c r="G19" s="105">
        <f>HLOOKUP(G$5,YTD!$5:$50,YTD!$A19,FALSE)</f>
        <v>48.213</v>
      </c>
      <c r="H19" s="105">
        <f t="shared" si="5"/>
        <v>23.32358493</v>
      </c>
      <c r="I19" s="222"/>
      <c r="J19" s="220">
        <f t="shared" si="6"/>
        <v>0.909</v>
      </c>
      <c r="K19" s="160"/>
      <c r="L19" s="150"/>
      <c r="M19" s="150"/>
      <c r="N19" s="150"/>
      <c r="O19" s="150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ht="15.75" customHeight="1">
      <c r="A20" s="150"/>
      <c r="B20" s="104" t="s">
        <v>13</v>
      </c>
      <c r="C20" s="105">
        <f>HLOOKUP(C$5,Quarter!$5:$50,Quarter!$A20,FALSE)</f>
        <v>18.925</v>
      </c>
      <c r="D20" s="105">
        <f>HLOOKUP(D$5,Quarter!$5:$50,Quarter!$A20,FALSE)</f>
        <v>19.301</v>
      </c>
      <c r="E20" s="105">
        <f t="shared" si="4"/>
        <v>-1.948085591</v>
      </c>
      <c r="F20" s="105">
        <f>HLOOKUP(F$5,YTD!$5:$50,YTD!$A20,FALSE)</f>
        <v>57.463</v>
      </c>
      <c r="G20" s="105">
        <f>HLOOKUP(G$5,YTD!$5:$50,YTD!$A20,FALSE)</f>
        <v>51.38</v>
      </c>
      <c r="H20" s="105">
        <f t="shared" si="5"/>
        <v>11.83923706</v>
      </c>
      <c r="I20" s="222"/>
      <c r="J20" s="220">
        <f t="shared" si="6"/>
        <v>-0.376</v>
      </c>
      <c r="K20" s="150"/>
      <c r="L20" s="150"/>
      <c r="M20" s="150"/>
      <c r="N20" s="150"/>
      <c r="O20" s="15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ht="15.75" customHeight="1">
      <c r="A21" s="150"/>
      <c r="B21" s="181" t="s">
        <v>15</v>
      </c>
      <c r="C21" s="182">
        <f>HLOOKUP(C$5,Quarter!$5:$50,Quarter!$A21,FALSE)</f>
        <v>22.8</v>
      </c>
      <c r="D21" s="182">
        <f>HLOOKUP(D$5,Quarter!$5:$50,Quarter!$A21,FALSE)</f>
        <v>12.827</v>
      </c>
      <c r="E21" s="182">
        <f t="shared" si="4"/>
        <v>77.75005847</v>
      </c>
      <c r="F21" s="182">
        <f>HLOOKUP(F$5,YTD!$5:$50,YTD!$A21,FALSE)</f>
        <v>55.912</v>
      </c>
      <c r="G21" s="182">
        <f>HLOOKUP(G$5,YTD!$5:$50,YTD!$A21,FALSE)</f>
        <v>33.783</v>
      </c>
      <c r="H21" s="182">
        <f t="shared" si="5"/>
        <v>65.50335968</v>
      </c>
      <c r="I21" s="222"/>
      <c r="J21" s="220">
        <f t="shared" si="6"/>
        <v>9.973</v>
      </c>
      <c r="K21" s="150"/>
      <c r="L21" s="150"/>
      <c r="M21" s="150"/>
      <c r="N21" s="150"/>
      <c r="O21" s="15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ht="15.75" customHeight="1">
      <c r="A22" s="150"/>
      <c r="B22" s="181" t="s">
        <v>16</v>
      </c>
      <c r="C22" s="182">
        <f>HLOOKUP(C$5,Quarter!$5:$50,Quarter!$A22,FALSE)</f>
        <v>13.275</v>
      </c>
      <c r="D22" s="182">
        <f>HLOOKUP(D$5,Quarter!$5:$50,Quarter!$A22,FALSE)</f>
        <v>17.845</v>
      </c>
      <c r="E22" s="182">
        <f t="shared" si="4"/>
        <v>-25.6094144</v>
      </c>
      <c r="F22" s="182">
        <f>HLOOKUP(F$5,YTD!$5:$50,YTD!$A22,FALSE)</f>
        <v>41.785</v>
      </c>
      <c r="G22" s="182">
        <f>HLOOKUP(G$5,YTD!$5:$50,YTD!$A22,FALSE)</f>
        <v>47.041</v>
      </c>
      <c r="H22" s="182">
        <f t="shared" si="5"/>
        <v>-11.17323186</v>
      </c>
      <c r="I22" s="222"/>
      <c r="J22" s="220">
        <f t="shared" si="6"/>
        <v>-4.57</v>
      </c>
      <c r="K22" s="150"/>
      <c r="L22" s="150"/>
      <c r="M22" s="150"/>
      <c r="N22" s="150"/>
      <c r="O22" s="15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ht="15.75" customHeight="1">
      <c r="A23" s="150"/>
      <c r="B23" s="186" t="s">
        <v>19</v>
      </c>
      <c r="C23" s="187">
        <f>HLOOKUP(C$5,Quarter!$5:$50,Quarter!$A23,FALSE)</f>
        <v>93.589</v>
      </c>
      <c r="D23" s="187">
        <f>HLOOKUP(D$5,Quarter!$5:$50,Quarter!$A23,FALSE)</f>
        <v>91.175</v>
      </c>
      <c r="E23" s="187">
        <f t="shared" si="4"/>
        <v>2.647655607</v>
      </c>
      <c r="F23" s="187">
        <f>HLOOKUP(F$5,YTD!$5:$50,YTD!$A23,FALSE)</f>
        <v>278.091</v>
      </c>
      <c r="G23" s="187">
        <f>HLOOKUP(G$5,YTD!$5:$50,YTD!$A23,FALSE)</f>
        <v>250.646</v>
      </c>
      <c r="H23" s="187">
        <f t="shared" si="5"/>
        <v>10.94970596</v>
      </c>
      <c r="I23" s="222"/>
      <c r="J23" s="220">
        <f t="shared" si="6"/>
        <v>2.414</v>
      </c>
      <c r="K23" s="150"/>
      <c r="L23" s="150"/>
      <c r="M23" s="150"/>
      <c r="N23" s="150"/>
      <c r="O23" s="15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ht="6.75" customHeight="1">
      <c r="A24" s="150"/>
      <c r="B24" s="109"/>
      <c r="C24" s="110"/>
      <c r="D24" s="110"/>
      <c r="E24" s="110"/>
      <c r="F24" s="110"/>
      <c r="G24" s="110"/>
      <c r="H24" s="110"/>
      <c r="I24" s="150"/>
      <c r="J24" s="220"/>
      <c r="K24" s="150"/>
      <c r="L24" s="150"/>
      <c r="M24" s="150"/>
      <c r="N24" s="150"/>
      <c r="O24" s="15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ht="15.75" customHeight="1">
      <c r="A25" s="150"/>
      <c r="B25" s="193" t="s">
        <v>20</v>
      </c>
      <c r="C25" s="191">
        <f>HLOOKUP(C$5,Quarter!$5:$50,Quarter!$A25,FALSE)</f>
        <v>136.711</v>
      </c>
      <c r="D25" s="191">
        <f>HLOOKUP(D$5,Quarter!$5:$50,Quarter!$A25,FALSE)</f>
        <v>153.076</v>
      </c>
      <c r="E25" s="191">
        <f t="shared" ref="E25:E31" si="7">((C25-D25)/D25)*100</f>
        <v>-10.69076798</v>
      </c>
      <c r="F25" s="191">
        <f>HLOOKUP(F$5,YTD!$5:$50,YTD!$A25,FALSE)</f>
        <v>434.759</v>
      </c>
      <c r="G25" s="191">
        <f>HLOOKUP(G$5,YTD!$5:$50,YTD!$A25,FALSE)</f>
        <v>427.61</v>
      </c>
      <c r="H25" s="191">
        <f t="shared" ref="H25:H31" si="8">((F25-G25)/G25)*100</f>
        <v>1.671850518</v>
      </c>
      <c r="I25" s="150"/>
      <c r="J25" s="220">
        <f t="shared" ref="J25:J31" si="9">C25-D25</f>
        <v>-16.365</v>
      </c>
      <c r="K25" s="150"/>
      <c r="L25" s="150"/>
      <c r="M25" s="150"/>
      <c r="N25" s="150"/>
      <c r="O25" s="15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ht="15.75" customHeight="1">
      <c r="A26" s="150"/>
      <c r="B26" s="104" t="s">
        <v>21</v>
      </c>
      <c r="C26" s="105">
        <f>HLOOKUP(C$5,Quarter!$5:$50,Quarter!$A26,FALSE)</f>
        <v>73.387</v>
      </c>
      <c r="D26" s="105">
        <f>HLOOKUP(D$5,Quarter!$5:$50,Quarter!$A26,FALSE)</f>
        <v>88.515</v>
      </c>
      <c r="E26" s="105">
        <f t="shared" si="7"/>
        <v>-17.09088855</v>
      </c>
      <c r="F26" s="105">
        <f>HLOOKUP(F$5,YTD!$5:$50,YTD!$A26,FALSE)</f>
        <v>226.777</v>
      </c>
      <c r="G26" s="105">
        <f>HLOOKUP(G$5,YTD!$5:$50,YTD!$A26,FALSE)</f>
        <v>241.332</v>
      </c>
      <c r="H26" s="105">
        <f t="shared" si="8"/>
        <v>-6.031110669</v>
      </c>
      <c r="I26" s="150"/>
      <c r="J26" s="220">
        <f t="shared" si="9"/>
        <v>-15.128</v>
      </c>
      <c r="K26" s="150"/>
      <c r="L26" s="150"/>
      <c r="M26" s="150"/>
      <c r="N26" s="150"/>
      <c r="O26" s="15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ht="15.75" customHeight="1">
      <c r="A27" s="150"/>
      <c r="B27" s="104" t="s">
        <v>22</v>
      </c>
      <c r="C27" s="105">
        <f>HLOOKUP(C$5,Quarter!$5:$50,Quarter!$A27,FALSE)</f>
        <v>32.466</v>
      </c>
      <c r="D27" s="105">
        <f>HLOOKUP(D$5,Quarter!$5:$50,Quarter!$A27,FALSE)</f>
        <v>30.615</v>
      </c>
      <c r="E27" s="105">
        <f t="shared" si="7"/>
        <v>6.046055855</v>
      </c>
      <c r="F27" s="105">
        <f>HLOOKUP(F$5,YTD!$5:$50,YTD!$A27,FALSE)</f>
        <v>115.955</v>
      </c>
      <c r="G27" s="105">
        <f>HLOOKUP(G$5,YTD!$5:$50,YTD!$A27,FALSE)</f>
        <v>96.36</v>
      </c>
      <c r="H27" s="105">
        <f t="shared" si="8"/>
        <v>20.33520133</v>
      </c>
      <c r="I27" s="150"/>
      <c r="J27" s="220">
        <f t="shared" si="9"/>
        <v>1.851</v>
      </c>
      <c r="K27" s="150"/>
      <c r="L27" s="150"/>
      <c r="M27" s="150"/>
      <c r="N27" s="150"/>
      <c r="O27" s="15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ht="15.75" customHeight="1">
      <c r="A28" s="150"/>
      <c r="B28" s="104" t="s">
        <v>23</v>
      </c>
      <c r="C28" s="105">
        <f>HLOOKUP(C$5,Quarter!$5:$50,Quarter!$A28,FALSE)</f>
        <v>30.858</v>
      </c>
      <c r="D28" s="105">
        <f>HLOOKUP(D$5,Quarter!$5:$50,Quarter!$A28,FALSE)</f>
        <v>33.946</v>
      </c>
      <c r="E28" s="105">
        <f t="shared" si="7"/>
        <v>-9.096800801</v>
      </c>
      <c r="F28" s="105">
        <f>HLOOKUP(F$5,YTD!$5:$50,YTD!$A28,FALSE)</f>
        <v>92.027</v>
      </c>
      <c r="G28" s="105">
        <f>HLOOKUP(G$5,YTD!$5:$50,YTD!$A28,FALSE)</f>
        <v>89.918</v>
      </c>
      <c r="H28" s="105">
        <f t="shared" si="8"/>
        <v>2.345470317</v>
      </c>
      <c r="I28" s="150"/>
      <c r="J28" s="220">
        <f t="shared" si="9"/>
        <v>-3.088</v>
      </c>
      <c r="K28" s="150"/>
      <c r="L28" s="150"/>
      <c r="M28" s="150"/>
      <c r="N28" s="150"/>
      <c r="O28" s="15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ht="15.75" customHeight="1">
      <c r="A29" s="150"/>
      <c r="B29" s="193" t="s">
        <v>24</v>
      </c>
      <c r="C29" s="191">
        <f>HLOOKUP(C$5,Quarter!$5:$50,Quarter!$A29,FALSE)</f>
        <v>43.658</v>
      </c>
      <c r="D29" s="191">
        <f>HLOOKUP(D$5,Quarter!$5:$50,Quarter!$A29,FALSE)</f>
        <v>32.923</v>
      </c>
      <c r="E29" s="191">
        <f t="shared" si="7"/>
        <v>32.60638459</v>
      </c>
      <c r="F29" s="191">
        <f>HLOOKUP(F$5,YTD!$5:$50,YTD!$A29,FALSE)</f>
        <v>129.183</v>
      </c>
      <c r="G29" s="191">
        <f>HLOOKUP(G$5,YTD!$5:$50,YTD!$A29,FALSE)</f>
        <v>84.245</v>
      </c>
      <c r="H29" s="191">
        <f t="shared" si="8"/>
        <v>53.3420381</v>
      </c>
      <c r="I29" s="150"/>
      <c r="J29" s="220">
        <f t="shared" si="9"/>
        <v>10.735</v>
      </c>
      <c r="K29" s="150"/>
      <c r="L29" s="150"/>
      <c r="M29" s="150"/>
      <c r="N29" s="150"/>
      <c r="O29" s="15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ht="15.75" customHeight="1">
      <c r="A30" s="150"/>
      <c r="B30" s="193" t="s">
        <v>25</v>
      </c>
      <c r="C30" s="191">
        <f>HLOOKUP(C$5,Quarter!$5:$50,Quarter!$A30,FALSE)</f>
        <v>185.771</v>
      </c>
      <c r="D30" s="191">
        <f>HLOOKUP(D$5,Quarter!$5:$50,Quarter!$A30,FALSE)</f>
        <v>192.788</v>
      </c>
      <c r="E30" s="191">
        <f t="shared" si="7"/>
        <v>-3.639749362</v>
      </c>
      <c r="F30" s="191">
        <f>HLOOKUP(F$5,YTD!$5:$50,YTD!$A30,FALSE)</f>
        <v>581.326</v>
      </c>
      <c r="G30" s="191">
        <f>HLOOKUP(G$5,YTD!$5:$50,YTD!$A30,FALSE)</f>
        <v>532.047</v>
      </c>
      <c r="H30" s="191">
        <f t="shared" si="8"/>
        <v>9.262151652</v>
      </c>
      <c r="I30" s="150"/>
      <c r="J30" s="220">
        <f t="shared" si="9"/>
        <v>-7.017</v>
      </c>
      <c r="K30" s="150"/>
      <c r="L30" s="150"/>
      <c r="M30" s="150"/>
      <c r="N30" s="150"/>
      <c r="O30" s="15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ht="15.75" customHeight="1">
      <c r="A31" s="150"/>
      <c r="B31" s="193" t="s">
        <v>26</v>
      </c>
      <c r="C31" s="191">
        <f>HLOOKUP(C$5,Quarter!$5:$50,Quarter!$A31,FALSE)</f>
        <v>72.582</v>
      </c>
      <c r="D31" s="191">
        <f>HLOOKUP(D$5,Quarter!$5:$50,Quarter!$A31,FALSE)</f>
        <v>86.322</v>
      </c>
      <c r="E31" s="191">
        <f t="shared" si="7"/>
        <v>-15.91714742</v>
      </c>
      <c r="F31" s="191">
        <f>HLOOKUP(F$5,YTD!$5:$50,YTD!$A31,FALSE)</f>
        <v>215.627</v>
      </c>
      <c r="G31" s="191">
        <f>HLOOKUP(G$5,YTD!$5:$50,YTD!$A31,FALSE)</f>
        <v>231.064</v>
      </c>
      <c r="H31" s="191">
        <f t="shared" si="8"/>
        <v>-6.680833016</v>
      </c>
      <c r="I31" s="150"/>
      <c r="J31" s="220">
        <f t="shared" si="9"/>
        <v>-13.74</v>
      </c>
      <c r="K31" s="150"/>
      <c r="L31" s="150"/>
      <c r="M31" s="150"/>
      <c r="N31" s="150"/>
      <c r="O31" s="15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ht="6.75" customHeight="1">
      <c r="A32" s="150"/>
      <c r="B32" s="109"/>
      <c r="C32" s="110"/>
      <c r="D32" s="110"/>
      <c r="E32" s="110"/>
      <c r="F32" s="110"/>
      <c r="G32" s="110"/>
      <c r="H32" s="110"/>
      <c r="I32" s="150"/>
      <c r="J32" s="220"/>
      <c r="K32" s="150"/>
      <c r="L32" s="150"/>
      <c r="M32" s="150"/>
      <c r="N32" s="150"/>
      <c r="O32" s="15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ht="15.75" customHeight="1">
      <c r="A33" s="150"/>
      <c r="B33" s="178" t="s">
        <v>27</v>
      </c>
      <c r="C33" s="190">
        <f>HLOOKUP(C$5,Quarter!$5:$50,Quarter!$A33,FALSE)</f>
        <v>258.353</v>
      </c>
      <c r="D33" s="190">
        <f>HLOOKUP(D$5,Quarter!$5:$50,Quarter!$A33,FALSE)</f>
        <v>279.11</v>
      </c>
      <c r="E33" s="190">
        <f>((C33-D33)/D33)*100</f>
        <v>-7.436852854</v>
      </c>
      <c r="F33" s="190">
        <f>HLOOKUP(F$5,YTD!$5:$50,YTD!$A33,FALSE)</f>
        <v>796.953</v>
      </c>
      <c r="G33" s="190">
        <f>HLOOKUP(G$5,YTD!$5:$50,YTD!$A33,FALSE)</f>
        <v>763.111</v>
      </c>
      <c r="H33" s="190">
        <f>((F33-G33)/G33)*100</f>
        <v>4.434741473</v>
      </c>
      <c r="I33" s="150"/>
      <c r="J33" s="220">
        <f>C33-D33</f>
        <v>-20.757</v>
      </c>
      <c r="K33" s="150"/>
      <c r="L33" s="150"/>
      <c r="M33" s="150"/>
      <c r="N33" s="150"/>
      <c r="O33" s="150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ht="15.75" customHeight="1">
      <c r="A34" s="150"/>
      <c r="B34" s="194" t="s">
        <v>28</v>
      </c>
      <c r="C34" s="189"/>
      <c r="D34" s="189"/>
      <c r="E34" s="189"/>
      <c r="F34" s="189"/>
      <c r="G34" s="189"/>
      <c r="H34" s="189"/>
      <c r="I34" s="150"/>
      <c r="J34" s="150"/>
      <c r="K34" s="150"/>
      <c r="L34" s="150"/>
      <c r="M34" s="150"/>
      <c r="N34" s="150"/>
      <c r="O34" s="15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ht="15.75" customHeight="1">
      <c r="A35" s="150"/>
      <c r="B35" s="194"/>
      <c r="C35" s="194"/>
      <c r="D35" s="194"/>
      <c r="E35" s="194"/>
      <c r="F35" s="195"/>
      <c r="G35" s="195"/>
      <c r="H35" s="196"/>
      <c r="I35" s="150"/>
      <c r="J35" s="150"/>
      <c r="K35" s="150"/>
      <c r="L35" s="150"/>
      <c r="M35" s="150"/>
      <c r="N35" s="150"/>
      <c r="O35" s="15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ht="15.75" customHeight="1">
      <c r="A36" s="150"/>
      <c r="B36" s="171" t="s">
        <v>29</v>
      </c>
      <c r="C36" s="172" t="str">
        <f t="shared" ref="C36:D36" si="10">C5</f>
        <v>3Q21</v>
      </c>
      <c r="D36" s="172" t="str">
        <f t="shared" si="10"/>
        <v>3Q20</v>
      </c>
      <c r="E36" s="173" t="s">
        <v>120</v>
      </c>
      <c r="F36" s="174" t="str">
        <f>$F$5</f>
        <v>9M21</v>
      </c>
      <c r="G36" s="174" t="str">
        <f>$G$5</f>
        <v>9M20</v>
      </c>
      <c r="H36" s="173" t="s">
        <v>120</v>
      </c>
      <c r="I36" s="150"/>
      <c r="J36" s="150"/>
      <c r="K36" s="150"/>
      <c r="L36" s="150"/>
      <c r="M36" s="150"/>
      <c r="N36" s="150"/>
      <c r="O36" s="15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ht="15.75" customHeight="1">
      <c r="A37" s="150"/>
      <c r="B37" s="197" t="s">
        <v>30</v>
      </c>
      <c r="C37" s="198">
        <f>HLOOKUP(C$5,Quarter!$5:$50,Quarter!$A37,FALSE)</f>
        <v>13746</v>
      </c>
      <c r="D37" s="198">
        <f>HLOOKUP(D$5,Quarter!$5:$50,Quarter!$A37,FALSE)</f>
        <v>13973</v>
      </c>
      <c r="E37" s="182">
        <f t="shared" ref="E37:E38" si="11">((C37-D37)/D37)*100</f>
        <v>-1.624561655</v>
      </c>
      <c r="F37" s="198">
        <f>HLOOKUP(F$5,YTD!$5:$50,YTD!$A37,FALSE)</f>
        <v>40703</v>
      </c>
      <c r="G37" s="198">
        <f>HLOOKUP(G$5,YTD!$5:$50,YTD!$A37,FALSE)</f>
        <v>39148</v>
      </c>
      <c r="H37" s="182">
        <f t="shared" ref="H37:H38" si="12">((F37-G37)/G37)*100</f>
        <v>3.972105855</v>
      </c>
      <c r="I37" s="150"/>
      <c r="J37" s="150"/>
      <c r="K37" s="150"/>
      <c r="L37" s="150"/>
      <c r="M37" s="150"/>
      <c r="N37" s="150"/>
      <c r="O37" s="150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ht="15.75" customHeight="1">
      <c r="A38" s="150"/>
      <c r="B38" s="121" t="s">
        <v>31</v>
      </c>
      <c r="C38" s="105">
        <f>HLOOKUP(C$5,Quarter!$5:$50,Quarter!$A38,FALSE)</f>
        <v>89.84549969</v>
      </c>
      <c r="D38" s="105">
        <f>HLOOKUP(D$5,Quarter!$5:$50,Quarter!$A38,FALSE)</f>
        <v>88.68011208</v>
      </c>
      <c r="E38" s="105">
        <f t="shared" si="11"/>
        <v>1.314147647</v>
      </c>
      <c r="F38" s="105">
        <f>HLOOKUP(F$5,YTD!$5:$50,YTD!$A38,FALSE)</f>
        <v>87.64538238</v>
      </c>
      <c r="G38" s="105">
        <f>HLOOKUP(G$5,YTD!$5:$50,YTD!$A38,FALSE)</f>
        <v>82.58663338</v>
      </c>
      <c r="H38" s="105">
        <f t="shared" si="12"/>
        <v>6.125384694</v>
      </c>
      <c r="I38" s="150"/>
      <c r="J38" s="150"/>
      <c r="K38" s="150"/>
      <c r="L38" s="150"/>
      <c r="M38" s="150"/>
      <c r="N38" s="150"/>
      <c r="O38" s="15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ht="15.75" customHeight="1">
      <c r="A39" s="150"/>
      <c r="B39" s="194"/>
      <c r="C39" s="194"/>
      <c r="D39" s="194"/>
      <c r="E39" s="194"/>
      <c r="F39" s="195"/>
      <c r="G39" s="195"/>
      <c r="H39" s="196"/>
      <c r="I39" s="150"/>
      <c r="J39" s="150"/>
      <c r="K39" s="150"/>
      <c r="L39" s="150"/>
      <c r="M39" s="150"/>
      <c r="N39" s="150"/>
      <c r="O39" s="150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ht="15.75" customHeight="1">
      <c r="A40" s="150"/>
      <c r="B40" s="171" t="s">
        <v>32</v>
      </c>
      <c r="C40" s="172" t="str">
        <f t="shared" ref="C40:D40" si="13">C5</f>
        <v>3Q21</v>
      </c>
      <c r="D40" s="172" t="str">
        <f t="shared" si="13"/>
        <v>3Q20</v>
      </c>
      <c r="E40" s="173" t="s">
        <v>120</v>
      </c>
      <c r="F40" s="174" t="str">
        <f>$F$5</f>
        <v>9M21</v>
      </c>
      <c r="G40" s="174" t="str">
        <f>$G$5</f>
        <v>9M20</v>
      </c>
      <c r="H40" s="173" t="s">
        <v>120</v>
      </c>
      <c r="I40" s="150"/>
      <c r="J40" s="150"/>
      <c r="K40" s="150"/>
      <c r="L40" s="150"/>
      <c r="M40" s="150"/>
      <c r="N40" s="150"/>
      <c r="O40" s="150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ht="15.75" customHeight="1">
      <c r="A41" s="150"/>
      <c r="B41" s="197" t="s">
        <v>33</v>
      </c>
      <c r="C41" s="198">
        <f>HLOOKUP(C$5,Quarter!$5:$50,Quarter!$A41,FALSE)</f>
        <v>23</v>
      </c>
      <c r="D41" s="198">
        <f>HLOOKUP(D$5,Quarter!$5:$50,Quarter!$A41,FALSE)</f>
        <v>23</v>
      </c>
      <c r="E41" s="182">
        <f t="shared" ref="E41:E42" si="14">((C41-D41)/D41)*100</f>
        <v>0</v>
      </c>
      <c r="F41" s="198">
        <f>HLOOKUP(F$5,YTD!$5:$50,YTD!$A41,FALSE)</f>
        <v>23</v>
      </c>
      <c r="G41" s="198">
        <f>HLOOKUP(G$5,YTD!$5:$50,YTD!$A41,FALSE)</f>
        <v>23</v>
      </c>
      <c r="H41" s="182">
        <f t="shared" ref="H41:H42" si="15">((F41-G41)/G41)*100</f>
        <v>0</v>
      </c>
      <c r="I41" s="150"/>
      <c r="J41" s="150"/>
      <c r="K41" s="150"/>
      <c r="L41" s="150"/>
      <c r="M41" s="150"/>
      <c r="N41" s="150"/>
      <c r="O41" s="150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ht="15.75" customHeight="1">
      <c r="A42" s="150"/>
      <c r="B42" s="124" t="s">
        <v>34</v>
      </c>
      <c r="C42" s="125">
        <f>HLOOKUP(C$5,Quarter!$5:$50,Quarter!$A42,FALSE)</f>
        <v>1351.7851</v>
      </c>
      <c r="D42" s="125">
        <f>HLOOKUP(D$5,Quarter!$5:$50,Quarter!$A42,FALSE)</f>
        <v>1377.34892</v>
      </c>
      <c r="E42" s="105">
        <f t="shared" si="14"/>
        <v>-1.856016278</v>
      </c>
      <c r="F42" s="125">
        <f>HLOOKUP(F$5,YTD!$5:$50,YTD!$A42,FALSE)</f>
        <v>3924.903862</v>
      </c>
      <c r="G42" s="125">
        <f>HLOOKUP(G$5,YTD!$5:$50,YTD!$A42,FALSE)</f>
        <v>3930.196852</v>
      </c>
      <c r="H42" s="105">
        <f t="shared" si="15"/>
        <v>-0.1346749288</v>
      </c>
      <c r="I42" s="150"/>
      <c r="J42" s="223"/>
      <c r="K42" s="150"/>
      <c r="L42" s="150"/>
      <c r="M42" s="150"/>
      <c r="N42" s="150"/>
      <c r="O42" s="150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ht="15.75" customHeight="1">
      <c r="A43" s="150"/>
      <c r="B43" s="194" t="s">
        <v>35</v>
      </c>
      <c r="C43" s="194"/>
      <c r="D43" s="194"/>
      <c r="E43" s="194"/>
      <c r="F43" s="185"/>
      <c r="G43" s="185"/>
      <c r="H43" s="202"/>
      <c r="I43" s="150"/>
      <c r="J43" s="4"/>
      <c r="K43" s="150"/>
      <c r="L43" s="150"/>
      <c r="M43" s="15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ht="15.75" customHeight="1">
      <c r="A44" s="150"/>
      <c r="B44" s="203"/>
      <c r="C44" s="204"/>
      <c r="D44" s="204"/>
      <c r="E44" s="204"/>
      <c r="F44" s="204"/>
      <c r="G44" s="204"/>
      <c r="H44" s="204"/>
      <c r="I44" s="150"/>
      <c r="J44" s="4"/>
      <c r="K44" s="150"/>
      <c r="L44" s="150"/>
      <c r="M44" s="15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ht="15.75" customHeight="1">
      <c r="A45" s="150"/>
      <c r="B45" s="171" t="s">
        <v>36</v>
      </c>
      <c r="C45" s="172" t="str">
        <f t="shared" ref="C45:E45" si="16">C5</f>
        <v>3Q21</v>
      </c>
      <c r="D45" s="172" t="str">
        <f t="shared" si="16"/>
        <v>3Q20</v>
      </c>
      <c r="E45" s="173" t="str">
        <f t="shared" si="16"/>
        <v>∆ (%)</v>
      </c>
      <c r="F45" s="174" t="str">
        <f>$F$5</f>
        <v>9M21</v>
      </c>
      <c r="G45" s="174" t="str">
        <f>$G$5</f>
        <v>9M20</v>
      </c>
      <c r="H45" s="173" t="s">
        <v>120</v>
      </c>
      <c r="I45" s="150"/>
      <c r="J45" s="4"/>
      <c r="K45" s="150"/>
      <c r="L45" s="150"/>
      <c r="M45" s="15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ht="15.75" customHeight="1">
      <c r="A46" s="150"/>
      <c r="B46" s="197" t="s">
        <v>37</v>
      </c>
      <c r="C46" s="198">
        <f>HLOOKUP(C$5,Quarter!$5:$50,Quarter!$A46,FALSE)</f>
        <v>156</v>
      </c>
      <c r="D46" s="198">
        <f>HLOOKUP(D$5,Quarter!$5:$50,Quarter!$A46,FALSE)</f>
        <v>138</v>
      </c>
      <c r="E46" s="182">
        <f>((C46-D46)/D46)*100</f>
        <v>13.04347826</v>
      </c>
      <c r="F46" s="198">
        <f>HLOOKUP(F$5,YTD!$5:$50,YTD!$A46,FALSE)</f>
        <v>411</v>
      </c>
      <c r="G46" s="198">
        <f>HLOOKUP(G$5,YTD!$5:$50,YTD!$A46,FALSE)</f>
        <v>461</v>
      </c>
      <c r="H46" s="182">
        <f>((F46-G46)/G46)*100</f>
        <v>-10.84598698</v>
      </c>
      <c r="I46" s="150"/>
      <c r="J46" s="4"/>
      <c r="K46" s="150"/>
      <c r="L46" s="150"/>
      <c r="M46" s="15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ht="12.75" customHeight="1">
      <c r="A47" s="150"/>
      <c r="B47" s="224"/>
      <c r="C47" s="225"/>
      <c r="D47" s="225"/>
      <c r="E47" s="225"/>
      <c r="F47" s="225"/>
      <c r="G47" s="225"/>
      <c r="H47" s="225"/>
      <c r="I47" s="150"/>
      <c r="J47" s="4"/>
      <c r="K47" s="150"/>
      <c r="L47" s="150"/>
      <c r="M47" s="15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ht="12.75" customHeight="1">
      <c r="A48" s="150"/>
      <c r="B48" s="226"/>
      <c r="C48" s="227"/>
      <c r="D48" s="227"/>
      <c r="E48" s="227"/>
      <c r="F48" s="227"/>
      <c r="G48" s="227"/>
      <c r="H48" s="227"/>
      <c r="I48" s="150"/>
      <c r="J48" s="4"/>
      <c r="K48" s="150"/>
      <c r="L48" s="150"/>
      <c r="M48" s="15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ht="12.75" customHeight="1">
      <c r="A49" s="150"/>
      <c r="B49" s="226"/>
      <c r="C49" s="227"/>
      <c r="D49" s="127"/>
      <c r="E49" s="127"/>
      <c r="F49" s="127"/>
      <c r="G49" s="127"/>
      <c r="H49" s="127"/>
      <c r="I49" s="160"/>
      <c r="J49" s="4"/>
      <c r="K49" s="160"/>
      <c r="L49" s="150"/>
      <c r="M49" s="15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ht="12.75" customHeight="1">
      <c r="A50" s="150"/>
      <c r="B50" s="226"/>
      <c r="C50" s="227"/>
      <c r="D50" s="127"/>
      <c r="E50" s="127"/>
      <c r="F50" s="127"/>
      <c r="G50" s="127"/>
      <c r="H50" s="127"/>
      <c r="I50" s="160"/>
      <c r="J50" s="4"/>
      <c r="K50" s="160"/>
      <c r="L50" s="150"/>
      <c r="M50" s="15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ht="12.75" customHeight="1">
      <c r="A51" s="150"/>
      <c r="B51" s="226"/>
      <c r="C51" s="227"/>
      <c r="D51" s="127"/>
      <c r="E51" s="127"/>
      <c r="F51" s="127"/>
      <c r="G51" s="127"/>
      <c r="H51" s="127"/>
      <c r="I51" s="160"/>
      <c r="J51" s="4"/>
      <c r="K51" s="160"/>
      <c r="L51" s="150"/>
      <c r="M51" s="15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ht="12.75" customHeight="1">
      <c r="A52" s="150"/>
      <c r="B52" s="4"/>
      <c r="C52" s="205"/>
      <c r="D52" s="205"/>
      <c r="E52" s="205"/>
      <c r="F52" s="205"/>
      <c r="G52" s="205"/>
      <c r="H52" s="205"/>
      <c r="I52" s="160"/>
      <c r="J52" s="4"/>
      <c r="K52" s="160"/>
      <c r="L52" s="150"/>
      <c r="M52" s="150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ht="12.75" customHeight="1">
      <c r="A53" s="150"/>
      <c r="B53" s="214"/>
      <c r="C53" s="228"/>
      <c r="D53" s="205"/>
      <c r="E53" s="205"/>
      <c r="F53" s="205"/>
      <c r="G53" s="205"/>
      <c r="H53" s="205"/>
      <c r="I53" s="160"/>
      <c r="J53" s="4"/>
      <c r="K53" s="160"/>
      <c r="L53" s="150"/>
      <c r="M53" s="150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ht="15.75" customHeight="1">
      <c r="A54" s="4"/>
      <c r="B54" s="214"/>
      <c r="C54" s="228"/>
      <c r="D54" s="205"/>
      <c r="E54" s="205"/>
      <c r="F54" s="205"/>
      <c r="G54" s="205"/>
      <c r="H54" s="20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ht="15.75" customHeight="1">
      <c r="A55" s="4"/>
      <c r="B55" s="214"/>
      <c r="C55" s="228"/>
      <c r="D55" s="205"/>
      <c r="E55" s="205"/>
      <c r="F55" s="205"/>
      <c r="G55" s="205"/>
      <c r="H55" s="20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ht="15.75" customHeight="1">
      <c r="A56" s="4"/>
      <c r="B56" s="4"/>
      <c r="C56" s="228"/>
      <c r="D56" s="205"/>
      <c r="E56" s="205"/>
      <c r="F56" s="205"/>
      <c r="G56" s="205"/>
      <c r="H56" s="20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ht="15.75" customHeight="1">
      <c r="A57" s="4"/>
      <c r="B57" s="4"/>
      <c r="C57" s="228"/>
      <c r="D57" s="205"/>
      <c r="E57" s="205"/>
      <c r="F57" s="205"/>
      <c r="G57" s="205"/>
      <c r="H57" s="20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ht="15.75" customHeight="1">
      <c r="A58" s="4"/>
      <c r="B58" s="4"/>
      <c r="C58" s="228"/>
      <c r="D58" s="205"/>
      <c r="E58" s="205"/>
      <c r="F58" s="205"/>
      <c r="G58" s="205"/>
      <c r="H58" s="20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ht="15.75" customHeight="1">
      <c r="A59" s="4"/>
      <c r="B59" s="4"/>
      <c r="C59" s="228"/>
      <c r="D59" s="205"/>
      <c r="E59" s="205"/>
      <c r="F59" s="205"/>
      <c r="G59" s="205"/>
      <c r="H59" s="20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ht="15.75" customHeight="1">
      <c r="A60" s="4"/>
      <c r="B60" s="4"/>
      <c r="C60" s="228"/>
      <c r="D60" s="205"/>
      <c r="E60" s="205"/>
      <c r="F60" s="205"/>
      <c r="G60" s="205"/>
      <c r="H60" s="205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ht="15.75" customHeight="1">
      <c r="A61" s="4"/>
      <c r="B61" s="4"/>
      <c r="C61" s="228"/>
      <c r="D61" s="205"/>
      <c r="E61" s="205"/>
      <c r="F61" s="205"/>
      <c r="G61" s="205"/>
      <c r="H61" s="205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ht="15.75" customHeight="1">
      <c r="A62" s="4"/>
      <c r="B62" s="4"/>
      <c r="C62" s="228"/>
      <c r="D62" s="205"/>
      <c r="E62" s="205"/>
      <c r="F62" s="205"/>
      <c r="G62" s="205"/>
      <c r="H62" s="205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ht="15.75" customHeight="1">
      <c r="A63" s="4"/>
      <c r="B63" s="4"/>
      <c r="C63" s="228"/>
      <c r="D63" s="205"/>
      <c r="E63" s="205"/>
      <c r="F63" s="205"/>
      <c r="G63" s="205"/>
      <c r="H63" s="205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ht="15.75" customHeight="1">
      <c r="A64" s="4"/>
      <c r="B64" s="4"/>
      <c r="C64" s="228" t="s">
        <v>126</v>
      </c>
      <c r="D64" s="205"/>
      <c r="E64" s="205"/>
      <c r="F64" s="205"/>
      <c r="G64" s="205"/>
      <c r="H64" s="205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ht="15.75" customHeight="1">
      <c r="A65" s="4"/>
      <c r="B65" s="4"/>
      <c r="C65" s="205"/>
      <c r="D65" s="205"/>
      <c r="E65" s="205"/>
      <c r="F65" s="205"/>
      <c r="G65" s="205"/>
      <c r="H65" s="20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ht="15.75" customHeight="1">
      <c r="A66" s="4"/>
      <c r="B66" s="4"/>
      <c r="C66" s="205"/>
      <c r="D66" s="205"/>
      <c r="E66" s="205"/>
      <c r="F66" s="205"/>
      <c r="G66" s="205"/>
      <c r="H66" s="20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ht="15.75" customHeight="1">
      <c r="A67" s="4"/>
      <c r="B67" s="4"/>
      <c r="C67" s="205"/>
      <c r="D67" s="205"/>
      <c r="E67" s="205"/>
      <c r="F67" s="205"/>
      <c r="G67" s="205"/>
      <c r="H67" s="205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ht="15.75" customHeight="1">
      <c r="A68" s="4"/>
      <c r="B68" s="4"/>
      <c r="C68" s="205"/>
      <c r="D68" s="205"/>
      <c r="E68" s="205"/>
      <c r="F68" s="205"/>
      <c r="G68" s="205"/>
      <c r="H68" s="205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ht="15.75" customHeight="1">
      <c r="A69" s="4"/>
      <c r="B69" s="4"/>
      <c r="C69" s="205"/>
      <c r="D69" s="205"/>
      <c r="E69" s="205"/>
      <c r="F69" s="205"/>
      <c r="G69" s="205"/>
      <c r="H69" s="205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ht="15.75" customHeight="1">
      <c r="A70" s="4"/>
      <c r="B70" s="4"/>
      <c r="C70" s="205"/>
      <c r="D70" s="205"/>
      <c r="E70" s="205"/>
      <c r="F70" s="205"/>
      <c r="G70" s="205"/>
      <c r="H70" s="205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ht="15.75" customHeight="1">
      <c r="A71" s="4"/>
      <c r="B71" s="4"/>
      <c r="C71" s="205"/>
      <c r="D71" s="205"/>
      <c r="E71" s="205"/>
      <c r="F71" s="205"/>
      <c r="G71" s="205"/>
      <c r="H71" s="20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ht="15.75" customHeight="1">
      <c r="A72" s="4"/>
      <c r="B72" s="4"/>
      <c r="C72" s="205"/>
      <c r="D72" s="205"/>
      <c r="E72" s="205"/>
      <c r="F72" s="205"/>
      <c r="G72" s="205"/>
      <c r="H72" s="20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ht="15.75" customHeight="1">
      <c r="A73" s="4"/>
      <c r="B73" s="4"/>
      <c r="C73" s="205"/>
      <c r="D73" s="205"/>
      <c r="E73" s="205"/>
      <c r="F73" s="205"/>
      <c r="G73" s="205"/>
      <c r="H73" s="205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ht="15.75" customHeight="1">
      <c r="A74" s="4"/>
      <c r="B74" s="4"/>
      <c r="C74" s="205"/>
      <c r="D74" s="205"/>
      <c r="E74" s="205"/>
      <c r="F74" s="205"/>
      <c r="G74" s="205"/>
      <c r="H74" s="20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ht="15.75" customHeight="1">
      <c r="A75" s="4"/>
      <c r="B75" s="4"/>
      <c r="C75" s="205"/>
      <c r="D75" s="205"/>
      <c r="E75" s="205"/>
      <c r="F75" s="205"/>
      <c r="G75" s="205"/>
      <c r="H75" s="205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ht="15.75" customHeight="1">
      <c r="A76" s="4"/>
      <c r="B76" s="4"/>
      <c r="C76" s="205"/>
      <c r="D76" s="205"/>
      <c r="E76" s="205"/>
      <c r="F76" s="205"/>
      <c r="G76" s="205"/>
      <c r="H76" s="20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ht="15.75" customHeight="1">
      <c r="A77" s="4"/>
      <c r="B77" s="4"/>
      <c r="C77" s="205"/>
      <c r="D77" s="205"/>
      <c r="E77" s="205"/>
      <c r="F77" s="205"/>
      <c r="G77" s="205"/>
      <c r="H77" s="205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ht="15.75" customHeight="1">
      <c r="A78" s="4"/>
      <c r="B78" s="4"/>
      <c r="C78" s="205"/>
      <c r="D78" s="205"/>
      <c r="E78" s="205"/>
      <c r="F78" s="205"/>
      <c r="G78" s="205"/>
      <c r="H78" s="20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ht="15.75" customHeight="1">
      <c r="A79" s="4"/>
      <c r="B79" s="4"/>
      <c r="C79" s="205"/>
      <c r="D79" s="205"/>
      <c r="E79" s="205"/>
      <c r="F79" s="205"/>
      <c r="G79" s="205"/>
      <c r="H79" s="205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ht="15.75" customHeight="1">
      <c r="A80" s="4"/>
      <c r="B80" s="4"/>
      <c r="C80" s="205"/>
      <c r="D80" s="205"/>
      <c r="E80" s="205"/>
      <c r="F80" s="205"/>
      <c r="G80" s="205"/>
      <c r="H80" s="20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ht="15.75" customHeight="1">
      <c r="A81" s="4"/>
      <c r="B81" s="4"/>
      <c r="C81" s="205"/>
      <c r="D81" s="205"/>
      <c r="E81" s="205"/>
      <c r="F81" s="205"/>
      <c r="G81" s="205"/>
      <c r="H81" s="20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ht="15.75" customHeight="1">
      <c r="A82" s="4"/>
      <c r="B82" s="4"/>
      <c r="C82" s="205"/>
      <c r="D82" s="205"/>
      <c r="E82" s="205"/>
      <c r="F82" s="205"/>
      <c r="G82" s="205"/>
      <c r="H82" s="205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ht="15.75" customHeight="1">
      <c r="A83" s="4"/>
      <c r="B83" s="4"/>
      <c r="C83" s="205"/>
      <c r="D83" s="205"/>
      <c r="E83" s="205"/>
      <c r="F83" s="205"/>
      <c r="G83" s="205"/>
      <c r="H83" s="205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ht="15.75" customHeight="1">
      <c r="A84" s="4"/>
      <c r="B84" s="4"/>
      <c r="C84" s="205"/>
      <c r="D84" s="205"/>
      <c r="E84" s="205"/>
      <c r="F84" s="205"/>
      <c r="G84" s="205"/>
      <c r="H84" s="20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ht="15.75" customHeight="1">
      <c r="A85" s="4"/>
      <c r="B85" s="4"/>
      <c r="C85" s="205"/>
      <c r="D85" s="205"/>
      <c r="E85" s="205"/>
      <c r="F85" s="205"/>
      <c r="G85" s="205"/>
      <c r="H85" s="20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ht="15.75" customHeight="1">
      <c r="A86" s="4"/>
      <c r="B86" s="4"/>
      <c r="C86" s="205"/>
      <c r="D86" s="205"/>
      <c r="E86" s="205"/>
      <c r="F86" s="205"/>
      <c r="G86" s="205"/>
      <c r="H86" s="20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ht="15.75" customHeight="1">
      <c r="A87" s="4"/>
      <c r="B87" s="4"/>
      <c r="C87" s="205"/>
      <c r="D87" s="205"/>
      <c r="E87" s="205"/>
      <c r="F87" s="205"/>
      <c r="G87" s="205"/>
      <c r="H87" s="20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ht="15.75" customHeight="1">
      <c r="A88" s="4"/>
      <c r="B88" s="4"/>
      <c r="C88" s="205"/>
      <c r="D88" s="205"/>
      <c r="E88" s="205"/>
      <c r="F88" s="205"/>
      <c r="G88" s="205"/>
      <c r="H88" s="20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ht="15.75" customHeight="1">
      <c r="A89" s="4"/>
      <c r="B89" s="4"/>
      <c r="C89" s="205"/>
      <c r="D89" s="205"/>
      <c r="E89" s="205"/>
      <c r="F89" s="205"/>
      <c r="G89" s="205"/>
      <c r="H89" s="205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ht="15.75" customHeight="1">
      <c r="A90" s="4"/>
      <c r="B90" s="4"/>
      <c r="C90" s="205"/>
      <c r="D90" s="205"/>
      <c r="E90" s="205"/>
      <c r="F90" s="205"/>
      <c r="G90" s="205"/>
      <c r="H90" s="20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ht="15.75" customHeight="1">
      <c r="A91" s="4"/>
      <c r="B91" s="4"/>
      <c r="C91" s="205"/>
      <c r="D91" s="205"/>
      <c r="E91" s="205"/>
      <c r="F91" s="205"/>
      <c r="G91" s="205"/>
      <c r="H91" s="205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ht="15.75" customHeight="1">
      <c r="A92" s="4"/>
      <c r="B92" s="4"/>
      <c r="C92" s="205"/>
      <c r="D92" s="205"/>
      <c r="E92" s="205"/>
      <c r="F92" s="205"/>
      <c r="G92" s="205"/>
      <c r="H92" s="20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ht="15.75" customHeight="1">
      <c r="A93" s="4"/>
      <c r="B93" s="4"/>
      <c r="C93" s="205"/>
      <c r="D93" s="205"/>
      <c r="E93" s="205"/>
      <c r="F93" s="205"/>
      <c r="G93" s="205"/>
      <c r="H93" s="20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ht="15.75" customHeight="1">
      <c r="A94" s="4"/>
      <c r="B94" s="4"/>
      <c r="C94" s="205"/>
      <c r="D94" s="205"/>
      <c r="E94" s="205"/>
      <c r="F94" s="205"/>
      <c r="G94" s="205"/>
      <c r="H94" s="205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ht="15.75" customHeight="1">
      <c r="A95" s="4"/>
      <c r="B95" s="4"/>
      <c r="C95" s="205"/>
      <c r="D95" s="205"/>
      <c r="E95" s="205"/>
      <c r="F95" s="205"/>
      <c r="G95" s="205"/>
      <c r="H95" s="20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ht="15.75" customHeight="1">
      <c r="A96" s="4"/>
      <c r="B96" s="4"/>
      <c r="C96" s="205"/>
      <c r="D96" s="205"/>
      <c r="E96" s="205"/>
      <c r="F96" s="205"/>
      <c r="G96" s="205"/>
      <c r="H96" s="205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ht="15.75" customHeight="1">
      <c r="A97" s="4"/>
      <c r="B97" s="4"/>
      <c r="C97" s="205"/>
      <c r="D97" s="205"/>
      <c r="E97" s="205"/>
      <c r="F97" s="205"/>
      <c r="G97" s="205"/>
      <c r="H97" s="20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ht="15.75" customHeight="1">
      <c r="A98" s="4"/>
      <c r="B98" s="4"/>
      <c r="C98" s="205"/>
      <c r="D98" s="205"/>
      <c r="E98" s="205"/>
      <c r="F98" s="205"/>
      <c r="G98" s="205"/>
      <c r="H98" s="205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ht="15.75" customHeight="1">
      <c r="A99" s="4"/>
      <c r="B99" s="4"/>
      <c r="C99" s="205"/>
      <c r="D99" s="205"/>
      <c r="E99" s="205"/>
      <c r="F99" s="205"/>
      <c r="G99" s="205"/>
      <c r="H99" s="20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ht="15.75" customHeight="1">
      <c r="A100" s="4"/>
      <c r="B100" s="4"/>
      <c r="C100" s="205"/>
      <c r="D100" s="205"/>
      <c r="E100" s="205"/>
      <c r="F100" s="205"/>
      <c r="G100" s="205"/>
      <c r="H100" s="205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ht="15.75" customHeight="1">
      <c r="A101" s="4"/>
      <c r="B101" s="4"/>
      <c r="C101" s="205"/>
      <c r="D101" s="205"/>
      <c r="E101" s="205"/>
      <c r="F101" s="205"/>
      <c r="G101" s="205"/>
      <c r="H101" s="20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ht="15.75" customHeight="1">
      <c r="A102" s="4"/>
      <c r="B102" s="4"/>
      <c r="C102" s="205"/>
      <c r="D102" s="205"/>
      <c r="E102" s="205"/>
      <c r="F102" s="205"/>
      <c r="G102" s="205"/>
      <c r="H102" s="205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ht="15.75" customHeight="1">
      <c r="A103" s="4"/>
      <c r="B103" s="4"/>
      <c r="C103" s="205"/>
      <c r="D103" s="205"/>
      <c r="E103" s="205"/>
      <c r="F103" s="205"/>
      <c r="G103" s="205"/>
      <c r="H103" s="20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ht="15.75" customHeight="1">
      <c r="A104" s="4"/>
      <c r="B104" s="4"/>
      <c r="C104" s="205"/>
      <c r="D104" s="205"/>
      <c r="E104" s="205"/>
      <c r="F104" s="205"/>
      <c r="G104" s="205"/>
      <c r="H104" s="205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ht="15.75" customHeight="1">
      <c r="A105" s="4"/>
      <c r="B105" s="4"/>
      <c r="C105" s="205"/>
      <c r="D105" s="205"/>
      <c r="E105" s="205"/>
      <c r="F105" s="205"/>
      <c r="G105" s="205"/>
      <c r="H105" s="20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ht="15.75" customHeight="1">
      <c r="A106" s="4"/>
      <c r="B106" s="4"/>
      <c r="C106" s="205"/>
      <c r="D106" s="205"/>
      <c r="E106" s="205"/>
      <c r="F106" s="205"/>
      <c r="G106" s="205"/>
      <c r="H106" s="20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ht="15.75" customHeight="1">
      <c r="A107" s="4"/>
      <c r="B107" s="4"/>
      <c r="C107" s="205"/>
      <c r="D107" s="205"/>
      <c r="E107" s="205"/>
      <c r="F107" s="205"/>
      <c r="G107" s="205"/>
      <c r="H107" s="20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ht="15.75" customHeight="1">
      <c r="A108" s="4"/>
      <c r="B108" s="4"/>
      <c r="C108" s="205"/>
      <c r="D108" s="205"/>
      <c r="E108" s="205"/>
      <c r="F108" s="205"/>
      <c r="G108" s="205"/>
      <c r="H108" s="205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ht="15.75" customHeight="1">
      <c r="A109" s="4"/>
      <c r="B109" s="4"/>
      <c r="C109" s="205"/>
      <c r="D109" s="205"/>
      <c r="E109" s="205"/>
      <c r="F109" s="205"/>
      <c r="G109" s="205"/>
      <c r="H109" s="20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ht="15.75" customHeight="1">
      <c r="A110" s="4"/>
      <c r="B110" s="4"/>
      <c r="C110" s="205"/>
      <c r="D110" s="205"/>
      <c r="E110" s="205"/>
      <c r="F110" s="205"/>
      <c r="G110" s="205"/>
      <c r="H110" s="20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ht="15.75" customHeight="1">
      <c r="A111" s="4"/>
      <c r="B111" s="4"/>
      <c r="C111" s="205"/>
      <c r="D111" s="205"/>
      <c r="E111" s="205"/>
      <c r="F111" s="205"/>
      <c r="G111" s="205"/>
      <c r="H111" s="20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ht="15.75" customHeight="1">
      <c r="A112" s="4"/>
      <c r="B112" s="4"/>
      <c r="C112" s="205"/>
      <c r="D112" s="205"/>
      <c r="E112" s="205"/>
      <c r="F112" s="205"/>
      <c r="G112" s="205"/>
      <c r="H112" s="20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ht="15.75" customHeight="1">
      <c r="A113" s="4"/>
      <c r="B113" s="4"/>
      <c r="C113" s="205"/>
      <c r="D113" s="205"/>
      <c r="E113" s="205"/>
      <c r="F113" s="205"/>
      <c r="G113" s="205"/>
      <c r="H113" s="20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ht="15.75" customHeight="1">
      <c r="A114" s="4"/>
      <c r="B114" s="4"/>
      <c r="C114" s="205"/>
      <c r="D114" s="205"/>
      <c r="E114" s="205"/>
      <c r="F114" s="205"/>
      <c r="G114" s="205"/>
      <c r="H114" s="20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ht="15.75" customHeight="1">
      <c r="A115" s="4"/>
      <c r="B115" s="4"/>
      <c r="C115" s="205"/>
      <c r="D115" s="205"/>
      <c r="E115" s="205"/>
      <c r="F115" s="205"/>
      <c r="G115" s="205"/>
      <c r="H115" s="20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ht="15.75" customHeight="1">
      <c r="A116" s="4"/>
      <c r="B116" s="4"/>
      <c r="C116" s="205"/>
      <c r="D116" s="205"/>
      <c r="E116" s="205"/>
      <c r="F116" s="205"/>
      <c r="G116" s="205"/>
      <c r="H116" s="20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ht="15.75" customHeight="1">
      <c r="A117" s="4"/>
      <c r="B117" s="4"/>
      <c r="C117" s="205"/>
      <c r="D117" s="205"/>
      <c r="E117" s="205"/>
      <c r="F117" s="205"/>
      <c r="G117" s="205"/>
      <c r="H117" s="20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ht="15.75" customHeight="1">
      <c r="A118" s="4"/>
      <c r="B118" s="4"/>
      <c r="C118" s="205"/>
      <c r="D118" s="205"/>
      <c r="E118" s="205"/>
      <c r="F118" s="205"/>
      <c r="G118" s="205"/>
      <c r="H118" s="20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ht="15.75" customHeight="1">
      <c r="A119" s="4"/>
      <c r="B119" s="4"/>
      <c r="C119" s="205"/>
      <c r="D119" s="205"/>
      <c r="E119" s="205"/>
      <c r="F119" s="205"/>
      <c r="G119" s="205"/>
      <c r="H119" s="20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ht="15.75" customHeight="1">
      <c r="A120" s="4"/>
      <c r="B120" s="4"/>
      <c r="C120" s="205"/>
      <c r="D120" s="205"/>
      <c r="E120" s="205"/>
      <c r="F120" s="205"/>
      <c r="G120" s="205"/>
      <c r="H120" s="20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ht="15.75" customHeight="1">
      <c r="A121" s="4"/>
      <c r="B121" s="4"/>
      <c r="C121" s="205"/>
      <c r="D121" s="205"/>
      <c r="E121" s="205"/>
      <c r="F121" s="205"/>
      <c r="G121" s="205"/>
      <c r="H121" s="205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ht="15.75" customHeight="1">
      <c r="A122" s="4"/>
      <c r="B122" s="4"/>
      <c r="C122" s="205"/>
      <c r="D122" s="205"/>
      <c r="E122" s="205"/>
      <c r="F122" s="205"/>
      <c r="G122" s="205"/>
      <c r="H122" s="20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ht="15.75" customHeight="1">
      <c r="A123" s="4"/>
      <c r="B123" s="4"/>
      <c r="C123" s="205"/>
      <c r="D123" s="205"/>
      <c r="E123" s="205"/>
      <c r="F123" s="205"/>
      <c r="G123" s="205"/>
      <c r="H123" s="20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ht="15.75" customHeight="1">
      <c r="A124" s="4"/>
      <c r="B124" s="4"/>
      <c r="C124" s="205"/>
      <c r="D124" s="205"/>
      <c r="E124" s="205"/>
      <c r="F124" s="205"/>
      <c r="G124" s="205"/>
      <c r="H124" s="20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ht="15.75" customHeight="1">
      <c r="A125" s="4"/>
      <c r="B125" s="4"/>
      <c r="C125" s="205"/>
      <c r="D125" s="205"/>
      <c r="E125" s="205"/>
      <c r="F125" s="205"/>
      <c r="G125" s="205"/>
      <c r="H125" s="20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ht="15.75" customHeight="1">
      <c r="A126" s="4"/>
      <c r="B126" s="4"/>
      <c r="C126" s="205"/>
      <c r="D126" s="205"/>
      <c r="E126" s="205"/>
      <c r="F126" s="205"/>
      <c r="G126" s="205"/>
      <c r="H126" s="20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ht="15.75" customHeight="1">
      <c r="A127" s="4"/>
      <c r="B127" s="4"/>
      <c r="C127" s="205"/>
      <c r="D127" s="205"/>
      <c r="E127" s="205"/>
      <c r="F127" s="205"/>
      <c r="G127" s="205"/>
      <c r="H127" s="20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ht="15.75" customHeight="1">
      <c r="A128" s="4"/>
      <c r="B128" s="4"/>
      <c r="C128" s="205"/>
      <c r="D128" s="205"/>
      <c r="E128" s="205"/>
      <c r="F128" s="205"/>
      <c r="G128" s="205"/>
      <c r="H128" s="20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ht="15.75" customHeight="1">
      <c r="A129" s="4"/>
      <c r="B129" s="4"/>
      <c r="C129" s="205"/>
      <c r="D129" s="205"/>
      <c r="E129" s="205"/>
      <c r="F129" s="205"/>
      <c r="G129" s="205"/>
      <c r="H129" s="205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ht="15.75" customHeight="1">
      <c r="A130" s="4"/>
      <c r="B130" s="4"/>
      <c r="C130" s="205"/>
      <c r="D130" s="205"/>
      <c r="E130" s="205"/>
      <c r="F130" s="205"/>
      <c r="G130" s="205"/>
      <c r="H130" s="20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ht="15.75" customHeight="1">
      <c r="A131" s="4"/>
      <c r="B131" s="4"/>
      <c r="C131" s="205"/>
      <c r="D131" s="205"/>
      <c r="E131" s="205"/>
      <c r="F131" s="205"/>
      <c r="G131" s="205"/>
      <c r="H131" s="205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ht="15.75" customHeight="1">
      <c r="A132" s="4"/>
      <c r="B132" s="4"/>
      <c r="C132" s="205"/>
      <c r="D132" s="205"/>
      <c r="E132" s="205"/>
      <c r="F132" s="205"/>
      <c r="G132" s="205"/>
      <c r="H132" s="20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ht="15.75" customHeight="1">
      <c r="A133" s="4"/>
      <c r="B133" s="4"/>
      <c r="C133" s="205"/>
      <c r="D133" s="205"/>
      <c r="E133" s="205"/>
      <c r="F133" s="205"/>
      <c r="G133" s="205"/>
      <c r="H133" s="20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ht="15.75" customHeight="1">
      <c r="A134" s="4"/>
      <c r="B134" s="4"/>
      <c r="C134" s="205"/>
      <c r="D134" s="205"/>
      <c r="E134" s="205"/>
      <c r="F134" s="205"/>
      <c r="G134" s="205"/>
      <c r="H134" s="205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ht="15.75" customHeight="1">
      <c r="A135" s="4"/>
      <c r="B135" s="4"/>
      <c r="C135" s="205"/>
      <c r="D135" s="205"/>
      <c r="E135" s="205"/>
      <c r="F135" s="205"/>
      <c r="G135" s="205"/>
      <c r="H135" s="20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ht="15.75" customHeight="1">
      <c r="A136" s="4"/>
      <c r="B136" s="4"/>
      <c r="C136" s="205"/>
      <c r="D136" s="205"/>
      <c r="E136" s="205"/>
      <c r="F136" s="205"/>
      <c r="G136" s="205"/>
      <c r="H136" s="20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ht="15.75" customHeight="1">
      <c r="A137" s="4"/>
      <c r="B137" s="4"/>
      <c r="C137" s="205"/>
      <c r="D137" s="205"/>
      <c r="E137" s="205"/>
      <c r="F137" s="205"/>
      <c r="G137" s="205"/>
      <c r="H137" s="20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ht="15.75" customHeight="1">
      <c r="A138" s="4"/>
      <c r="B138" s="4"/>
      <c r="C138" s="205"/>
      <c r="D138" s="205"/>
      <c r="E138" s="205"/>
      <c r="F138" s="205"/>
      <c r="G138" s="205"/>
      <c r="H138" s="205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ht="15.75" customHeight="1">
      <c r="A139" s="4"/>
      <c r="B139" s="4"/>
      <c r="C139" s="205"/>
      <c r="D139" s="205"/>
      <c r="E139" s="205"/>
      <c r="F139" s="205"/>
      <c r="G139" s="205"/>
      <c r="H139" s="20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ht="15.75" customHeight="1">
      <c r="A140" s="4"/>
      <c r="B140" s="4"/>
      <c r="C140" s="205"/>
      <c r="D140" s="205"/>
      <c r="E140" s="205"/>
      <c r="F140" s="205"/>
      <c r="G140" s="205"/>
      <c r="H140" s="20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ht="15.75" customHeight="1">
      <c r="A141" s="4"/>
      <c r="B141" s="4"/>
      <c r="C141" s="205"/>
      <c r="D141" s="205"/>
      <c r="E141" s="205"/>
      <c r="F141" s="205"/>
      <c r="G141" s="205"/>
      <c r="H141" s="20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ht="15.75" customHeight="1">
      <c r="A142" s="4"/>
      <c r="B142" s="4"/>
      <c r="C142" s="205"/>
      <c r="D142" s="205"/>
      <c r="E142" s="205"/>
      <c r="F142" s="205"/>
      <c r="G142" s="205"/>
      <c r="H142" s="20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ht="15.75" customHeight="1">
      <c r="A143" s="4"/>
      <c r="B143" s="4"/>
      <c r="C143" s="205"/>
      <c r="D143" s="205"/>
      <c r="E143" s="205"/>
      <c r="F143" s="205"/>
      <c r="G143" s="205"/>
      <c r="H143" s="20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ht="15.75" customHeight="1">
      <c r="A144" s="4"/>
      <c r="B144" s="4"/>
      <c r="C144" s="205"/>
      <c r="D144" s="205"/>
      <c r="E144" s="205"/>
      <c r="F144" s="205"/>
      <c r="G144" s="205"/>
      <c r="H144" s="205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ht="15.75" customHeight="1">
      <c r="A145" s="4"/>
      <c r="B145" s="4"/>
      <c r="C145" s="205"/>
      <c r="D145" s="205"/>
      <c r="E145" s="205"/>
      <c r="F145" s="205"/>
      <c r="G145" s="205"/>
      <c r="H145" s="20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ht="15.75" customHeight="1">
      <c r="A146" s="4"/>
      <c r="B146" s="4"/>
      <c r="C146" s="205"/>
      <c r="D146" s="205"/>
      <c r="E146" s="205"/>
      <c r="F146" s="205"/>
      <c r="G146" s="205"/>
      <c r="H146" s="20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ht="15.75" customHeight="1">
      <c r="A147" s="4"/>
      <c r="B147" s="4"/>
      <c r="C147" s="205"/>
      <c r="D147" s="205"/>
      <c r="E147" s="205"/>
      <c r="F147" s="205"/>
      <c r="G147" s="205"/>
      <c r="H147" s="205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ht="15.75" customHeight="1">
      <c r="A148" s="4"/>
      <c r="B148" s="4"/>
      <c r="C148" s="205"/>
      <c r="D148" s="205"/>
      <c r="E148" s="205"/>
      <c r="F148" s="205"/>
      <c r="G148" s="205"/>
      <c r="H148" s="20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ht="15.75" customHeight="1">
      <c r="A149" s="4"/>
      <c r="B149" s="4"/>
      <c r="C149" s="205"/>
      <c r="D149" s="205"/>
      <c r="E149" s="205"/>
      <c r="F149" s="205"/>
      <c r="G149" s="205"/>
      <c r="H149" s="205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ht="15.75" customHeight="1">
      <c r="A150" s="4"/>
      <c r="B150" s="4"/>
      <c r="C150" s="205"/>
      <c r="D150" s="205"/>
      <c r="E150" s="205"/>
      <c r="F150" s="205"/>
      <c r="G150" s="205"/>
      <c r="H150" s="20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ht="15.75" customHeight="1">
      <c r="A151" s="4"/>
      <c r="B151" s="4"/>
      <c r="C151" s="205"/>
      <c r="D151" s="205"/>
      <c r="E151" s="205"/>
      <c r="F151" s="205"/>
      <c r="G151" s="205"/>
      <c r="H151" s="205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ht="15.75" customHeight="1">
      <c r="A152" s="4"/>
      <c r="B152" s="4"/>
      <c r="C152" s="205"/>
      <c r="D152" s="205"/>
      <c r="E152" s="205"/>
      <c r="F152" s="205"/>
      <c r="G152" s="205"/>
      <c r="H152" s="20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ht="15.75" customHeight="1">
      <c r="A153" s="4"/>
      <c r="B153" s="4"/>
      <c r="C153" s="205"/>
      <c r="D153" s="205"/>
      <c r="E153" s="205"/>
      <c r="F153" s="205"/>
      <c r="G153" s="205"/>
      <c r="H153" s="205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ht="15.75" customHeight="1">
      <c r="A154" s="4"/>
      <c r="B154" s="4"/>
      <c r="C154" s="205"/>
      <c r="D154" s="205"/>
      <c r="E154" s="205"/>
      <c r="F154" s="205"/>
      <c r="G154" s="205"/>
      <c r="H154" s="20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ht="15.75" customHeight="1">
      <c r="A155" s="4"/>
      <c r="B155" s="4"/>
      <c r="C155" s="205"/>
      <c r="D155" s="205"/>
      <c r="E155" s="205"/>
      <c r="F155" s="205"/>
      <c r="G155" s="205"/>
      <c r="H155" s="205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ht="15.75" customHeight="1">
      <c r="A156" s="4"/>
      <c r="B156" s="4"/>
      <c r="C156" s="205"/>
      <c r="D156" s="205"/>
      <c r="E156" s="205"/>
      <c r="F156" s="205"/>
      <c r="G156" s="205"/>
      <c r="H156" s="20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ht="15.75" customHeight="1">
      <c r="A157" s="4"/>
      <c r="B157" s="4"/>
      <c r="C157" s="205"/>
      <c r="D157" s="205"/>
      <c r="E157" s="205"/>
      <c r="F157" s="205"/>
      <c r="G157" s="205"/>
      <c r="H157" s="205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ht="15.75" customHeight="1">
      <c r="A158" s="4"/>
      <c r="B158" s="4"/>
      <c r="C158" s="205"/>
      <c r="D158" s="205"/>
      <c r="E158" s="205"/>
      <c r="F158" s="205"/>
      <c r="G158" s="205"/>
      <c r="H158" s="20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ht="15.75" customHeight="1">
      <c r="A159" s="4"/>
      <c r="B159" s="4"/>
      <c r="C159" s="205"/>
      <c r="D159" s="205"/>
      <c r="E159" s="205"/>
      <c r="F159" s="205"/>
      <c r="G159" s="205"/>
      <c r="H159" s="20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ht="15.75" customHeight="1">
      <c r="A160" s="4"/>
      <c r="B160" s="4"/>
      <c r="C160" s="205"/>
      <c r="D160" s="205"/>
      <c r="E160" s="205"/>
      <c r="F160" s="205"/>
      <c r="G160" s="205"/>
      <c r="H160" s="20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ht="15.75" customHeight="1">
      <c r="A161" s="4"/>
      <c r="B161" s="4"/>
      <c r="C161" s="205"/>
      <c r="D161" s="205"/>
      <c r="E161" s="205"/>
      <c r="F161" s="205"/>
      <c r="G161" s="205"/>
      <c r="H161" s="20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ht="15.75" customHeight="1">
      <c r="A162" s="4"/>
      <c r="B162" s="4"/>
      <c r="C162" s="205"/>
      <c r="D162" s="205"/>
      <c r="E162" s="205"/>
      <c r="F162" s="205"/>
      <c r="G162" s="205"/>
      <c r="H162" s="205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ht="15.75" customHeight="1">
      <c r="A163" s="4"/>
      <c r="B163" s="4"/>
      <c r="C163" s="205"/>
      <c r="D163" s="205"/>
      <c r="E163" s="205"/>
      <c r="F163" s="205"/>
      <c r="G163" s="205"/>
      <c r="H163" s="20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ht="15.75" customHeight="1">
      <c r="A164" s="4"/>
      <c r="B164" s="4"/>
      <c r="C164" s="205"/>
      <c r="D164" s="205"/>
      <c r="E164" s="205"/>
      <c r="F164" s="205"/>
      <c r="G164" s="205"/>
      <c r="H164" s="205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ht="15.75" customHeight="1">
      <c r="A165" s="4"/>
      <c r="B165" s="4"/>
      <c r="C165" s="205"/>
      <c r="D165" s="205"/>
      <c r="E165" s="205"/>
      <c r="F165" s="205"/>
      <c r="G165" s="205"/>
      <c r="H165" s="20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ht="15.75" customHeight="1">
      <c r="A166" s="4"/>
      <c r="B166" s="4"/>
      <c r="C166" s="205"/>
      <c r="D166" s="205"/>
      <c r="E166" s="205"/>
      <c r="F166" s="205"/>
      <c r="G166" s="205"/>
      <c r="H166" s="205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ht="15.75" customHeight="1">
      <c r="A167" s="4"/>
      <c r="B167" s="4"/>
      <c r="C167" s="205"/>
      <c r="D167" s="205"/>
      <c r="E167" s="205"/>
      <c r="F167" s="205"/>
      <c r="G167" s="205"/>
      <c r="H167" s="20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ht="15.75" customHeight="1">
      <c r="A168" s="4"/>
      <c r="B168" s="4"/>
      <c r="C168" s="205"/>
      <c r="D168" s="205"/>
      <c r="E168" s="205"/>
      <c r="F168" s="205"/>
      <c r="G168" s="205"/>
      <c r="H168" s="20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ht="15.75" customHeight="1">
      <c r="A169" s="4"/>
      <c r="B169" s="4"/>
      <c r="C169" s="205"/>
      <c r="D169" s="205"/>
      <c r="E169" s="205"/>
      <c r="F169" s="205"/>
      <c r="G169" s="205"/>
      <c r="H169" s="20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ht="15.75" customHeight="1">
      <c r="A170" s="4"/>
      <c r="B170" s="4"/>
      <c r="C170" s="205"/>
      <c r="D170" s="205"/>
      <c r="E170" s="205"/>
      <c r="F170" s="205"/>
      <c r="G170" s="205"/>
      <c r="H170" s="205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ht="15.75" customHeight="1">
      <c r="A171" s="4"/>
      <c r="B171" s="4"/>
      <c r="C171" s="205"/>
      <c r="D171" s="205"/>
      <c r="E171" s="205"/>
      <c r="F171" s="205"/>
      <c r="G171" s="205"/>
      <c r="H171" s="20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ht="15.75" customHeight="1">
      <c r="A172" s="4"/>
      <c r="B172" s="4"/>
      <c r="C172" s="205"/>
      <c r="D172" s="205"/>
      <c r="E172" s="205"/>
      <c r="F172" s="205"/>
      <c r="G172" s="205"/>
      <c r="H172" s="205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ht="15.75" customHeight="1">
      <c r="A173" s="4"/>
      <c r="B173" s="4"/>
      <c r="C173" s="205"/>
      <c r="D173" s="205"/>
      <c r="E173" s="205"/>
      <c r="F173" s="205"/>
      <c r="G173" s="205"/>
      <c r="H173" s="20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ht="15.75" customHeight="1">
      <c r="A174" s="4"/>
      <c r="B174" s="4"/>
      <c r="C174" s="205"/>
      <c r="D174" s="205"/>
      <c r="E174" s="205"/>
      <c r="F174" s="205"/>
      <c r="G174" s="205"/>
      <c r="H174" s="20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ht="15.75" customHeight="1">
      <c r="A175" s="4"/>
      <c r="B175" s="4"/>
      <c r="C175" s="205"/>
      <c r="D175" s="205"/>
      <c r="E175" s="205"/>
      <c r="F175" s="205"/>
      <c r="G175" s="205"/>
      <c r="H175" s="20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ht="15.75" customHeight="1">
      <c r="A176" s="4"/>
      <c r="B176" s="4"/>
      <c r="C176" s="205"/>
      <c r="D176" s="205"/>
      <c r="E176" s="205"/>
      <c r="F176" s="205"/>
      <c r="G176" s="205"/>
      <c r="H176" s="20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ht="15.75" customHeight="1">
      <c r="A177" s="4"/>
      <c r="B177" s="4"/>
      <c r="C177" s="205"/>
      <c r="D177" s="205"/>
      <c r="E177" s="205"/>
      <c r="F177" s="205"/>
      <c r="G177" s="205"/>
      <c r="H177" s="20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ht="15.75" customHeight="1">
      <c r="A178" s="4"/>
      <c r="B178" s="4"/>
      <c r="C178" s="205"/>
      <c r="D178" s="205"/>
      <c r="E178" s="205"/>
      <c r="F178" s="205"/>
      <c r="G178" s="205"/>
      <c r="H178" s="20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ht="15.75" customHeight="1">
      <c r="A179" s="4"/>
      <c r="B179" s="4"/>
      <c r="C179" s="205"/>
      <c r="D179" s="205"/>
      <c r="E179" s="205"/>
      <c r="F179" s="205"/>
      <c r="G179" s="205"/>
      <c r="H179" s="20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ht="15.75" customHeight="1">
      <c r="A180" s="4"/>
      <c r="B180" s="4"/>
      <c r="C180" s="205"/>
      <c r="D180" s="205"/>
      <c r="E180" s="205"/>
      <c r="F180" s="205"/>
      <c r="G180" s="205"/>
      <c r="H180" s="20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ht="15.75" customHeight="1">
      <c r="A181" s="4"/>
      <c r="B181" s="4"/>
      <c r="C181" s="205"/>
      <c r="D181" s="205"/>
      <c r="E181" s="205"/>
      <c r="F181" s="205"/>
      <c r="G181" s="205"/>
      <c r="H181" s="20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ht="15.75" customHeight="1">
      <c r="A182" s="4"/>
      <c r="B182" s="4"/>
      <c r="C182" s="205"/>
      <c r="D182" s="205"/>
      <c r="E182" s="205"/>
      <c r="F182" s="205"/>
      <c r="G182" s="205"/>
      <c r="H182" s="20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ht="15.75" customHeight="1">
      <c r="A183" s="4"/>
      <c r="B183" s="4"/>
      <c r="C183" s="205"/>
      <c r="D183" s="205"/>
      <c r="E183" s="205"/>
      <c r="F183" s="205"/>
      <c r="G183" s="205"/>
      <c r="H183" s="20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ht="15.75" customHeight="1">
      <c r="A184" s="4"/>
      <c r="B184" s="4"/>
      <c r="C184" s="205"/>
      <c r="D184" s="205"/>
      <c r="E184" s="205"/>
      <c r="F184" s="205"/>
      <c r="G184" s="205"/>
      <c r="H184" s="20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ht="15.75" customHeight="1">
      <c r="A185" s="4"/>
      <c r="B185" s="4"/>
      <c r="C185" s="205"/>
      <c r="D185" s="205"/>
      <c r="E185" s="205"/>
      <c r="F185" s="205"/>
      <c r="G185" s="205"/>
      <c r="H185" s="20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ht="15.75" customHeight="1">
      <c r="A186" s="4"/>
      <c r="B186" s="4"/>
      <c r="C186" s="205"/>
      <c r="D186" s="205"/>
      <c r="E186" s="205"/>
      <c r="F186" s="205"/>
      <c r="G186" s="205"/>
      <c r="H186" s="20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ht="15.75" customHeight="1">
      <c r="A187" s="4"/>
      <c r="B187" s="4"/>
      <c r="C187" s="205"/>
      <c r="D187" s="205"/>
      <c r="E187" s="205"/>
      <c r="F187" s="205"/>
      <c r="G187" s="205"/>
      <c r="H187" s="20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ht="15.75" customHeight="1">
      <c r="A188" s="4"/>
      <c r="B188" s="4"/>
      <c r="C188" s="205"/>
      <c r="D188" s="205"/>
      <c r="E188" s="205"/>
      <c r="F188" s="205"/>
      <c r="G188" s="205"/>
      <c r="H188" s="20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ht="15.75" customHeight="1">
      <c r="A189" s="4"/>
      <c r="B189" s="4"/>
      <c r="C189" s="205"/>
      <c r="D189" s="205"/>
      <c r="E189" s="205"/>
      <c r="F189" s="205"/>
      <c r="G189" s="205"/>
      <c r="H189" s="20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ht="15.75" customHeight="1">
      <c r="A190" s="4"/>
      <c r="B190" s="4"/>
      <c r="C190" s="205"/>
      <c r="D190" s="205"/>
      <c r="E190" s="205"/>
      <c r="F190" s="205"/>
      <c r="G190" s="205"/>
      <c r="H190" s="20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ht="15.75" customHeight="1">
      <c r="A191" s="4"/>
      <c r="B191" s="4"/>
      <c r="C191" s="205"/>
      <c r="D191" s="205"/>
      <c r="E191" s="205"/>
      <c r="F191" s="205"/>
      <c r="G191" s="205"/>
      <c r="H191" s="20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ht="15.75" customHeight="1">
      <c r="A192" s="4"/>
      <c r="B192" s="4"/>
      <c r="C192" s="205"/>
      <c r="D192" s="205"/>
      <c r="E192" s="205"/>
      <c r="F192" s="205"/>
      <c r="G192" s="205"/>
      <c r="H192" s="20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ht="15.75" customHeight="1">
      <c r="A193" s="4"/>
      <c r="B193" s="4"/>
      <c r="C193" s="205"/>
      <c r="D193" s="205"/>
      <c r="E193" s="205"/>
      <c r="F193" s="205"/>
      <c r="G193" s="205"/>
      <c r="H193" s="20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ht="15.75" customHeight="1">
      <c r="A194" s="4"/>
      <c r="B194" s="4"/>
      <c r="C194" s="205"/>
      <c r="D194" s="205"/>
      <c r="E194" s="205"/>
      <c r="F194" s="205"/>
      <c r="G194" s="205"/>
      <c r="H194" s="20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ht="15.75" customHeight="1">
      <c r="A195" s="4"/>
      <c r="B195" s="4"/>
      <c r="C195" s="205"/>
      <c r="D195" s="205"/>
      <c r="E195" s="205"/>
      <c r="F195" s="205"/>
      <c r="G195" s="205"/>
      <c r="H195" s="20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ht="15.75" customHeight="1">
      <c r="A196" s="4"/>
      <c r="B196" s="4"/>
      <c r="C196" s="205"/>
      <c r="D196" s="205"/>
      <c r="E196" s="205"/>
      <c r="F196" s="205"/>
      <c r="G196" s="205"/>
      <c r="H196" s="20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ht="15.75" customHeight="1">
      <c r="A197" s="4"/>
      <c r="B197" s="4"/>
      <c r="C197" s="205"/>
      <c r="D197" s="205"/>
      <c r="E197" s="205"/>
      <c r="F197" s="205"/>
      <c r="G197" s="205"/>
      <c r="H197" s="20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ht="15.75" customHeight="1">
      <c r="A198" s="4"/>
      <c r="B198" s="4"/>
      <c r="C198" s="205"/>
      <c r="D198" s="205"/>
      <c r="E198" s="205"/>
      <c r="F198" s="205"/>
      <c r="G198" s="205"/>
      <c r="H198" s="20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ht="15.75" customHeight="1">
      <c r="A199" s="4"/>
      <c r="B199" s="4"/>
      <c r="C199" s="205"/>
      <c r="D199" s="205"/>
      <c r="E199" s="205"/>
      <c r="F199" s="205"/>
      <c r="G199" s="205"/>
      <c r="H199" s="20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ht="15.75" customHeight="1">
      <c r="A200" s="4"/>
      <c r="B200" s="4"/>
      <c r="C200" s="205"/>
      <c r="D200" s="205"/>
      <c r="E200" s="205"/>
      <c r="F200" s="205"/>
      <c r="G200" s="205"/>
      <c r="H200" s="20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ht="15.75" customHeight="1">
      <c r="A201" s="4"/>
      <c r="B201" s="4"/>
      <c r="C201" s="205"/>
      <c r="D201" s="205"/>
      <c r="E201" s="205"/>
      <c r="F201" s="205"/>
      <c r="G201" s="205"/>
      <c r="H201" s="20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ht="15.75" customHeight="1">
      <c r="A202" s="4"/>
      <c r="B202" s="4"/>
      <c r="C202" s="205"/>
      <c r="D202" s="205"/>
      <c r="E202" s="205"/>
      <c r="F202" s="205"/>
      <c r="G202" s="205"/>
      <c r="H202" s="20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ht="15.75" customHeight="1">
      <c r="A203" s="4"/>
      <c r="B203" s="4"/>
      <c r="C203" s="205"/>
      <c r="D203" s="205"/>
      <c r="E203" s="205"/>
      <c r="F203" s="205"/>
      <c r="G203" s="205"/>
      <c r="H203" s="20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ht="15.75" customHeight="1">
      <c r="A204" s="4"/>
      <c r="B204" s="4"/>
      <c r="C204" s="205"/>
      <c r="D204" s="205"/>
      <c r="E204" s="205"/>
      <c r="F204" s="205"/>
      <c r="G204" s="205"/>
      <c r="H204" s="20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ht="15.75" customHeight="1">
      <c r="A205" s="4"/>
      <c r="B205" s="4"/>
      <c r="C205" s="205"/>
      <c r="D205" s="205"/>
      <c r="E205" s="205"/>
      <c r="F205" s="205"/>
      <c r="G205" s="205"/>
      <c r="H205" s="20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ht="15.75" customHeight="1">
      <c r="A206" s="4"/>
      <c r="B206" s="4"/>
      <c r="C206" s="205"/>
      <c r="D206" s="205"/>
      <c r="E206" s="205"/>
      <c r="F206" s="205"/>
      <c r="G206" s="205"/>
      <c r="H206" s="20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ht="15.75" customHeight="1">
      <c r="A207" s="4"/>
      <c r="B207" s="4"/>
      <c r="C207" s="205"/>
      <c r="D207" s="205"/>
      <c r="E207" s="205"/>
      <c r="F207" s="205"/>
      <c r="G207" s="205"/>
      <c r="H207" s="20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ht="15.75" customHeight="1">
      <c r="A208" s="4"/>
      <c r="B208" s="4"/>
      <c r="C208" s="205"/>
      <c r="D208" s="205"/>
      <c r="E208" s="205"/>
      <c r="F208" s="205"/>
      <c r="G208" s="205"/>
      <c r="H208" s="20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ht="15.75" customHeight="1">
      <c r="A209" s="4"/>
      <c r="B209" s="4"/>
      <c r="C209" s="205"/>
      <c r="D209" s="205"/>
      <c r="E209" s="205"/>
      <c r="F209" s="205"/>
      <c r="G209" s="205"/>
      <c r="H209" s="20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ht="15.75" customHeight="1">
      <c r="A210" s="4"/>
      <c r="B210" s="4"/>
      <c r="C210" s="205"/>
      <c r="D210" s="205"/>
      <c r="E210" s="205"/>
      <c r="F210" s="205"/>
      <c r="G210" s="205"/>
      <c r="H210" s="20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ht="15.75" customHeight="1">
      <c r="A211" s="4"/>
      <c r="B211" s="4"/>
      <c r="C211" s="205"/>
      <c r="D211" s="205"/>
      <c r="E211" s="205"/>
      <c r="F211" s="205"/>
      <c r="G211" s="205"/>
      <c r="H211" s="205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ht="15.75" customHeight="1">
      <c r="A212" s="4"/>
      <c r="B212" s="4"/>
      <c r="C212" s="205"/>
      <c r="D212" s="205"/>
      <c r="E212" s="205"/>
      <c r="F212" s="205"/>
      <c r="G212" s="205"/>
      <c r="H212" s="20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ht="15.75" customHeight="1">
      <c r="A213" s="4"/>
      <c r="B213" s="4"/>
      <c r="C213" s="205"/>
      <c r="D213" s="205"/>
      <c r="E213" s="205"/>
      <c r="F213" s="205"/>
      <c r="G213" s="205"/>
      <c r="H213" s="20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ht="15.75" customHeight="1">
      <c r="A214" s="4"/>
      <c r="B214" s="4"/>
      <c r="C214" s="205"/>
      <c r="D214" s="205"/>
      <c r="E214" s="205"/>
      <c r="F214" s="205"/>
      <c r="G214" s="205"/>
      <c r="H214" s="20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ht="15.75" customHeight="1">
      <c r="A215" s="4"/>
      <c r="B215" s="4"/>
      <c r="C215" s="205"/>
      <c r="D215" s="205"/>
      <c r="E215" s="205"/>
      <c r="F215" s="205"/>
      <c r="G215" s="205"/>
      <c r="H215" s="205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ht="15.75" customHeight="1">
      <c r="A216" s="4"/>
      <c r="B216" s="4"/>
      <c r="C216" s="205"/>
      <c r="D216" s="205"/>
      <c r="E216" s="205"/>
      <c r="F216" s="205"/>
      <c r="G216" s="205"/>
      <c r="H216" s="20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ht="15.75" customHeight="1">
      <c r="A217" s="4"/>
      <c r="B217" s="4"/>
      <c r="C217" s="205"/>
      <c r="D217" s="205"/>
      <c r="E217" s="205"/>
      <c r="F217" s="205"/>
      <c r="G217" s="205"/>
      <c r="H217" s="205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ht="15.75" customHeight="1">
      <c r="A218" s="4"/>
      <c r="B218" s="4"/>
      <c r="C218" s="205"/>
      <c r="D218" s="205"/>
      <c r="E218" s="205"/>
      <c r="F218" s="205"/>
      <c r="G218" s="205"/>
      <c r="H218" s="20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ht="15.75" customHeight="1">
      <c r="A219" s="4"/>
      <c r="B219" s="4"/>
      <c r="C219" s="205"/>
      <c r="D219" s="205"/>
      <c r="E219" s="205"/>
      <c r="F219" s="205"/>
      <c r="G219" s="205"/>
      <c r="H219" s="205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ht="15.75" customHeight="1">
      <c r="A220" s="4"/>
      <c r="B220" s="4"/>
      <c r="C220" s="205"/>
      <c r="D220" s="205"/>
      <c r="E220" s="205"/>
      <c r="F220" s="205"/>
      <c r="G220" s="205"/>
      <c r="H220" s="20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ht="15.75" customHeight="1">
      <c r="A221" s="4"/>
      <c r="B221" s="4"/>
      <c r="C221" s="205"/>
      <c r="D221" s="205"/>
      <c r="E221" s="205"/>
      <c r="F221" s="205"/>
      <c r="G221" s="205"/>
      <c r="H221" s="205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ht="15.75" customHeight="1">
      <c r="A222" s="4"/>
      <c r="B222" s="4"/>
      <c r="C222" s="205"/>
      <c r="D222" s="205"/>
      <c r="E222" s="205"/>
      <c r="F222" s="205"/>
      <c r="G222" s="205"/>
      <c r="H222" s="20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ht="15.75" customHeight="1">
      <c r="A223" s="4"/>
      <c r="B223" s="4"/>
      <c r="C223" s="205"/>
      <c r="D223" s="205"/>
      <c r="E223" s="205"/>
      <c r="F223" s="205"/>
      <c r="G223" s="205"/>
      <c r="H223" s="205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ht="15.75" customHeight="1">
      <c r="A224" s="4"/>
      <c r="B224" s="4"/>
      <c r="C224" s="205"/>
      <c r="D224" s="205"/>
      <c r="E224" s="205"/>
      <c r="F224" s="205"/>
      <c r="G224" s="205"/>
      <c r="H224" s="20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ht="15.75" customHeight="1">
      <c r="A225" s="4"/>
      <c r="B225" s="4"/>
      <c r="C225" s="205"/>
      <c r="D225" s="205"/>
      <c r="E225" s="205"/>
      <c r="F225" s="205"/>
      <c r="G225" s="205"/>
      <c r="H225" s="205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ht="15.75" customHeight="1">
      <c r="A226" s="4"/>
      <c r="B226" s="4"/>
      <c r="C226" s="205"/>
      <c r="D226" s="205"/>
      <c r="E226" s="205"/>
      <c r="F226" s="205"/>
      <c r="G226" s="205"/>
      <c r="H226" s="20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ht="15.75" customHeight="1">
      <c r="A227" s="4"/>
      <c r="B227" s="4"/>
      <c r="C227" s="205"/>
      <c r="D227" s="205"/>
      <c r="E227" s="205"/>
      <c r="F227" s="205"/>
      <c r="G227" s="205"/>
      <c r="H227" s="20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ht="15.75" customHeight="1">
      <c r="A228" s="4"/>
      <c r="B228" s="4"/>
      <c r="C228" s="205"/>
      <c r="D228" s="205"/>
      <c r="E228" s="205"/>
      <c r="F228" s="205"/>
      <c r="G228" s="205"/>
      <c r="H228" s="20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ht="15.75" customHeight="1">
      <c r="A229" s="4"/>
      <c r="B229" s="4"/>
      <c r="C229" s="205"/>
      <c r="D229" s="205"/>
      <c r="E229" s="205"/>
      <c r="F229" s="205"/>
      <c r="G229" s="205"/>
      <c r="H229" s="20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ht="15.75" customHeight="1">
      <c r="A230" s="4"/>
      <c r="B230" s="4"/>
      <c r="C230" s="205"/>
      <c r="D230" s="205"/>
      <c r="E230" s="205"/>
      <c r="F230" s="205"/>
      <c r="G230" s="205"/>
      <c r="H230" s="20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ht="15.75" customHeight="1">
      <c r="A231" s="4"/>
      <c r="B231" s="4"/>
      <c r="C231" s="205"/>
      <c r="D231" s="205"/>
      <c r="E231" s="205"/>
      <c r="F231" s="205"/>
      <c r="G231" s="205"/>
      <c r="H231" s="20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ht="15.75" customHeight="1">
      <c r="A232" s="4"/>
      <c r="B232" s="4"/>
      <c r="C232" s="205"/>
      <c r="D232" s="205"/>
      <c r="E232" s="205"/>
      <c r="F232" s="205"/>
      <c r="G232" s="205"/>
      <c r="H232" s="205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ht="15.75" customHeight="1">
      <c r="A233" s="4"/>
      <c r="B233" s="4"/>
      <c r="C233" s="205"/>
      <c r="D233" s="205"/>
      <c r="E233" s="205"/>
      <c r="F233" s="205"/>
      <c r="G233" s="205"/>
      <c r="H233" s="20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ht="15.75" customHeight="1">
      <c r="A234" s="4"/>
      <c r="B234" s="4"/>
      <c r="C234" s="205"/>
      <c r="D234" s="205"/>
      <c r="E234" s="205"/>
      <c r="F234" s="205"/>
      <c r="G234" s="205"/>
      <c r="H234" s="205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ht="15.75" customHeight="1">
      <c r="A235" s="4"/>
      <c r="B235" s="4"/>
      <c r="C235" s="205"/>
      <c r="D235" s="205"/>
      <c r="E235" s="205"/>
      <c r="F235" s="205"/>
      <c r="G235" s="205"/>
      <c r="H235" s="20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ht="15.75" customHeight="1">
      <c r="A236" s="4"/>
      <c r="B236" s="4"/>
      <c r="C236" s="205"/>
      <c r="D236" s="205"/>
      <c r="E236" s="205"/>
      <c r="F236" s="205"/>
      <c r="G236" s="205"/>
      <c r="H236" s="205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ht="15.75" customHeight="1">
      <c r="A237" s="4"/>
      <c r="B237" s="4"/>
      <c r="C237" s="205"/>
      <c r="D237" s="205"/>
      <c r="E237" s="205"/>
      <c r="F237" s="205"/>
      <c r="G237" s="205"/>
      <c r="H237" s="20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ht="15.75" customHeight="1">
      <c r="A238" s="4"/>
      <c r="B238" s="4"/>
      <c r="C238" s="205"/>
      <c r="D238" s="205"/>
      <c r="E238" s="205"/>
      <c r="F238" s="205"/>
      <c r="G238" s="205"/>
      <c r="H238" s="205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ht="15.75" customHeight="1">
      <c r="A239" s="4"/>
      <c r="B239" s="4"/>
      <c r="C239" s="205"/>
      <c r="D239" s="205"/>
      <c r="E239" s="205"/>
      <c r="F239" s="205"/>
      <c r="G239" s="205"/>
      <c r="H239" s="20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ht="15.75" customHeight="1">
      <c r="A240" s="4"/>
      <c r="B240" s="4"/>
      <c r="C240" s="205"/>
      <c r="D240" s="205"/>
      <c r="E240" s="205"/>
      <c r="F240" s="205"/>
      <c r="G240" s="205"/>
      <c r="H240" s="20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ht="15.75" customHeight="1">
      <c r="A241" s="4"/>
      <c r="B241" s="4"/>
      <c r="C241" s="205"/>
      <c r="D241" s="205"/>
      <c r="E241" s="205"/>
      <c r="F241" s="205"/>
      <c r="G241" s="205"/>
      <c r="H241" s="205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ht="15.75" customHeight="1">
      <c r="A242" s="4"/>
      <c r="B242" s="4"/>
      <c r="C242" s="205"/>
      <c r="D242" s="205"/>
      <c r="E242" s="205"/>
      <c r="F242" s="205"/>
      <c r="G242" s="205"/>
      <c r="H242" s="20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ht="15.75" customHeight="1">
      <c r="A243" s="4"/>
      <c r="B243" s="4"/>
      <c r="C243" s="205"/>
      <c r="D243" s="205"/>
      <c r="E243" s="205"/>
      <c r="F243" s="205"/>
      <c r="G243" s="205"/>
      <c r="H243" s="205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ht="15.75" customHeight="1">
      <c r="A244" s="4"/>
      <c r="B244" s="4"/>
      <c r="C244" s="205"/>
      <c r="D244" s="205"/>
      <c r="E244" s="205"/>
      <c r="F244" s="205"/>
      <c r="G244" s="205"/>
      <c r="H244" s="20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ht="15.75" customHeight="1">
      <c r="A245" s="4"/>
      <c r="B245" s="4"/>
      <c r="C245" s="205"/>
      <c r="D245" s="205"/>
      <c r="E245" s="205"/>
      <c r="F245" s="205"/>
      <c r="G245" s="205"/>
      <c r="H245" s="205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ht="15.75" customHeight="1">
      <c r="A246" s="4"/>
      <c r="B246" s="4"/>
      <c r="C246" s="205"/>
      <c r="D246" s="205"/>
      <c r="E246" s="205"/>
      <c r="F246" s="205"/>
      <c r="G246" s="205"/>
      <c r="H246" s="20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ht="15.75" customHeight="1">
      <c r="A247" s="4"/>
      <c r="B247" s="4"/>
      <c r="C247" s="205"/>
      <c r="D247" s="205"/>
      <c r="E247" s="205"/>
      <c r="F247" s="205"/>
      <c r="G247" s="205"/>
      <c r="H247" s="205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ht="15.75" customHeight="1">
      <c r="A248" s="4"/>
      <c r="B248" s="4"/>
      <c r="C248" s="205"/>
      <c r="D248" s="205"/>
      <c r="E248" s="205"/>
      <c r="F248" s="205"/>
      <c r="G248" s="205"/>
      <c r="H248" s="20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ht="15.75" customHeight="1">
      <c r="A249" s="4"/>
      <c r="B249" s="4"/>
      <c r="C249" s="205"/>
      <c r="D249" s="205"/>
      <c r="E249" s="205"/>
      <c r="F249" s="205"/>
      <c r="G249" s="205"/>
      <c r="H249" s="205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ht="15.75" customHeight="1">
      <c r="A250" s="4"/>
      <c r="B250" s="4"/>
      <c r="C250" s="205"/>
      <c r="D250" s="205"/>
      <c r="E250" s="205"/>
      <c r="F250" s="205"/>
      <c r="G250" s="205"/>
      <c r="H250" s="20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ht="15.75" customHeight="1">
      <c r="A251" s="4"/>
      <c r="B251" s="4"/>
      <c r="C251" s="205"/>
      <c r="D251" s="205"/>
      <c r="E251" s="205"/>
      <c r="F251" s="205"/>
      <c r="G251" s="205"/>
      <c r="H251" s="20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ht="15.75" customHeight="1">
      <c r="A252" s="4"/>
      <c r="B252" s="4"/>
      <c r="C252" s="205"/>
      <c r="D252" s="205"/>
      <c r="E252" s="205"/>
      <c r="F252" s="205"/>
      <c r="G252" s="205"/>
      <c r="H252" s="20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ht="15.75" customHeight="1">
      <c r="A253" s="4"/>
      <c r="B253" s="4"/>
      <c r="C253" s="205"/>
      <c r="D253" s="205"/>
      <c r="E253" s="205"/>
      <c r="F253" s="205"/>
      <c r="G253" s="205"/>
      <c r="H253" s="20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ht="15.75" customHeight="1">
      <c r="A254" s="4"/>
      <c r="B254" s="4"/>
      <c r="C254" s="205"/>
      <c r="D254" s="205"/>
      <c r="E254" s="205"/>
      <c r="F254" s="205"/>
      <c r="G254" s="205"/>
      <c r="H254" s="205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ht="15.75" customHeight="1">
      <c r="A255" s="4"/>
      <c r="B255" s="4"/>
      <c r="C255" s="205"/>
      <c r="D255" s="205"/>
      <c r="E255" s="205"/>
      <c r="F255" s="205"/>
      <c r="G255" s="205"/>
      <c r="H255" s="20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ht="15.75" customHeight="1">
      <c r="A256" s="4"/>
      <c r="B256" s="4"/>
      <c r="C256" s="205"/>
      <c r="D256" s="205"/>
      <c r="E256" s="205"/>
      <c r="F256" s="205"/>
      <c r="G256" s="205"/>
      <c r="H256" s="205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ht="15.75" customHeight="1">
      <c r="A257" s="4"/>
      <c r="B257" s="4"/>
      <c r="C257" s="205"/>
      <c r="D257" s="205"/>
      <c r="E257" s="205"/>
      <c r="F257" s="205"/>
      <c r="G257" s="205"/>
      <c r="H257" s="20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ht="15.75" customHeight="1">
      <c r="A258" s="4"/>
      <c r="B258" s="4"/>
      <c r="C258" s="205"/>
      <c r="D258" s="205"/>
      <c r="E258" s="205"/>
      <c r="F258" s="205"/>
      <c r="G258" s="205"/>
      <c r="H258" s="205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ht="15.75" customHeight="1">
      <c r="A259" s="4"/>
      <c r="B259" s="4"/>
      <c r="C259" s="205"/>
      <c r="D259" s="205"/>
      <c r="E259" s="205"/>
      <c r="F259" s="205"/>
      <c r="G259" s="205"/>
      <c r="H259" s="20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ht="15.75" customHeight="1">
      <c r="A260" s="4"/>
      <c r="B260" s="4"/>
      <c r="C260" s="205"/>
      <c r="D260" s="205"/>
      <c r="E260" s="205"/>
      <c r="F260" s="205"/>
      <c r="G260" s="205"/>
      <c r="H260" s="205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ht="15.75" customHeight="1">
      <c r="A261" s="4"/>
      <c r="B261" s="4"/>
      <c r="C261" s="205"/>
      <c r="D261" s="205"/>
      <c r="E261" s="205"/>
      <c r="F261" s="205"/>
      <c r="G261" s="205"/>
      <c r="H261" s="20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ht="15.75" customHeight="1">
      <c r="A262" s="4"/>
      <c r="B262" s="4"/>
      <c r="C262" s="205"/>
      <c r="D262" s="205"/>
      <c r="E262" s="205"/>
      <c r="F262" s="205"/>
      <c r="G262" s="205"/>
      <c r="H262" s="205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ht="15.75" customHeight="1">
      <c r="A263" s="4"/>
      <c r="B263" s="4"/>
      <c r="C263" s="205"/>
      <c r="D263" s="205"/>
      <c r="E263" s="205"/>
      <c r="F263" s="205"/>
      <c r="G263" s="205"/>
      <c r="H263" s="20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ht="15.75" customHeight="1">
      <c r="A264" s="4"/>
      <c r="B264" s="4"/>
      <c r="C264" s="205"/>
      <c r="D264" s="205"/>
      <c r="E264" s="205"/>
      <c r="F264" s="205"/>
      <c r="G264" s="205"/>
      <c r="H264" s="205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ht="15.75" customHeight="1">
      <c r="A265" s="4"/>
      <c r="B265" s="4"/>
      <c r="C265" s="205"/>
      <c r="D265" s="205"/>
      <c r="E265" s="205"/>
      <c r="F265" s="205"/>
      <c r="G265" s="205"/>
      <c r="H265" s="20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ht="15.75" customHeight="1">
      <c r="A266" s="4"/>
      <c r="B266" s="4"/>
      <c r="C266" s="205"/>
      <c r="D266" s="205"/>
      <c r="E266" s="205"/>
      <c r="F266" s="205"/>
      <c r="G266" s="205"/>
      <c r="H266" s="20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ht="15.75" customHeight="1">
      <c r="A267" s="4"/>
      <c r="B267" s="4"/>
      <c r="C267" s="205"/>
      <c r="D267" s="205"/>
      <c r="E267" s="205"/>
      <c r="F267" s="205"/>
      <c r="G267" s="205"/>
      <c r="H267" s="20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ht="15.75" customHeight="1">
      <c r="A268" s="4"/>
      <c r="B268" s="4"/>
      <c r="C268" s="205"/>
      <c r="D268" s="205"/>
      <c r="E268" s="205"/>
      <c r="F268" s="205"/>
      <c r="G268" s="205"/>
      <c r="H268" s="20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ht="15.75" customHeight="1">
      <c r="A269" s="4"/>
      <c r="B269" s="4"/>
      <c r="C269" s="205"/>
      <c r="D269" s="205"/>
      <c r="E269" s="205"/>
      <c r="F269" s="205"/>
      <c r="G269" s="205"/>
      <c r="H269" s="205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ht="15.75" customHeight="1">
      <c r="A270" s="4"/>
      <c r="B270" s="4"/>
      <c r="C270" s="205"/>
      <c r="D270" s="205"/>
      <c r="E270" s="205"/>
      <c r="F270" s="205"/>
      <c r="G270" s="205"/>
      <c r="H270" s="20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ht="15.75" customHeight="1">
      <c r="A271" s="4"/>
      <c r="B271" s="4"/>
      <c r="C271" s="205"/>
      <c r="D271" s="205"/>
      <c r="E271" s="205"/>
      <c r="F271" s="205"/>
      <c r="G271" s="205"/>
      <c r="H271" s="205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ht="15.75" customHeight="1">
      <c r="A272" s="4"/>
      <c r="B272" s="4"/>
      <c r="C272" s="205"/>
      <c r="D272" s="205"/>
      <c r="E272" s="205"/>
      <c r="F272" s="205"/>
      <c r="G272" s="205"/>
      <c r="H272" s="20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ht="15.75" customHeight="1">
      <c r="A273" s="4"/>
      <c r="B273" s="4"/>
      <c r="C273" s="205"/>
      <c r="D273" s="205"/>
      <c r="E273" s="205"/>
      <c r="F273" s="205"/>
      <c r="G273" s="205"/>
      <c r="H273" s="205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ht="15.75" customHeight="1">
      <c r="A274" s="4"/>
      <c r="B274" s="4"/>
      <c r="C274" s="205"/>
      <c r="D274" s="205"/>
      <c r="E274" s="205"/>
      <c r="F274" s="205"/>
      <c r="G274" s="205"/>
      <c r="H274" s="20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ht="15.75" customHeight="1">
      <c r="A275" s="4"/>
      <c r="B275" s="4"/>
      <c r="C275" s="205"/>
      <c r="D275" s="205"/>
      <c r="E275" s="205"/>
      <c r="F275" s="205"/>
      <c r="G275" s="205"/>
      <c r="H275" s="20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ht="15.75" customHeight="1">
      <c r="A276" s="4"/>
      <c r="B276" s="4"/>
      <c r="C276" s="205"/>
      <c r="D276" s="205"/>
      <c r="E276" s="205"/>
      <c r="F276" s="205"/>
      <c r="G276" s="205"/>
      <c r="H276" s="20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ht="15.75" customHeight="1">
      <c r="A277" s="4"/>
      <c r="B277" s="4"/>
      <c r="C277" s="205"/>
      <c r="D277" s="205"/>
      <c r="E277" s="205"/>
      <c r="F277" s="205"/>
      <c r="G277" s="205"/>
      <c r="H277" s="205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ht="15.75" customHeight="1">
      <c r="A278" s="4"/>
      <c r="B278" s="4"/>
      <c r="C278" s="205"/>
      <c r="D278" s="205"/>
      <c r="E278" s="205"/>
      <c r="F278" s="205"/>
      <c r="G278" s="205"/>
      <c r="H278" s="20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ht="15.75" customHeight="1">
      <c r="A279" s="4"/>
      <c r="B279" s="4"/>
      <c r="C279" s="205"/>
      <c r="D279" s="205"/>
      <c r="E279" s="205"/>
      <c r="F279" s="205"/>
      <c r="G279" s="205"/>
      <c r="H279" s="205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ht="15.75" customHeight="1">
      <c r="A280" s="4"/>
      <c r="B280" s="4"/>
      <c r="C280" s="205"/>
      <c r="D280" s="205"/>
      <c r="E280" s="205"/>
      <c r="F280" s="205"/>
      <c r="G280" s="205"/>
      <c r="H280" s="20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ht="15.75" customHeight="1">
      <c r="A281" s="4"/>
      <c r="B281" s="4"/>
      <c r="C281" s="205"/>
      <c r="D281" s="205"/>
      <c r="E281" s="205"/>
      <c r="F281" s="205"/>
      <c r="G281" s="205"/>
      <c r="H281" s="20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ht="15.75" customHeight="1">
      <c r="A282" s="4"/>
      <c r="B282" s="4"/>
      <c r="C282" s="205"/>
      <c r="D282" s="205"/>
      <c r="E282" s="205"/>
      <c r="F282" s="205"/>
      <c r="G282" s="205"/>
      <c r="H282" s="20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ht="15.75" customHeight="1">
      <c r="A283" s="4"/>
      <c r="B283" s="4"/>
      <c r="C283" s="205"/>
      <c r="D283" s="205"/>
      <c r="E283" s="205"/>
      <c r="F283" s="205"/>
      <c r="G283" s="205"/>
      <c r="H283" s="20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ht="15.75" customHeight="1">
      <c r="A284" s="4"/>
      <c r="B284" s="4"/>
      <c r="C284" s="205"/>
      <c r="D284" s="205"/>
      <c r="E284" s="205"/>
      <c r="F284" s="205"/>
      <c r="G284" s="205"/>
      <c r="H284" s="20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ht="15.75" customHeight="1">
      <c r="A285" s="4"/>
      <c r="B285" s="4"/>
      <c r="C285" s="205"/>
      <c r="D285" s="205"/>
      <c r="E285" s="205"/>
      <c r="F285" s="205"/>
      <c r="G285" s="205"/>
      <c r="H285" s="20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ht="15.75" customHeight="1">
      <c r="A286" s="4"/>
      <c r="B286" s="4"/>
      <c r="C286" s="205"/>
      <c r="D286" s="205"/>
      <c r="E286" s="205"/>
      <c r="F286" s="205"/>
      <c r="G286" s="205"/>
      <c r="H286" s="20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ht="15.75" customHeight="1">
      <c r="A287" s="4"/>
      <c r="B287" s="4"/>
      <c r="C287" s="205"/>
      <c r="D287" s="205"/>
      <c r="E287" s="205"/>
      <c r="F287" s="205"/>
      <c r="G287" s="205"/>
      <c r="H287" s="20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ht="15.75" customHeight="1">
      <c r="A288" s="4"/>
      <c r="B288" s="4"/>
      <c r="C288" s="205"/>
      <c r="D288" s="205"/>
      <c r="E288" s="205"/>
      <c r="F288" s="205"/>
      <c r="G288" s="205"/>
      <c r="H288" s="20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ht="15.75" customHeight="1">
      <c r="A289" s="4"/>
      <c r="B289" s="4"/>
      <c r="C289" s="205"/>
      <c r="D289" s="205"/>
      <c r="E289" s="205"/>
      <c r="F289" s="205"/>
      <c r="G289" s="205"/>
      <c r="H289" s="20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ht="15.75" customHeight="1">
      <c r="A290" s="4"/>
      <c r="B290" s="4"/>
      <c r="C290" s="205"/>
      <c r="D290" s="205"/>
      <c r="E290" s="205"/>
      <c r="F290" s="205"/>
      <c r="G290" s="205"/>
      <c r="H290" s="20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ht="15.75" customHeight="1">
      <c r="A291" s="4"/>
      <c r="B291" s="4"/>
      <c r="C291" s="205"/>
      <c r="D291" s="205"/>
      <c r="E291" s="205"/>
      <c r="F291" s="205"/>
      <c r="G291" s="205"/>
      <c r="H291" s="20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ht="15.75" customHeight="1">
      <c r="A292" s="4"/>
      <c r="B292" s="4"/>
      <c r="C292" s="205"/>
      <c r="D292" s="205"/>
      <c r="E292" s="205"/>
      <c r="F292" s="205"/>
      <c r="G292" s="205"/>
      <c r="H292" s="20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ht="15.75" customHeight="1">
      <c r="A293" s="4"/>
      <c r="B293" s="4"/>
      <c r="C293" s="205"/>
      <c r="D293" s="205"/>
      <c r="E293" s="205"/>
      <c r="F293" s="205"/>
      <c r="G293" s="205"/>
      <c r="H293" s="20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ht="15.75" customHeight="1">
      <c r="A294" s="4"/>
      <c r="B294" s="4"/>
      <c r="C294" s="205"/>
      <c r="D294" s="205"/>
      <c r="E294" s="205"/>
      <c r="F294" s="205"/>
      <c r="G294" s="205"/>
      <c r="H294" s="20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ht="15.75" customHeight="1">
      <c r="A295" s="4"/>
      <c r="B295" s="4"/>
      <c r="C295" s="205"/>
      <c r="D295" s="205"/>
      <c r="E295" s="205"/>
      <c r="F295" s="205"/>
      <c r="G295" s="205"/>
      <c r="H295" s="20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ht="15.75" customHeight="1">
      <c r="A296" s="4"/>
      <c r="B296" s="4"/>
      <c r="C296" s="205"/>
      <c r="D296" s="205"/>
      <c r="E296" s="205"/>
      <c r="F296" s="205"/>
      <c r="G296" s="205"/>
      <c r="H296" s="20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ht="15.75" customHeight="1">
      <c r="A297" s="4"/>
      <c r="B297" s="4"/>
      <c r="C297" s="205"/>
      <c r="D297" s="205"/>
      <c r="E297" s="205"/>
      <c r="F297" s="205"/>
      <c r="G297" s="205"/>
      <c r="H297" s="20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ht="15.75" customHeight="1">
      <c r="A298" s="4"/>
      <c r="B298" s="4"/>
      <c r="C298" s="205"/>
      <c r="D298" s="205"/>
      <c r="E298" s="205"/>
      <c r="F298" s="205"/>
      <c r="G298" s="205"/>
      <c r="H298" s="20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ht="15.75" customHeight="1">
      <c r="A299" s="4"/>
      <c r="B299" s="4"/>
      <c r="C299" s="205"/>
      <c r="D299" s="205"/>
      <c r="E299" s="205"/>
      <c r="F299" s="205"/>
      <c r="G299" s="205"/>
      <c r="H299" s="20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ht="15.75" customHeight="1">
      <c r="A300" s="4"/>
      <c r="B300" s="4"/>
      <c r="C300" s="205"/>
      <c r="D300" s="205"/>
      <c r="E300" s="205"/>
      <c r="F300" s="205"/>
      <c r="G300" s="205"/>
      <c r="H300" s="20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ht="15.75" customHeight="1">
      <c r="A301" s="4"/>
      <c r="B301" s="4"/>
      <c r="C301" s="205"/>
      <c r="D301" s="205"/>
      <c r="E301" s="205"/>
      <c r="F301" s="205"/>
      <c r="G301" s="205"/>
      <c r="H301" s="20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ht="15.75" customHeight="1">
      <c r="A302" s="4"/>
      <c r="B302" s="4"/>
      <c r="C302" s="205"/>
      <c r="D302" s="205"/>
      <c r="E302" s="205"/>
      <c r="F302" s="205"/>
      <c r="G302" s="205"/>
      <c r="H302" s="20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ht="15.75" customHeight="1">
      <c r="A303" s="4"/>
      <c r="B303" s="4"/>
      <c r="C303" s="205"/>
      <c r="D303" s="205"/>
      <c r="E303" s="205"/>
      <c r="F303" s="205"/>
      <c r="G303" s="205"/>
      <c r="H303" s="20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ht="15.75" customHeight="1">
      <c r="A304" s="4"/>
      <c r="B304" s="4"/>
      <c r="C304" s="205"/>
      <c r="D304" s="205"/>
      <c r="E304" s="205"/>
      <c r="F304" s="205"/>
      <c r="G304" s="205"/>
      <c r="H304" s="20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ht="15.75" customHeight="1">
      <c r="A305" s="4"/>
      <c r="B305" s="4"/>
      <c r="C305" s="205"/>
      <c r="D305" s="205"/>
      <c r="E305" s="205"/>
      <c r="F305" s="205"/>
      <c r="G305" s="205"/>
      <c r="H305" s="20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ht="15.75" customHeight="1">
      <c r="A306" s="4"/>
      <c r="B306" s="4"/>
      <c r="C306" s="205"/>
      <c r="D306" s="205"/>
      <c r="E306" s="205"/>
      <c r="F306" s="205"/>
      <c r="G306" s="205"/>
      <c r="H306" s="20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ht="15.75" customHeight="1">
      <c r="A307" s="4"/>
      <c r="B307" s="4"/>
      <c r="C307" s="205"/>
      <c r="D307" s="205"/>
      <c r="E307" s="205"/>
      <c r="F307" s="205"/>
      <c r="G307" s="205"/>
      <c r="H307" s="20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ht="15.75" customHeight="1">
      <c r="A308" s="4"/>
      <c r="B308" s="4"/>
      <c r="C308" s="205"/>
      <c r="D308" s="205"/>
      <c r="E308" s="205"/>
      <c r="F308" s="205"/>
      <c r="G308" s="205"/>
      <c r="H308" s="20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ht="15.75" customHeight="1">
      <c r="A309" s="4"/>
      <c r="B309" s="4"/>
      <c r="C309" s="205"/>
      <c r="D309" s="205"/>
      <c r="E309" s="205"/>
      <c r="F309" s="205"/>
      <c r="G309" s="205"/>
      <c r="H309" s="20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ht="15.75" customHeight="1">
      <c r="A310" s="4"/>
      <c r="B310" s="4"/>
      <c r="C310" s="205"/>
      <c r="D310" s="205"/>
      <c r="E310" s="205"/>
      <c r="F310" s="205"/>
      <c r="G310" s="205"/>
      <c r="H310" s="20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ht="15.75" customHeight="1">
      <c r="A311" s="4"/>
      <c r="B311" s="4"/>
      <c r="C311" s="205"/>
      <c r="D311" s="205"/>
      <c r="E311" s="205"/>
      <c r="F311" s="205"/>
      <c r="G311" s="205"/>
      <c r="H311" s="20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ht="15.75" customHeight="1">
      <c r="A312" s="4"/>
      <c r="B312" s="4"/>
      <c r="C312" s="205"/>
      <c r="D312" s="205"/>
      <c r="E312" s="205"/>
      <c r="F312" s="205"/>
      <c r="G312" s="205"/>
      <c r="H312" s="20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ht="15.75" customHeight="1">
      <c r="A313" s="4"/>
      <c r="B313" s="4"/>
      <c r="C313" s="205"/>
      <c r="D313" s="205"/>
      <c r="E313" s="205"/>
      <c r="F313" s="205"/>
      <c r="G313" s="205"/>
      <c r="H313" s="205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ht="15.75" customHeight="1">
      <c r="A314" s="4"/>
      <c r="B314" s="4"/>
      <c r="C314" s="205"/>
      <c r="D314" s="205"/>
      <c r="E314" s="205"/>
      <c r="F314" s="205"/>
      <c r="G314" s="205"/>
      <c r="H314" s="205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ht="15.75" customHeight="1">
      <c r="A315" s="4"/>
      <c r="B315" s="4"/>
      <c r="C315" s="205"/>
      <c r="D315" s="205"/>
      <c r="E315" s="205"/>
      <c r="F315" s="205"/>
      <c r="G315" s="205"/>
      <c r="H315" s="205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ht="15.75" customHeight="1">
      <c r="A316" s="4"/>
      <c r="B316" s="4"/>
      <c r="C316" s="205"/>
      <c r="D316" s="205"/>
      <c r="E316" s="205"/>
      <c r="F316" s="205"/>
      <c r="G316" s="205"/>
      <c r="H316" s="205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ht="15.75" customHeight="1">
      <c r="A317" s="4"/>
      <c r="B317" s="4"/>
      <c r="C317" s="205"/>
      <c r="D317" s="205"/>
      <c r="E317" s="205"/>
      <c r="F317" s="205"/>
      <c r="G317" s="205"/>
      <c r="H317" s="205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ht="15.75" customHeight="1">
      <c r="A318" s="4"/>
      <c r="B318" s="4"/>
      <c r="C318" s="205"/>
      <c r="D318" s="205"/>
      <c r="E318" s="205"/>
      <c r="F318" s="205"/>
      <c r="G318" s="205"/>
      <c r="H318" s="205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ht="15.75" customHeight="1">
      <c r="A319" s="4"/>
      <c r="B319" s="4"/>
      <c r="C319" s="205"/>
      <c r="D319" s="205"/>
      <c r="E319" s="205"/>
      <c r="F319" s="205"/>
      <c r="G319" s="205"/>
      <c r="H319" s="20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ht="15.75" customHeight="1">
      <c r="A320" s="4"/>
      <c r="B320" s="4"/>
      <c r="C320" s="205"/>
      <c r="D320" s="205"/>
      <c r="E320" s="205"/>
      <c r="F320" s="205"/>
      <c r="G320" s="205"/>
      <c r="H320" s="20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ht="15.75" customHeight="1">
      <c r="A321" s="4"/>
      <c r="B321" s="4"/>
      <c r="C321" s="205"/>
      <c r="D321" s="205"/>
      <c r="E321" s="205"/>
      <c r="F321" s="205"/>
      <c r="G321" s="205"/>
      <c r="H321" s="20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ht="15.75" customHeight="1">
      <c r="A322" s="4"/>
      <c r="B322" s="4"/>
      <c r="C322" s="205"/>
      <c r="D322" s="205"/>
      <c r="E322" s="205"/>
      <c r="F322" s="205"/>
      <c r="G322" s="205"/>
      <c r="H322" s="20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ht="15.75" customHeight="1">
      <c r="A323" s="4"/>
      <c r="B323" s="4"/>
      <c r="C323" s="205"/>
      <c r="D323" s="205"/>
      <c r="E323" s="205"/>
      <c r="F323" s="205"/>
      <c r="G323" s="205"/>
      <c r="H323" s="20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ht="15.75" customHeight="1">
      <c r="A324" s="4"/>
      <c r="B324" s="4"/>
      <c r="C324" s="205"/>
      <c r="D324" s="205"/>
      <c r="E324" s="205"/>
      <c r="F324" s="205"/>
      <c r="G324" s="205"/>
      <c r="H324" s="20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ht="15.75" customHeight="1">
      <c r="A325" s="4"/>
      <c r="B325" s="4"/>
      <c r="C325" s="205"/>
      <c r="D325" s="205"/>
      <c r="E325" s="205"/>
      <c r="F325" s="205"/>
      <c r="G325" s="205"/>
      <c r="H325" s="20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ht="15.75" customHeight="1">
      <c r="A326" s="4"/>
      <c r="B326" s="4"/>
      <c r="C326" s="205"/>
      <c r="D326" s="205"/>
      <c r="E326" s="205"/>
      <c r="F326" s="205"/>
      <c r="G326" s="205"/>
      <c r="H326" s="20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ht="15.75" customHeight="1">
      <c r="A327" s="4"/>
      <c r="B327" s="4"/>
      <c r="C327" s="205"/>
      <c r="D327" s="205"/>
      <c r="E327" s="205"/>
      <c r="F327" s="205"/>
      <c r="G327" s="205"/>
      <c r="H327" s="20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ht="15.75" customHeight="1">
      <c r="A328" s="4"/>
      <c r="B328" s="4"/>
      <c r="C328" s="205"/>
      <c r="D328" s="205"/>
      <c r="E328" s="205"/>
      <c r="F328" s="205"/>
      <c r="G328" s="205"/>
      <c r="H328" s="20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ht="15.75" customHeight="1">
      <c r="A329" s="4"/>
      <c r="B329" s="4"/>
      <c r="C329" s="205"/>
      <c r="D329" s="205"/>
      <c r="E329" s="205"/>
      <c r="F329" s="205"/>
      <c r="G329" s="205"/>
      <c r="H329" s="20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ht="15.75" customHeight="1">
      <c r="A330" s="4"/>
      <c r="B330" s="4"/>
      <c r="C330" s="205"/>
      <c r="D330" s="205"/>
      <c r="E330" s="205"/>
      <c r="F330" s="205"/>
      <c r="G330" s="205"/>
      <c r="H330" s="20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ht="15.75" customHeight="1">
      <c r="A331" s="4"/>
      <c r="B331" s="4"/>
      <c r="C331" s="205"/>
      <c r="D331" s="205"/>
      <c r="E331" s="205"/>
      <c r="F331" s="205"/>
      <c r="G331" s="205"/>
      <c r="H331" s="20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ht="15.75" customHeight="1">
      <c r="A332" s="4"/>
      <c r="B332" s="4"/>
      <c r="C332" s="205"/>
      <c r="D332" s="205"/>
      <c r="E332" s="205"/>
      <c r="F332" s="205"/>
      <c r="G332" s="205"/>
      <c r="H332" s="20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ht="15.75" customHeight="1">
      <c r="A333" s="4"/>
      <c r="B333" s="4"/>
      <c r="C333" s="205"/>
      <c r="D333" s="205"/>
      <c r="E333" s="205"/>
      <c r="F333" s="205"/>
      <c r="G333" s="205"/>
      <c r="H333" s="20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ht="15.75" customHeight="1">
      <c r="A334" s="4"/>
      <c r="B334" s="4"/>
      <c r="C334" s="205"/>
      <c r="D334" s="205"/>
      <c r="E334" s="205"/>
      <c r="F334" s="205"/>
      <c r="G334" s="205"/>
      <c r="H334" s="20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ht="15.75" customHeight="1">
      <c r="A335" s="4"/>
      <c r="B335" s="4"/>
      <c r="C335" s="205"/>
      <c r="D335" s="205"/>
      <c r="E335" s="205"/>
      <c r="F335" s="205"/>
      <c r="G335" s="205"/>
      <c r="H335" s="20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ht="15.75" customHeight="1">
      <c r="A336" s="4"/>
      <c r="B336" s="4"/>
      <c r="C336" s="205"/>
      <c r="D336" s="205"/>
      <c r="E336" s="205"/>
      <c r="F336" s="205"/>
      <c r="G336" s="205"/>
      <c r="H336" s="20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ht="15.75" customHeight="1">
      <c r="A337" s="4"/>
      <c r="B337" s="4"/>
      <c r="C337" s="205"/>
      <c r="D337" s="205"/>
      <c r="E337" s="205"/>
      <c r="F337" s="205"/>
      <c r="G337" s="205"/>
      <c r="H337" s="20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ht="15.75" customHeight="1">
      <c r="A338" s="4"/>
      <c r="B338" s="4"/>
      <c r="C338" s="205"/>
      <c r="D338" s="205"/>
      <c r="E338" s="205"/>
      <c r="F338" s="205"/>
      <c r="G338" s="205"/>
      <c r="H338" s="20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ht="15.75" customHeight="1">
      <c r="A339" s="4"/>
      <c r="B339" s="4"/>
      <c r="C339" s="205"/>
      <c r="D339" s="205"/>
      <c r="E339" s="205"/>
      <c r="F339" s="205"/>
      <c r="G339" s="205"/>
      <c r="H339" s="20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ht="15.75" customHeight="1">
      <c r="A340" s="4"/>
      <c r="B340" s="4"/>
      <c r="C340" s="205"/>
      <c r="D340" s="205"/>
      <c r="E340" s="205"/>
      <c r="F340" s="205"/>
      <c r="G340" s="205"/>
      <c r="H340" s="205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ht="15.75" customHeight="1">
      <c r="A341" s="4"/>
      <c r="B341" s="4"/>
      <c r="C341" s="205"/>
      <c r="D341" s="205"/>
      <c r="E341" s="205"/>
      <c r="F341" s="205"/>
      <c r="G341" s="205"/>
      <c r="H341" s="205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ht="15.75" customHeight="1">
      <c r="A342" s="4"/>
      <c r="B342" s="4"/>
      <c r="C342" s="205"/>
      <c r="D342" s="205"/>
      <c r="E342" s="205"/>
      <c r="F342" s="205"/>
      <c r="G342" s="205"/>
      <c r="H342" s="205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ht="15.75" customHeight="1">
      <c r="A343" s="4"/>
      <c r="B343" s="4"/>
      <c r="C343" s="205"/>
      <c r="D343" s="205"/>
      <c r="E343" s="205"/>
      <c r="F343" s="205"/>
      <c r="G343" s="205"/>
      <c r="H343" s="205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ht="15.75" customHeight="1">
      <c r="A344" s="4"/>
      <c r="B344" s="4"/>
      <c r="C344" s="205"/>
      <c r="D344" s="205"/>
      <c r="E344" s="205"/>
      <c r="F344" s="205"/>
      <c r="G344" s="205"/>
      <c r="H344" s="20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ht="15.75" customHeight="1">
      <c r="A345" s="4"/>
      <c r="B345" s="4"/>
      <c r="C345" s="205"/>
      <c r="D345" s="205"/>
      <c r="E345" s="205"/>
      <c r="F345" s="205"/>
      <c r="G345" s="205"/>
      <c r="H345" s="20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ht="15.75" customHeight="1">
      <c r="A346" s="4"/>
      <c r="B346" s="4"/>
      <c r="C346" s="205"/>
      <c r="D346" s="205"/>
      <c r="E346" s="205"/>
      <c r="F346" s="205"/>
      <c r="G346" s="205"/>
      <c r="H346" s="20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ht="15.75" customHeight="1">
      <c r="A347" s="4"/>
      <c r="B347" s="4"/>
      <c r="C347" s="205"/>
      <c r="D347" s="205"/>
      <c r="E347" s="205"/>
      <c r="F347" s="205"/>
      <c r="G347" s="205"/>
      <c r="H347" s="20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ht="15.75" customHeight="1">
      <c r="A348" s="4"/>
      <c r="B348" s="4"/>
      <c r="C348" s="205"/>
      <c r="D348" s="205"/>
      <c r="E348" s="205"/>
      <c r="F348" s="205"/>
      <c r="G348" s="205"/>
      <c r="H348" s="205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ht="15.75" customHeight="1">
      <c r="A349" s="4"/>
      <c r="B349" s="4"/>
      <c r="C349" s="205"/>
      <c r="D349" s="205"/>
      <c r="E349" s="205"/>
      <c r="F349" s="205"/>
      <c r="G349" s="205"/>
      <c r="H349" s="205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ht="15.75" customHeight="1">
      <c r="A350" s="4"/>
      <c r="B350" s="4"/>
      <c r="C350" s="205"/>
      <c r="D350" s="205"/>
      <c r="E350" s="205"/>
      <c r="F350" s="205"/>
      <c r="G350" s="205"/>
      <c r="H350" s="205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ht="15.75" customHeight="1">
      <c r="A351" s="4"/>
      <c r="B351" s="4"/>
      <c r="C351" s="205"/>
      <c r="D351" s="205"/>
      <c r="E351" s="205"/>
      <c r="F351" s="205"/>
      <c r="G351" s="205"/>
      <c r="H351" s="205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ht="15.75" customHeight="1">
      <c r="A352" s="4"/>
      <c r="B352" s="4"/>
      <c r="C352" s="205"/>
      <c r="D352" s="205"/>
      <c r="E352" s="205"/>
      <c r="F352" s="205"/>
      <c r="G352" s="205"/>
      <c r="H352" s="20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ht="15.75" customHeight="1">
      <c r="A353" s="4"/>
      <c r="B353" s="4"/>
      <c r="C353" s="205"/>
      <c r="D353" s="205"/>
      <c r="E353" s="205"/>
      <c r="F353" s="205"/>
      <c r="G353" s="205"/>
      <c r="H353" s="20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ht="15.75" customHeight="1">
      <c r="A354" s="4"/>
      <c r="B354" s="4"/>
      <c r="C354" s="205"/>
      <c r="D354" s="205"/>
      <c r="E354" s="205"/>
      <c r="F354" s="205"/>
      <c r="G354" s="205"/>
      <c r="H354" s="205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ht="15.75" customHeight="1">
      <c r="A355" s="4"/>
      <c r="B355" s="4"/>
      <c r="C355" s="205"/>
      <c r="D355" s="205"/>
      <c r="E355" s="205"/>
      <c r="F355" s="205"/>
      <c r="G355" s="205"/>
      <c r="H355" s="20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ht="15.75" customHeight="1">
      <c r="A356" s="4"/>
      <c r="B356" s="4"/>
      <c r="C356" s="205"/>
      <c r="D356" s="205"/>
      <c r="E356" s="205"/>
      <c r="F356" s="205"/>
      <c r="G356" s="205"/>
      <c r="H356" s="205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ht="15.75" customHeight="1">
      <c r="A357" s="4"/>
      <c r="B357" s="4"/>
      <c r="C357" s="205"/>
      <c r="D357" s="205"/>
      <c r="E357" s="205"/>
      <c r="F357" s="205"/>
      <c r="G357" s="205"/>
      <c r="H357" s="205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ht="15.75" customHeight="1">
      <c r="A358" s="4"/>
      <c r="B358" s="4"/>
      <c r="C358" s="205"/>
      <c r="D358" s="205"/>
      <c r="E358" s="205"/>
      <c r="F358" s="205"/>
      <c r="G358" s="205"/>
      <c r="H358" s="205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ht="15.75" customHeight="1">
      <c r="A359" s="4"/>
      <c r="B359" s="4"/>
      <c r="C359" s="205"/>
      <c r="D359" s="205"/>
      <c r="E359" s="205"/>
      <c r="F359" s="205"/>
      <c r="G359" s="205"/>
      <c r="H359" s="205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ht="15.75" customHeight="1">
      <c r="A360" s="4"/>
      <c r="B360" s="4"/>
      <c r="C360" s="205"/>
      <c r="D360" s="205"/>
      <c r="E360" s="205"/>
      <c r="F360" s="205"/>
      <c r="G360" s="205"/>
      <c r="H360" s="205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ht="15.75" customHeight="1">
      <c r="A361" s="4"/>
      <c r="B361" s="4"/>
      <c r="C361" s="205"/>
      <c r="D361" s="205"/>
      <c r="E361" s="205"/>
      <c r="F361" s="205"/>
      <c r="G361" s="205"/>
      <c r="H361" s="205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ht="15.75" customHeight="1">
      <c r="A362" s="4"/>
      <c r="B362" s="4"/>
      <c r="C362" s="205"/>
      <c r="D362" s="205"/>
      <c r="E362" s="205"/>
      <c r="F362" s="205"/>
      <c r="G362" s="205"/>
      <c r="H362" s="205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ht="15.75" customHeight="1">
      <c r="A363" s="4"/>
      <c r="B363" s="4"/>
      <c r="C363" s="205"/>
      <c r="D363" s="205"/>
      <c r="E363" s="205"/>
      <c r="F363" s="205"/>
      <c r="G363" s="205"/>
      <c r="H363" s="20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ht="15.75" customHeight="1">
      <c r="A364" s="4"/>
      <c r="B364" s="4"/>
      <c r="C364" s="205"/>
      <c r="D364" s="205"/>
      <c r="E364" s="205"/>
      <c r="F364" s="205"/>
      <c r="G364" s="205"/>
      <c r="H364" s="205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ht="15.75" customHeight="1">
      <c r="A365" s="4"/>
      <c r="B365" s="4"/>
      <c r="C365" s="205"/>
      <c r="D365" s="205"/>
      <c r="E365" s="205"/>
      <c r="F365" s="205"/>
      <c r="G365" s="205"/>
      <c r="H365" s="205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ht="15.75" customHeight="1">
      <c r="A366" s="4"/>
      <c r="B366" s="4"/>
      <c r="C366" s="205"/>
      <c r="D366" s="205"/>
      <c r="E366" s="205"/>
      <c r="F366" s="205"/>
      <c r="G366" s="205"/>
      <c r="H366" s="205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ht="15.75" customHeight="1">
      <c r="A367" s="4"/>
      <c r="B367" s="4"/>
      <c r="C367" s="205"/>
      <c r="D367" s="205"/>
      <c r="E367" s="205"/>
      <c r="F367" s="205"/>
      <c r="G367" s="205"/>
      <c r="H367" s="205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ht="15.75" customHeight="1">
      <c r="A368" s="4"/>
      <c r="B368" s="4"/>
      <c r="C368" s="205"/>
      <c r="D368" s="205"/>
      <c r="E368" s="205"/>
      <c r="F368" s="205"/>
      <c r="G368" s="205"/>
      <c r="H368" s="20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ht="15.75" customHeight="1">
      <c r="A369" s="4"/>
      <c r="B369" s="4"/>
      <c r="C369" s="205"/>
      <c r="D369" s="205"/>
      <c r="E369" s="205"/>
      <c r="F369" s="205"/>
      <c r="G369" s="205"/>
      <c r="H369" s="20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ht="15.75" customHeight="1">
      <c r="A370" s="4"/>
      <c r="B370" s="4"/>
      <c r="C370" s="205"/>
      <c r="D370" s="205"/>
      <c r="E370" s="205"/>
      <c r="F370" s="205"/>
      <c r="G370" s="205"/>
      <c r="H370" s="20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ht="15.75" customHeight="1">
      <c r="A371" s="4"/>
      <c r="B371" s="4"/>
      <c r="C371" s="205"/>
      <c r="D371" s="205"/>
      <c r="E371" s="205"/>
      <c r="F371" s="205"/>
      <c r="G371" s="205"/>
      <c r="H371" s="20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ht="15.75" customHeight="1">
      <c r="A372" s="4"/>
      <c r="B372" s="4"/>
      <c r="C372" s="205"/>
      <c r="D372" s="205"/>
      <c r="E372" s="205"/>
      <c r="F372" s="205"/>
      <c r="G372" s="205"/>
      <c r="H372" s="205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ht="15.75" customHeight="1">
      <c r="A373" s="4"/>
      <c r="B373" s="4"/>
      <c r="C373" s="205"/>
      <c r="D373" s="205"/>
      <c r="E373" s="205"/>
      <c r="F373" s="205"/>
      <c r="G373" s="205"/>
      <c r="H373" s="205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ht="15.75" customHeight="1">
      <c r="A374" s="4"/>
      <c r="B374" s="4"/>
      <c r="C374" s="205"/>
      <c r="D374" s="205"/>
      <c r="E374" s="205"/>
      <c r="F374" s="205"/>
      <c r="G374" s="205"/>
      <c r="H374" s="205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ht="15.75" customHeight="1">
      <c r="A375" s="4"/>
      <c r="B375" s="4"/>
      <c r="C375" s="205"/>
      <c r="D375" s="205"/>
      <c r="E375" s="205"/>
      <c r="F375" s="205"/>
      <c r="G375" s="205"/>
      <c r="H375" s="205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ht="15.75" customHeight="1">
      <c r="A376" s="4"/>
      <c r="B376" s="4"/>
      <c r="C376" s="205"/>
      <c r="D376" s="205"/>
      <c r="E376" s="205"/>
      <c r="F376" s="205"/>
      <c r="G376" s="205"/>
      <c r="H376" s="20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ht="15.75" customHeight="1">
      <c r="A377" s="4"/>
      <c r="B377" s="4"/>
      <c r="C377" s="205"/>
      <c r="D377" s="205"/>
      <c r="E377" s="205"/>
      <c r="F377" s="205"/>
      <c r="G377" s="205"/>
      <c r="H377" s="20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ht="15.75" customHeight="1">
      <c r="A378" s="4"/>
      <c r="B378" s="4"/>
      <c r="C378" s="205"/>
      <c r="D378" s="205"/>
      <c r="E378" s="205"/>
      <c r="F378" s="205"/>
      <c r="G378" s="205"/>
      <c r="H378" s="20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ht="15.75" customHeight="1">
      <c r="A379" s="4"/>
      <c r="B379" s="4"/>
      <c r="C379" s="205"/>
      <c r="D379" s="205"/>
      <c r="E379" s="205"/>
      <c r="F379" s="205"/>
      <c r="G379" s="205"/>
      <c r="H379" s="20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ht="15.75" customHeight="1">
      <c r="A380" s="4"/>
      <c r="B380" s="4"/>
      <c r="C380" s="205"/>
      <c r="D380" s="205"/>
      <c r="E380" s="205"/>
      <c r="F380" s="205"/>
      <c r="G380" s="205"/>
      <c r="H380" s="205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ht="15.75" customHeight="1">
      <c r="A381" s="4"/>
      <c r="B381" s="4"/>
      <c r="C381" s="205"/>
      <c r="D381" s="205"/>
      <c r="E381" s="205"/>
      <c r="F381" s="205"/>
      <c r="G381" s="205"/>
      <c r="H381" s="205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ht="15.75" customHeight="1">
      <c r="A382" s="4"/>
      <c r="B382" s="4"/>
      <c r="C382" s="205"/>
      <c r="D382" s="205"/>
      <c r="E382" s="205"/>
      <c r="F382" s="205"/>
      <c r="G382" s="205"/>
      <c r="H382" s="205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ht="15.75" customHeight="1">
      <c r="A383" s="4"/>
      <c r="B383" s="4"/>
      <c r="C383" s="205"/>
      <c r="D383" s="205"/>
      <c r="E383" s="205"/>
      <c r="F383" s="205"/>
      <c r="G383" s="205"/>
      <c r="H383" s="205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ht="15.75" customHeight="1">
      <c r="A384" s="4"/>
      <c r="B384" s="4"/>
      <c r="C384" s="205"/>
      <c r="D384" s="205"/>
      <c r="E384" s="205"/>
      <c r="F384" s="205"/>
      <c r="G384" s="205"/>
      <c r="H384" s="20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ht="15.75" customHeight="1">
      <c r="A385" s="4"/>
      <c r="B385" s="4"/>
      <c r="C385" s="205"/>
      <c r="D385" s="205"/>
      <c r="E385" s="205"/>
      <c r="F385" s="205"/>
      <c r="G385" s="205"/>
      <c r="H385" s="20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ht="15.75" customHeight="1">
      <c r="A386" s="4"/>
      <c r="B386" s="4"/>
      <c r="C386" s="205"/>
      <c r="D386" s="205"/>
      <c r="E386" s="205"/>
      <c r="F386" s="205"/>
      <c r="G386" s="205"/>
      <c r="H386" s="20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ht="15.75" customHeight="1">
      <c r="A387" s="4"/>
      <c r="B387" s="4"/>
      <c r="C387" s="205"/>
      <c r="D387" s="205"/>
      <c r="E387" s="205"/>
      <c r="F387" s="205"/>
      <c r="G387" s="205"/>
      <c r="H387" s="20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ht="15.75" customHeight="1">
      <c r="A388" s="4"/>
      <c r="B388" s="4"/>
      <c r="C388" s="205"/>
      <c r="D388" s="205"/>
      <c r="E388" s="205"/>
      <c r="F388" s="205"/>
      <c r="G388" s="205"/>
      <c r="H388" s="205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ht="15.75" customHeight="1">
      <c r="A389" s="4"/>
      <c r="B389" s="4"/>
      <c r="C389" s="205"/>
      <c r="D389" s="205"/>
      <c r="E389" s="205"/>
      <c r="F389" s="205"/>
      <c r="G389" s="205"/>
      <c r="H389" s="205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ht="15.75" customHeight="1">
      <c r="A390" s="4"/>
      <c r="B390" s="4"/>
      <c r="C390" s="205"/>
      <c r="D390" s="205"/>
      <c r="E390" s="205"/>
      <c r="F390" s="205"/>
      <c r="G390" s="205"/>
      <c r="H390" s="205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ht="15.75" customHeight="1">
      <c r="A391" s="4"/>
      <c r="B391" s="4"/>
      <c r="C391" s="205"/>
      <c r="D391" s="205"/>
      <c r="E391" s="205"/>
      <c r="F391" s="205"/>
      <c r="G391" s="205"/>
      <c r="H391" s="205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ht="15.75" customHeight="1">
      <c r="A392" s="4"/>
      <c r="B392" s="4"/>
      <c r="C392" s="205"/>
      <c r="D392" s="205"/>
      <c r="E392" s="205"/>
      <c r="F392" s="205"/>
      <c r="G392" s="205"/>
      <c r="H392" s="20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ht="15.75" customHeight="1">
      <c r="A393" s="4"/>
      <c r="B393" s="4"/>
      <c r="C393" s="205"/>
      <c r="D393" s="205"/>
      <c r="E393" s="205"/>
      <c r="F393" s="205"/>
      <c r="G393" s="205"/>
      <c r="H393" s="20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ht="15.75" customHeight="1">
      <c r="A394" s="4"/>
      <c r="B394" s="4"/>
      <c r="C394" s="205"/>
      <c r="D394" s="205"/>
      <c r="E394" s="205"/>
      <c r="F394" s="205"/>
      <c r="G394" s="205"/>
      <c r="H394" s="20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ht="15.75" customHeight="1">
      <c r="A395" s="4"/>
      <c r="B395" s="4"/>
      <c r="C395" s="205"/>
      <c r="D395" s="205"/>
      <c r="E395" s="205"/>
      <c r="F395" s="205"/>
      <c r="G395" s="205"/>
      <c r="H395" s="20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ht="15.75" customHeight="1">
      <c r="A396" s="4"/>
      <c r="B396" s="4"/>
      <c r="C396" s="205"/>
      <c r="D396" s="205"/>
      <c r="E396" s="205"/>
      <c r="F396" s="205"/>
      <c r="G396" s="205"/>
      <c r="H396" s="205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ht="15.75" customHeight="1">
      <c r="A397" s="4"/>
      <c r="B397" s="4"/>
      <c r="C397" s="205"/>
      <c r="D397" s="205"/>
      <c r="E397" s="205"/>
      <c r="F397" s="205"/>
      <c r="G397" s="205"/>
      <c r="H397" s="205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ht="15.75" customHeight="1">
      <c r="A398" s="4"/>
      <c r="B398" s="4"/>
      <c r="C398" s="205"/>
      <c r="D398" s="205"/>
      <c r="E398" s="205"/>
      <c r="F398" s="205"/>
      <c r="G398" s="205"/>
      <c r="H398" s="205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ht="15.75" customHeight="1">
      <c r="A399" s="4"/>
      <c r="B399" s="4"/>
      <c r="C399" s="205"/>
      <c r="D399" s="205"/>
      <c r="E399" s="205"/>
      <c r="F399" s="205"/>
      <c r="G399" s="205"/>
      <c r="H399" s="205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ht="15.75" customHeight="1">
      <c r="A400" s="4"/>
      <c r="B400" s="4"/>
      <c r="C400" s="205"/>
      <c r="D400" s="205"/>
      <c r="E400" s="205"/>
      <c r="F400" s="205"/>
      <c r="G400" s="205"/>
      <c r="H400" s="20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ht="15.75" customHeight="1">
      <c r="A401" s="4"/>
      <c r="B401" s="4"/>
      <c r="C401" s="205"/>
      <c r="D401" s="205"/>
      <c r="E401" s="205"/>
      <c r="F401" s="205"/>
      <c r="G401" s="205"/>
      <c r="H401" s="20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ht="15.75" customHeight="1">
      <c r="A402" s="4"/>
      <c r="B402" s="4"/>
      <c r="C402" s="205"/>
      <c r="D402" s="205"/>
      <c r="E402" s="205"/>
      <c r="F402" s="205"/>
      <c r="G402" s="205"/>
      <c r="H402" s="205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ht="15.75" customHeight="1">
      <c r="A403" s="4"/>
      <c r="B403" s="4"/>
      <c r="C403" s="205"/>
      <c r="D403" s="205"/>
      <c r="E403" s="205"/>
      <c r="F403" s="205"/>
      <c r="G403" s="205"/>
      <c r="H403" s="205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ht="15.75" customHeight="1">
      <c r="A404" s="4"/>
      <c r="B404" s="4"/>
      <c r="C404" s="205"/>
      <c r="D404" s="205"/>
      <c r="E404" s="205"/>
      <c r="F404" s="205"/>
      <c r="G404" s="205"/>
      <c r="H404" s="205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ht="15.75" customHeight="1">
      <c r="A405" s="4"/>
      <c r="B405" s="4"/>
      <c r="C405" s="205"/>
      <c r="D405" s="205"/>
      <c r="E405" s="205"/>
      <c r="F405" s="205"/>
      <c r="G405" s="205"/>
      <c r="H405" s="205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ht="15.75" customHeight="1">
      <c r="A406" s="4"/>
      <c r="B406" s="4"/>
      <c r="C406" s="205"/>
      <c r="D406" s="205"/>
      <c r="E406" s="205"/>
      <c r="F406" s="205"/>
      <c r="G406" s="205"/>
      <c r="H406" s="205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ht="15.75" customHeight="1">
      <c r="A407" s="4"/>
      <c r="B407" s="4"/>
      <c r="C407" s="205"/>
      <c r="D407" s="205"/>
      <c r="E407" s="205"/>
      <c r="F407" s="205"/>
      <c r="G407" s="205"/>
      <c r="H407" s="20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ht="15.75" customHeight="1">
      <c r="A408" s="4"/>
      <c r="B408" s="4"/>
      <c r="C408" s="205"/>
      <c r="D408" s="205"/>
      <c r="E408" s="205"/>
      <c r="F408" s="205"/>
      <c r="G408" s="205"/>
      <c r="H408" s="20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ht="15.75" customHeight="1">
      <c r="A409" s="4"/>
      <c r="B409" s="4"/>
      <c r="C409" s="205"/>
      <c r="D409" s="205"/>
      <c r="E409" s="205"/>
      <c r="F409" s="205"/>
      <c r="G409" s="205"/>
      <c r="H409" s="20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ht="15.75" customHeight="1">
      <c r="A410" s="4"/>
      <c r="B410" s="4"/>
      <c r="C410" s="205"/>
      <c r="D410" s="205"/>
      <c r="E410" s="205"/>
      <c r="F410" s="205"/>
      <c r="G410" s="205"/>
      <c r="H410" s="20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ht="15.75" customHeight="1">
      <c r="A411" s="4"/>
      <c r="B411" s="4"/>
      <c r="C411" s="205"/>
      <c r="D411" s="205"/>
      <c r="E411" s="205"/>
      <c r="F411" s="205"/>
      <c r="G411" s="205"/>
      <c r="H411" s="20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ht="15.75" customHeight="1">
      <c r="A412" s="4"/>
      <c r="B412" s="4"/>
      <c r="C412" s="205"/>
      <c r="D412" s="205"/>
      <c r="E412" s="205"/>
      <c r="F412" s="205"/>
      <c r="G412" s="205"/>
      <c r="H412" s="20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ht="15.75" customHeight="1">
      <c r="A413" s="4"/>
      <c r="B413" s="4"/>
      <c r="C413" s="205"/>
      <c r="D413" s="205"/>
      <c r="E413" s="205"/>
      <c r="F413" s="205"/>
      <c r="G413" s="205"/>
      <c r="H413" s="20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ht="15.75" customHeight="1">
      <c r="A414" s="4"/>
      <c r="B414" s="4"/>
      <c r="C414" s="205"/>
      <c r="D414" s="205"/>
      <c r="E414" s="205"/>
      <c r="F414" s="205"/>
      <c r="G414" s="205"/>
      <c r="H414" s="20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ht="15.75" customHeight="1">
      <c r="A415" s="4"/>
      <c r="B415" s="4"/>
      <c r="C415" s="205"/>
      <c r="D415" s="205"/>
      <c r="E415" s="205"/>
      <c r="F415" s="205"/>
      <c r="G415" s="205"/>
      <c r="H415" s="20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ht="15.75" customHeight="1">
      <c r="A416" s="4"/>
      <c r="B416" s="4"/>
      <c r="C416" s="205"/>
      <c r="D416" s="205"/>
      <c r="E416" s="205"/>
      <c r="F416" s="205"/>
      <c r="G416" s="205"/>
      <c r="H416" s="20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ht="15.75" customHeight="1">
      <c r="A417" s="4"/>
      <c r="B417" s="4"/>
      <c r="C417" s="205"/>
      <c r="D417" s="205"/>
      <c r="E417" s="205"/>
      <c r="F417" s="205"/>
      <c r="G417" s="205"/>
      <c r="H417" s="20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ht="15.75" customHeight="1">
      <c r="A418" s="4"/>
      <c r="B418" s="4"/>
      <c r="C418" s="205"/>
      <c r="D418" s="205"/>
      <c r="E418" s="205"/>
      <c r="F418" s="205"/>
      <c r="G418" s="205"/>
      <c r="H418" s="20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ht="15.75" customHeight="1">
      <c r="A419" s="4"/>
      <c r="B419" s="4"/>
      <c r="C419" s="205"/>
      <c r="D419" s="205"/>
      <c r="E419" s="205"/>
      <c r="F419" s="205"/>
      <c r="G419" s="205"/>
      <c r="H419" s="20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ht="15.75" customHeight="1">
      <c r="A420" s="4"/>
      <c r="B420" s="4"/>
      <c r="C420" s="205"/>
      <c r="D420" s="205"/>
      <c r="E420" s="205"/>
      <c r="F420" s="205"/>
      <c r="G420" s="205"/>
      <c r="H420" s="20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ht="15.75" customHeight="1">
      <c r="A421" s="4"/>
      <c r="B421" s="4"/>
      <c r="C421" s="205"/>
      <c r="D421" s="205"/>
      <c r="E421" s="205"/>
      <c r="F421" s="205"/>
      <c r="G421" s="205"/>
      <c r="H421" s="20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ht="15.75" customHeight="1">
      <c r="A422" s="4"/>
      <c r="B422" s="4"/>
      <c r="C422" s="205"/>
      <c r="D422" s="205"/>
      <c r="E422" s="205"/>
      <c r="F422" s="205"/>
      <c r="G422" s="205"/>
      <c r="H422" s="205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ht="15.75" customHeight="1">
      <c r="A423" s="4"/>
      <c r="B423" s="4"/>
      <c r="C423" s="205"/>
      <c r="D423" s="205"/>
      <c r="E423" s="205"/>
      <c r="F423" s="205"/>
      <c r="G423" s="205"/>
      <c r="H423" s="20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ht="15.75" customHeight="1">
      <c r="A424" s="4"/>
      <c r="B424" s="4"/>
      <c r="C424" s="205"/>
      <c r="D424" s="205"/>
      <c r="E424" s="205"/>
      <c r="F424" s="205"/>
      <c r="G424" s="205"/>
      <c r="H424" s="20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ht="15.75" customHeight="1">
      <c r="A425" s="4"/>
      <c r="B425" s="4"/>
      <c r="C425" s="205"/>
      <c r="D425" s="205"/>
      <c r="E425" s="205"/>
      <c r="F425" s="205"/>
      <c r="G425" s="205"/>
      <c r="H425" s="20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ht="15.75" customHeight="1">
      <c r="A426" s="4"/>
      <c r="B426" s="4"/>
      <c r="C426" s="205"/>
      <c r="D426" s="205"/>
      <c r="E426" s="205"/>
      <c r="F426" s="205"/>
      <c r="G426" s="205"/>
      <c r="H426" s="20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ht="15.75" customHeight="1">
      <c r="A427" s="4"/>
      <c r="B427" s="4"/>
      <c r="C427" s="205"/>
      <c r="D427" s="205"/>
      <c r="E427" s="205"/>
      <c r="F427" s="205"/>
      <c r="G427" s="205"/>
      <c r="H427" s="20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ht="15.75" customHeight="1">
      <c r="A428" s="4"/>
      <c r="B428" s="4"/>
      <c r="C428" s="205"/>
      <c r="D428" s="205"/>
      <c r="E428" s="205"/>
      <c r="F428" s="205"/>
      <c r="G428" s="205"/>
      <c r="H428" s="20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ht="15.75" customHeight="1">
      <c r="A429" s="4"/>
      <c r="B429" s="4"/>
      <c r="C429" s="205"/>
      <c r="D429" s="205"/>
      <c r="E429" s="205"/>
      <c r="F429" s="205"/>
      <c r="G429" s="205"/>
      <c r="H429" s="205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ht="15.75" customHeight="1">
      <c r="A430" s="4"/>
      <c r="B430" s="4"/>
      <c r="C430" s="205"/>
      <c r="D430" s="205"/>
      <c r="E430" s="205"/>
      <c r="F430" s="205"/>
      <c r="G430" s="205"/>
      <c r="H430" s="205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ht="15.75" customHeight="1">
      <c r="A431" s="4"/>
      <c r="B431" s="4"/>
      <c r="C431" s="205"/>
      <c r="D431" s="205"/>
      <c r="E431" s="205"/>
      <c r="F431" s="205"/>
      <c r="G431" s="205"/>
      <c r="H431" s="205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ht="15.75" customHeight="1">
      <c r="A432" s="4"/>
      <c r="B432" s="4"/>
      <c r="C432" s="205"/>
      <c r="D432" s="205"/>
      <c r="E432" s="205"/>
      <c r="F432" s="205"/>
      <c r="G432" s="205"/>
      <c r="H432" s="205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ht="15.75" customHeight="1">
      <c r="A433" s="4"/>
      <c r="B433" s="4"/>
      <c r="C433" s="205"/>
      <c r="D433" s="205"/>
      <c r="E433" s="205"/>
      <c r="F433" s="205"/>
      <c r="G433" s="205"/>
      <c r="H433" s="205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ht="15.75" customHeight="1">
      <c r="A434" s="4"/>
      <c r="B434" s="4"/>
      <c r="C434" s="205"/>
      <c r="D434" s="205"/>
      <c r="E434" s="205"/>
      <c r="F434" s="205"/>
      <c r="G434" s="205"/>
      <c r="H434" s="20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ht="15.75" customHeight="1">
      <c r="A435" s="4"/>
      <c r="B435" s="4"/>
      <c r="C435" s="205"/>
      <c r="D435" s="205"/>
      <c r="E435" s="205"/>
      <c r="F435" s="205"/>
      <c r="G435" s="205"/>
      <c r="H435" s="205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ht="15.75" customHeight="1">
      <c r="A436" s="4"/>
      <c r="B436" s="4"/>
      <c r="C436" s="205"/>
      <c r="D436" s="205"/>
      <c r="E436" s="205"/>
      <c r="F436" s="205"/>
      <c r="G436" s="205"/>
      <c r="H436" s="205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ht="15.75" customHeight="1">
      <c r="A437" s="4"/>
      <c r="B437" s="4"/>
      <c r="C437" s="205"/>
      <c r="D437" s="205"/>
      <c r="E437" s="205"/>
      <c r="F437" s="205"/>
      <c r="G437" s="205"/>
      <c r="H437" s="205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ht="15.75" customHeight="1">
      <c r="A438" s="4"/>
      <c r="B438" s="4"/>
      <c r="C438" s="205"/>
      <c r="D438" s="205"/>
      <c r="E438" s="205"/>
      <c r="F438" s="205"/>
      <c r="G438" s="205"/>
      <c r="H438" s="205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ht="15.75" customHeight="1">
      <c r="A439" s="4"/>
      <c r="B439" s="4"/>
      <c r="C439" s="205"/>
      <c r="D439" s="205"/>
      <c r="E439" s="205"/>
      <c r="F439" s="205"/>
      <c r="G439" s="205"/>
      <c r="H439" s="205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ht="15.75" customHeight="1">
      <c r="A440" s="4"/>
      <c r="B440" s="4"/>
      <c r="C440" s="205"/>
      <c r="D440" s="205"/>
      <c r="E440" s="205"/>
      <c r="F440" s="205"/>
      <c r="G440" s="205"/>
      <c r="H440" s="205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ht="15.75" customHeight="1">
      <c r="A441" s="4"/>
      <c r="B441" s="4"/>
      <c r="C441" s="205"/>
      <c r="D441" s="205"/>
      <c r="E441" s="205"/>
      <c r="F441" s="205"/>
      <c r="G441" s="205"/>
      <c r="H441" s="205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ht="15.75" customHeight="1">
      <c r="A442" s="4"/>
      <c r="B442" s="4"/>
      <c r="C442" s="205"/>
      <c r="D442" s="205"/>
      <c r="E442" s="205"/>
      <c r="F442" s="205"/>
      <c r="G442" s="205"/>
      <c r="H442" s="205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ht="15.75" customHeight="1">
      <c r="A443" s="4"/>
      <c r="B443" s="4"/>
      <c r="C443" s="205"/>
      <c r="D443" s="205"/>
      <c r="E443" s="205"/>
      <c r="F443" s="205"/>
      <c r="G443" s="205"/>
      <c r="H443" s="205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ht="15.75" customHeight="1">
      <c r="A444" s="4"/>
      <c r="B444" s="4"/>
      <c r="C444" s="205"/>
      <c r="D444" s="205"/>
      <c r="E444" s="205"/>
      <c r="F444" s="205"/>
      <c r="G444" s="205"/>
      <c r="H444" s="205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ht="15.75" customHeight="1">
      <c r="A445" s="4"/>
      <c r="B445" s="4"/>
      <c r="C445" s="205"/>
      <c r="D445" s="205"/>
      <c r="E445" s="205"/>
      <c r="F445" s="205"/>
      <c r="G445" s="205"/>
      <c r="H445" s="205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ht="15.75" customHeight="1">
      <c r="A446" s="4"/>
      <c r="B446" s="4"/>
      <c r="C446" s="205"/>
      <c r="D446" s="205"/>
      <c r="E446" s="205"/>
      <c r="F446" s="205"/>
      <c r="G446" s="205"/>
      <c r="H446" s="205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ht="15.75" customHeight="1">
      <c r="A447" s="4"/>
      <c r="B447" s="4"/>
      <c r="C447" s="205"/>
      <c r="D447" s="205"/>
      <c r="E447" s="205"/>
      <c r="F447" s="205"/>
      <c r="G447" s="205"/>
      <c r="H447" s="205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ht="15.75" customHeight="1">
      <c r="A448" s="4"/>
      <c r="B448" s="4"/>
      <c r="C448" s="205"/>
      <c r="D448" s="205"/>
      <c r="E448" s="205"/>
      <c r="F448" s="205"/>
      <c r="G448" s="205"/>
      <c r="H448" s="205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ht="15.75" customHeight="1">
      <c r="A449" s="4"/>
      <c r="B449" s="4"/>
      <c r="C449" s="205"/>
      <c r="D449" s="205"/>
      <c r="E449" s="205"/>
      <c r="F449" s="205"/>
      <c r="G449" s="205"/>
      <c r="H449" s="205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ht="15.75" customHeight="1">
      <c r="A450" s="4"/>
      <c r="B450" s="4"/>
      <c r="C450" s="205"/>
      <c r="D450" s="205"/>
      <c r="E450" s="205"/>
      <c r="F450" s="205"/>
      <c r="G450" s="205"/>
      <c r="H450" s="205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ht="15.75" customHeight="1">
      <c r="A451" s="4"/>
      <c r="B451" s="4"/>
      <c r="C451" s="205"/>
      <c r="D451" s="205"/>
      <c r="E451" s="205"/>
      <c r="F451" s="205"/>
      <c r="G451" s="205"/>
      <c r="H451" s="20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ht="15.75" customHeight="1">
      <c r="A452" s="4"/>
      <c r="B452" s="4"/>
      <c r="C452" s="205"/>
      <c r="D452" s="205"/>
      <c r="E452" s="205"/>
      <c r="F452" s="205"/>
      <c r="G452" s="205"/>
      <c r="H452" s="20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ht="15.75" customHeight="1">
      <c r="A453" s="4"/>
      <c r="B453" s="4"/>
      <c r="C453" s="205"/>
      <c r="D453" s="205"/>
      <c r="E453" s="205"/>
      <c r="F453" s="205"/>
      <c r="G453" s="205"/>
      <c r="H453" s="205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ht="15.75" customHeight="1">
      <c r="A454" s="4"/>
      <c r="B454" s="4"/>
      <c r="C454" s="205"/>
      <c r="D454" s="205"/>
      <c r="E454" s="205"/>
      <c r="F454" s="205"/>
      <c r="G454" s="205"/>
      <c r="H454" s="205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ht="15.75" customHeight="1">
      <c r="A455" s="4"/>
      <c r="B455" s="4"/>
      <c r="C455" s="205"/>
      <c r="D455" s="205"/>
      <c r="E455" s="205"/>
      <c r="F455" s="205"/>
      <c r="G455" s="205"/>
      <c r="H455" s="205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ht="15.75" customHeight="1">
      <c r="A456" s="4"/>
      <c r="B456" s="4"/>
      <c r="C456" s="205"/>
      <c r="D456" s="205"/>
      <c r="E456" s="205"/>
      <c r="F456" s="205"/>
      <c r="G456" s="205"/>
      <c r="H456" s="205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ht="15.75" customHeight="1">
      <c r="A457" s="4"/>
      <c r="B457" s="4"/>
      <c r="C457" s="205"/>
      <c r="D457" s="205"/>
      <c r="E457" s="205"/>
      <c r="F457" s="205"/>
      <c r="G457" s="205"/>
      <c r="H457" s="205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ht="15.75" customHeight="1">
      <c r="A458" s="4"/>
      <c r="B458" s="4"/>
      <c r="C458" s="205"/>
      <c r="D458" s="205"/>
      <c r="E458" s="205"/>
      <c r="F458" s="205"/>
      <c r="G458" s="205"/>
      <c r="H458" s="205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ht="15.75" customHeight="1">
      <c r="A459" s="4"/>
      <c r="B459" s="4"/>
      <c r="C459" s="205"/>
      <c r="D459" s="205"/>
      <c r="E459" s="205"/>
      <c r="F459" s="205"/>
      <c r="G459" s="205"/>
      <c r="H459" s="205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ht="15.75" customHeight="1">
      <c r="A460" s="4"/>
      <c r="B460" s="4"/>
      <c r="C460" s="205"/>
      <c r="D460" s="205"/>
      <c r="E460" s="205"/>
      <c r="F460" s="205"/>
      <c r="G460" s="205"/>
      <c r="H460" s="205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ht="15.75" customHeight="1">
      <c r="A461" s="4"/>
      <c r="B461" s="4"/>
      <c r="C461" s="205"/>
      <c r="D461" s="205"/>
      <c r="E461" s="205"/>
      <c r="F461" s="205"/>
      <c r="G461" s="205"/>
      <c r="H461" s="205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ht="15.75" customHeight="1">
      <c r="A462" s="4"/>
      <c r="B462" s="4"/>
      <c r="C462" s="205"/>
      <c r="D462" s="205"/>
      <c r="E462" s="205"/>
      <c r="F462" s="205"/>
      <c r="G462" s="205"/>
      <c r="H462" s="205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ht="15.75" customHeight="1">
      <c r="A463" s="4"/>
      <c r="B463" s="4"/>
      <c r="C463" s="205"/>
      <c r="D463" s="205"/>
      <c r="E463" s="205"/>
      <c r="F463" s="205"/>
      <c r="G463" s="205"/>
      <c r="H463" s="205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ht="15.75" customHeight="1">
      <c r="A464" s="4"/>
      <c r="B464" s="4"/>
      <c r="C464" s="205"/>
      <c r="D464" s="205"/>
      <c r="E464" s="205"/>
      <c r="F464" s="205"/>
      <c r="G464" s="205"/>
      <c r="H464" s="205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ht="15.75" customHeight="1">
      <c r="A465" s="4"/>
      <c r="B465" s="4"/>
      <c r="C465" s="205"/>
      <c r="D465" s="205"/>
      <c r="E465" s="205"/>
      <c r="F465" s="205"/>
      <c r="G465" s="205"/>
      <c r="H465" s="205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ht="15.75" customHeight="1">
      <c r="A466" s="4"/>
      <c r="B466" s="4"/>
      <c r="C466" s="205"/>
      <c r="D466" s="205"/>
      <c r="E466" s="205"/>
      <c r="F466" s="205"/>
      <c r="G466" s="205"/>
      <c r="H466" s="205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ht="15.75" customHeight="1">
      <c r="A467" s="4"/>
      <c r="B467" s="4"/>
      <c r="C467" s="205"/>
      <c r="D467" s="205"/>
      <c r="E467" s="205"/>
      <c r="F467" s="205"/>
      <c r="G467" s="205"/>
      <c r="H467" s="20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ht="15.75" customHeight="1">
      <c r="A468" s="4"/>
      <c r="B468" s="4"/>
      <c r="C468" s="205"/>
      <c r="D468" s="205"/>
      <c r="E468" s="205"/>
      <c r="F468" s="205"/>
      <c r="G468" s="205"/>
      <c r="H468" s="205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ht="15.75" customHeight="1">
      <c r="A469" s="4"/>
      <c r="B469" s="4"/>
      <c r="C469" s="205"/>
      <c r="D469" s="205"/>
      <c r="E469" s="205"/>
      <c r="F469" s="205"/>
      <c r="G469" s="205"/>
      <c r="H469" s="205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ht="15.75" customHeight="1">
      <c r="A470" s="4"/>
      <c r="B470" s="4"/>
      <c r="C470" s="205"/>
      <c r="D470" s="205"/>
      <c r="E470" s="205"/>
      <c r="F470" s="205"/>
      <c r="G470" s="205"/>
      <c r="H470" s="205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ht="15.75" customHeight="1">
      <c r="A471" s="4"/>
      <c r="B471" s="4"/>
      <c r="C471" s="205"/>
      <c r="D471" s="205"/>
      <c r="E471" s="205"/>
      <c r="F471" s="205"/>
      <c r="G471" s="205"/>
      <c r="H471" s="205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ht="15.75" customHeight="1">
      <c r="A472" s="4"/>
      <c r="B472" s="4"/>
      <c r="C472" s="205"/>
      <c r="D472" s="205"/>
      <c r="E472" s="205"/>
      <c r="F472" s="205"/>
      <c r="G472" s="205"/>
      <c r="H472" s="205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ht="15.75" customHeight="1">
      <c r="A473" s="4"/>
      <c r="B473" s="4"/>
      <c r="C473" s="205"/>
      <c r="D473" s="205"/>
      <c r="E473" s="205"/>
      <c r="F473" s="205"/>
      <c r="G473" s="205"/>
      <c r="H473" s="205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ht="15.75" customHeight="1">
      <c r="A474" s="4"/>
      <c r="B474" s="4"/>
      <c r="C474" s="205"/>
      <c r="D474" s="205"/>
      <c r="E474" s="205"/>
      <c r="F474" s="205"/>
      <c r="G474" s="205"/>
      <c r="H474" s="205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ht="15.75" customHeight="1">
      <c r="A475" s="4"/>
      <c r="B475" s="4"/>
      <c r="C475" s="205"/>
      <c r="D475" s="205"/>
      <c r="E475" s="205"/>
      <c r="F475" s="205"/>
      <c r="G475" s="205"/>
      <c r="H475" s="205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ht="15.75" customHeight="1">
      <c r="A476" s="4"/>
      <c r="B476" s="4"/>
      <c r="C476" s="205"/>
      <c r="D476" s="205"/>
      <c r="E476" s="205"/>
      <c r="F476" s="205"/>
      <c r="G476" s="205"/>
      <c r="H476" s="205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ht="15.75" customHeight="1">
      <c r="A477" s="4"/>
      <c r="B477" s="4"/>
      <c r="C477" s="205"/>
      <c r="D477" s="205"/>
      <c r="E477" s="205"/>
      <c r="F477" s="205"/>
      <c r="G477" s="205"/>
      <c r="H477" s="205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ht="15.75" customHeight="1">
      <c r="A478" s="4"/>
      <c r="B478" s="4"/>
      <c r="C478" s="205"/>
      <c r="D478" s="205"/>
      <c r="E478" s="205"/>
      <c r="F478" s="205"/>
      <c r="G478" s="205"/>
      <c r="H478" s="205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ht="15.75" customHeight="1">
      <c r="A479" s="4"/>
      <c r="B479" s="4"/>
      <c r="C479" s="205"/>
      <c r="D479" s="205"/>
      <c r="E479" s="205"/>
      <c r="F479" s="205"/>
      <c r="G479" s="205"/>
      <c r="H479" s="205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ht="15.75" customHeight="1">
      <c r="A480" s="4"/>
      <c r="B480" s="4"/>
      <c r="C480" s="205"/>
      <c r="D480" s="205"/>
      <c r="E480" s="205"/>
      <c r="F480" s="205"/>
      <c r="G480" s="205"/>
      <c r="H480" s="205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ht="15.75" customHeight="1">
      <c r="A481" s="4"/>
      <c r="B481" s="4"/>
      <c r="C481" s="205"/>
      <c r="D481" s="205"/>
      <c r="E481" s="205"/>
      <c r="F481" s="205"/>
      <c r="G481" s="205"/>
      <c r="H481" s="205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ht="15.75" customHeight="1">
      <c r="A482" s="4"/>
      <c r="B482" s="4"/>
      <c r="C482" s="205"/>
      <c r="D482" s="205"/>
      <c r="E482" s="205"/>
      <c r="F482" s="205"/>
      <c r="G482" s="205"/>
      <c r="H482" s="205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ht="15.75" customHeight="1">
      <c r="A483" s="4"/>
      <c r="B483" s="4"/>
      <c r="C483" s="205"/>
      <c r="D483" s="205"/>
      <c r="E483" s="205"/>
      <c r="F483" s="205"/>
      <c r="G483" s="205"/>
      <c r="H483" s="20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ht="15.75" customHeight="1">
      <c r="A484" s="4"/>
      <c r="B484" s="4"/>
      <c r="C484" s="205"/>
      <c r="D484" s="205"/>
      <c r="E484" s="205"/>
      <c r="F484" s="205"/>
      <c r="G484" s="205"/>
      <c r="H484" s="20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ht="15.75" customHeight="1">
      <c r="A485" s="4"/>
      <c r="B485" s="4"/>
      <c r="C485" s="205"/>
      <c r="D485" s="205"/>
      <c r="E485" s="205"/>
      <c r="F485" s="205"/>
      <c r="G485" s="205"/>
      <c r="H485" s="20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ht="15.75" customHeight="1">
      <c r="A486" s="4"/>
      <c r="B486" s="4"/>
      <c r="C486" s="205"/>
      <c r="D486" s="205"/>
      <c r="E486" s="205"/>
      <c r="F486" s="205"/>
      <c r="G486" s="205"/>
      <c r="H486" s="20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ht="15.75" customHeight="1">
      <c r="A487" s="4"/>
      <c r="B487" s="4"/>
      <c r="C487" s="205"/>
      <c r="D487" s="205"/>
      <c r="E487" s="205"/>
      <c r="F487" s="205"/>
      <c r="G487" s="205"/>
      <c r="H487" s="20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ht="15.75" customHeight="1">
      <c r="A488" s="4"/>
      <c r="B488" s="4"/>
      <c r="C488" s="205"/>
      <c r="D488" s="205"/>
      <c r="E488" s="205"/>
      <c r="F488" s="205"/>
      <c r="G488" s="205"/>
      <c r="H488" s="20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ht="15.75" customHeight="1">
      <c r="A489" s="4"/>
      <c r="B489" s="4"/>
      <c r="C489" s="205"/>
      <c r="D489" s="205"/>
      <c r="E489" s="205"/>
      <c r="F489" s="205"/>
      <c r="G489" s="205"/>
      <c r="H489" s="205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ht="15.75" customHeight="1">
      <c r="A490" s="4"/>
      <c r="B490" s="4"/>
      <c r="C490" s="205"/>
      <c r="D490" s="205"/>
      <c r="E490" s="205"/>
      <c r="F490" s="205"/>
      <c r="G490" s="205"/>
      <c r="H490" s="205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ht="15.75" customHeight="1">
      <c r="A491" s="4"/>
      <c r="B491" s="4"/>
      <c r="C491" s="205"/>
      <c r="D491" s="205"/>
      <c r="E491" s="205"/>
      <c r="F491" s="205"/>
      <c r="G491" s="205"/>
      <c r="H491" s="205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ht="15.75" customHeight="1">
      <c r="A492" s="4"/>
      <c r="B492" s="4"/>
      <c r="C492" s="205"/>
      <c r="D492" s="205"/>
      <c r="E492" s="205"/>
      <c r="F492" s="205"/>
      <c r="G492" s="205"/>
      <c r="H492" s="205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ht="15.75" customHeight="1">
      <c r="A493" s="4"/>
      <c r="B493" s="4"/>
      <c r="C493" s="205"/>
      <c r="D493" s="205"/>
      <c r="E493" s="205"/>
      <c r="F493" s="205"/>
      <c r="G493" s="205"/>
      <c r="H493" s="205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ht="15.75" customHeight="1">
      <c r="A494" s="4"/>
      <c r="B494" s="4"/>
      <c r="C494" s="205"/>
      <c r="D494" s="205"/>
      <c r="E494" s="205"/>
      <c r="F494" s="205"/>
      <c r="G494" s="205"/>
      <c r="H494" s="205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ht="15.75" customHeight="1">
      <c r="A495" s="4"/>
      <c r="B495" s="4"/>
      <c r="C495" s="205"/>
      <c r="D495" s="205"/>
      <c r="E495" s="205"/>
      <c r="F495" s="205"/>
      <c r="G495" s="205"/>
      <c r="H495" s="205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ht="15.75" customHeight="1">
      <c r="A496" s="4"/>
      <c r="B496" s="4"/>
      <c r="C496" s="205"/>
      <c r="D496" s="205"/>
      <c r="E496" s="205"/>
      <c r="F496" s="205"/>
      <c r="G496" s="205"/>
      <c r="H496" s="205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ht="15.75" customHeight="1">
      <c r="A497" s="4"/>
      <c r="B497" s="4"/>
      <c r="C497" s="205"/>
      <c r="D497" s="205"/>
      <c r="E497" s="205"/>
      <c r="F497" s="205"/>
      <c r="G497" s="205"/>
      <c r="H497" s="205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ht="15.75" customHeight="1">
      <c r="A498" s="4"/>
      <c r="B498" s="4"/>
      <c r="C498" s="205"/>
      <c r="D498" s="205"/>
      <c r="E498" s="205"/>
      <c r="F498" s="205"/>
      <c r="G498" s="205"/>
      <c r="H498" s="205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ht="15.75" customHeight="1">
      <c r="A499" s="4"/>
      <c r="B499" s="4"/>
      <c r="C499" s="205"/>
      <c r="D499" s="205"/>
      <c r="E499" s="205"/>
      <c r="F499" s="205"/>
      <c r="G499" s="205"/>
      <c r="H499" s="205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ht="15.75" customHeight="1">
      <c r="A500" s="4"/>
      <c r="B500" s="4"/>
      <c r="C500" s="205"/>
      <c r="D500" s="205"/>
      <c r="E500" s="205"/>
      <c r="F500" s="205"/>
      <c r="G500" s="205"/>
      <c r="H500" s="205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ht="15.75" customHeight="1">
      <c r="A501" s="4"/>
      <c r="B501" s="4"/>
      <c r="C501" s="205"/>
      <c r="D501" s="205"/>
      <c r="E501" s="205"/>
      <c r="F501" s="205"/>
      <c r="G501" s="205"/>
      <c r="H501" s="205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ht="15.75" customHeight="1">
      <c r="A502" s="4"/>
      <c r="B502" s="4"/>
      <c r="C502" s="205"/>
      <c r="D502" s="205"/>
      <c r="E502" s="205"/>
      <c r="F502" s="205"/>
      <c r="G502" s="205"/>
      <c r="H502" s="205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ht="15.75" customHeight="1">
      <c r="A503" s="4"/>
      <c r="B503" s="4"/>
      <c r="C503" s="205"/>
      <c r="D503" s="205"/>
      <c r="E503" s="205"/>
      <c r="F503" s="205"/>
      <c r="G503" s="205"/>
      <c r="H503" s="205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ht="15.75" customHeight="1">
      <c r="A504" s="4"/>
      <c r="B504" s="4"/>
      <c r="C504" s="205"/>
      <c r="D504" s="205"/>
      <c r="E504" s="205"/>
      <c r="F504" s="205"/>
      <c r="G504" s="205"/>
      <c r="H504" s="205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ht="15.75" customHeight="1">
      <c r="A505" s="4"/>
      <c r="B505" s="4"/>
      <c r="C505" s="205"/>
      <c r="D505" s="205"/>
      <c r="E505" s="205"/>
      <c r="F505" s="205"/>
      <c r="G505" s="205"/>
      <c r="H505" s="205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ht="15.75" customHeight="1">
      <c r="A506" s="4"/>
      <c r="B506" s="4"/>
      <c r="C506" s="205"/>
      <c r="D506" s="205"/>
      <c r="E506" s="205"/>
      <c r="F506" s="205"/>
      <c r="G506" s="205"/>
      <c r="H506" s="205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ht="15.75" customHeight="1">
      <c r="A507" s="4"/>
      <c r="B507" s="4"/>
      <c r="C507" s="205"/>
      <c r="D507" s="205"/>
      <c r="E507" s="205"/>
      <c r="F507" s="205"/>
      <c r="G507" s="205"/>
      <c r="H507" s="205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ht="15.75" customHeight="1">
      <c r="A508" s="4"/>
      <c r="B508" s="4"/>
      <c r="C508" s="205"/>
      <c r="D508" s="205"/>
      <c r="E508" s="205"/>
      <c r="F508" s="205"/>
      <c r="G508" s="205"/>
      <c r="H508" s="205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ht="15.75" customHeight="1">
      <c r="A509" s="4"/>
      <c r="B509" s="4"/>
      <c r="C509" s="205"/>
      <c r="D509" s="205"/>
      <c r="E509" s="205"/>
      <c r="F509" s="205"/>
      <c r="G509" s="205"/>
      <c r="H509" s="205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ht="15.75" customHeight="1">
      <c r="A510" s="4"/>
      <c r="B510" s="4"/>
      <c r="C510" s="205"/>
      <c r="D510" s="205"/>
      <c r="E510" s="205"/>
      <c r="F510" s="205"/>
      <c r="G510" s="205"/>
      <c r="H510" s="205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ht="15.75" customHeight="1">
      <c r="A511" s="4"/>
      <c r="B511" s="4"/>
      <c r="C511" s="205"/>
      <c r="D511" s="205"/>
      <c r="E511" s="205"/>
      <c r="F511" s="205"/>
      <c r="G511" s="205"/>
      <c r="H511" s="205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ht="15.75" customHeight="1">
      <c r="A512" s="4"/>
      <c r="B512" s="4"/>
      <c r="C512" s="205"/>
      <c r="D512" s="205"/>
      <c r="E512" s="205"/>
      <c r="F512" s="205"/>
      <c r="G512" s="205"/>
      <c r="H512" s="205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ht="15.75" customHeight="1">
      <c r="A513" s="4"/>
      <c r="B513" s="4"/>
      <c r="C513" s="205"/>
      <c r="D513" s="205"/>
      <c r="E513" s="205"/>
      <c r="F513" s="205"/>
      <c r="G513" s="205"/>
      <c r="H513" s="205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ht="15.75" customHeight="1">
      <c r="A514" s="4"/>
      <c r="B514" s="4"/>
      <c r="C514" s="205"/>
      <c r="D514" s="205"/>
      <c r="E514" s="205"/>
      <c r="F514" s="205"/>
      <c r="G514" s="205"/>
      <c r="H514" s="205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ht="15.75" customHeight="1">
      <c r="A515" s="4"/>
      <c r="B515" s="4"/>
      <c r="C515" s="205"/>
      <c r="D515" s="205"/>
      <c r="E515" s="205"/>
      <c r="F515" s="205"/>
      <c r="G515" s="205"/>
      <c r="H515" s="205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ht="15.75" customHeight="1">
      <c r="A516" s="4"/>
      <c r="B516" s="4"/>
      <c r="C516" s="205"/>
      <c r="D516" s="205"/>
      <c r="E516" s="205"/>
      <c r="F516" s="205"/>
      <c r="G516" s="205"/>
      <c r="H516" s="205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ht="15.75" customHeight="1">
      <c r="A517" s="4"/>
      <c r="B517" s="4"/>
      <c r="C517" s="205"/>
      <c r="D517" s="205"/>
      <c r="E517" s="205"/>
      <c r="F517" s="205"/>
      <c r="G517" s="205"/>
      <c r="H517" s="205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ht="15.75" customHeight="1">
      <c r="A518" s="4"/>
      <c r="B518" s="4"/>
      <c r="C518" s="205"/>
      <c r="D518" s="205"/>
      <c r="E518" s="205"/>
      <c r="F518" s="205"/>
      <c r="G518" s="205"/>
      <c r="H518" s="205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ht="15.75" customHeight="1">
      <c r="A519" s="4"/>
      <c r="B519" s="4"/>
      <c r="C519" s="205"/>
      <c r="D519" s="205"/>
      <c r="E519" s="205"/>
      <c r="F519" s="205"/>
      <c r="G519" s="205"/>
      <c r="H519" s="205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ht="15.75" customHeight="1">
      <c r="A520" s="4"/>
      <c r="B520" s="4"/>
      <c r="C520" s="205"/>
      <c r="D520" s="205"/>
      <c r="E520" s="205"/>
      <c r="F520" s="205"/>
      <c r="G520" s="205"/>
      <c r="H520" s="205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ht="15.75" customHeight="1">
      <c r="A521" s="4"/>
      <c r="B521" s="4"/>
      <c r="C521" s="205"/>
      <c r="D521" s="205"/>
      <c r="E521" s="205"/>
      <c r="F521" s="205"/>
      <c r="G521" s="205"/>
      <c r="H521" s="205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ht="15.75" customHeight="1">
      <c r="A522" s="4"/>
      <c r="B522" s="4"/>
      <c r="C522" s="205"/>
      <c r="D522" s="205"/>
      <c r="E522" s="205"/>
      <c r="F522" s="205"/>
      <c r="G522" s="205"/>
      <c r="H522" s="205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ht="15.75" customHeight="1">
      <c r="A523" s="4"/>
      <c r="B523" s="4"/>
      <c r="C523" s="205"/>
      <c r="D523" s="205"/>
      <c r="E523" s="205"/>
      <c r="F523" s="205"/>
      <c r="G523" s="205"/>
      <c r="H523" s="205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ht="15.75" customHeight="1">
      <c r="A524" s="4"/>
      <c r="B524" s="4"/>
      <c r="C524" s="205"/>
      <c r="D524" s="205"/>
      <c r="E524" s="205"/>
      <c r="F524" s="205"/>
      <c r="G524" s="205"/>
      <c r="H524" s="205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ht="15.75" customHeight="1">
      <c r="A525" s="4"/>
      <c r="B525" s="4"/>
      <c r="C525" s="205"/>
      <c r="D525" s="205"/>
      <c r="E525" s="205"/>
      <c r="F525" s="205"/>
      <c r="G525" s="205"/>
      <c r="H525" s="20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ht="15.75" customHeight="1">
      <c r="A526" s="4"/>
      <c r="B526" s="4"/>
      <c r="C526" s="205"/>
      <c r="D526" s="205"/>
      <c r="E526" s="205"/>
      <c r="F526" s="205"/>
      <c r="G526" s="205"/>
      <c r="H526" s="205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ht="15.75" customHeight="1">
      <c r="A527" s="4"/>
      <c r="B527" s="4"/>
      <c r="C527" s="205"/>
      <c r="D527" s="205"/>
      <c r="E527" s="205"/>
      <c r="F527" s="205"/>
      <c r="G527" s="205"/>
      <c r="H527" s="205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ht="15.75" customHeight="1">
      <c r="A528" s="4"/>
      <c r="B528" s="4"/>
      <c r="C528" s="205"/>
      <c r="D528" s="205"/>
      <c r="E528" s="205"/>
      <c r="F528" s="205"/>
      <c r="G528" s="205"/>
      <c r="H528" s="20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ht="15.75" customHeight="1">
      <c r="A529" s="4"/>
      <c r="B529" s="4"/>
      <c r="C529" s="205"/>
      <c r="D529" s="205"/>
      <c r="E529" s="205"/>
      <c r="F529" s="205"/>
      <c r="G529" s="205"/>
      <c r="H529" s="20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ht="15.75" customHeight="1">
      <c r="A530" s="4"/>
      <c r="B530" s="4"/>
      <c r="C530" s="205"/>
      <c r="D530" s="205"/>
      <c r="E530" s="205"/>
      <c r="F530" s="205"/>
      <c r="G530" s="205"/>
      <c r="H530" s="205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ht="15.75" customHeight="1">
      <c r="A531" s="4"/>
      <c r="B531" s="4"/>
      <c r="C531" s="205"/>
      <c r="D531" s="205"/>
      <c r="E531" s="205"/>
      <c r="F531" s="205"/>
      <c r="G531" s="205"/>
      <c r="H531" s="205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ht="15.75" customHeight="1">
      <c r="A532" s="4"/>
      <c r="B532" s="4"/>
      <c r="C532" s="205"/>
      <c r="D532" s="205"/>
      <c r="E532" s="205"/>
      <c r="F532" s="205"/>
      <c r="G532" s="205"/>
      <c r="H532" s="205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ht="15.75" customHeight="1">
      <c r="A533" s="4"/>
      <c r="B533" s="4"/>
      <c r="C533" s="205"/>
      <c r="D533" s="205"/>
      <c r="E533" s="205"/>
      <c r="F533" s="205"/>
      <c r="G533" s="205"/>
      <c r="H533" s="205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ht="15.75" customHeight="1">
      <c r="A534" s="4"/>
      <c r="B534" s="4"/>
      <c r="C534" s="205"/>
      <c r="D534" s="205"/>
      <c r="E534" s="205"/>
      <c r="F534" s="205"/>
      <c r="G534" s="205"/>
      <c r="H534" s="205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ht="15.75" customHeight="1">
      <c r="A535" s="4"/>
      <c r="B535" s="4"/>
      <c r="C535" s="205"/>
      <c r="D535" s="205"/>
      <c r="E535" s="205"/>
      <c r="F535" s="205"/>
      <c r="G535" s="205"/>
      <c r="H535" s="205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ht="15.75" customHeight="1">
      <c r="A536" s="4"/>
      <c r="B536" s="4"/>
      <c r="C536" s="205"/>
      <c r="D536" s="205"/>
      <c r="E536" s="205"/>
      <c r="F536" s="205"/>
      <c r="G536" s="205"/>
      <c r="H536" s="205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ht="15.75" customHeight="1">
      <c r="A537" s="4"/>
      <c r="B537" s="4"/>
      <c r="C537" s="205"/>
      <c r="D537" s="205"/>
      <c r="E537" s="205"/>
      <c r="F537" s="205"/>
      <c r="G537" s="205"/>
      <c r="H537" s="205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ht="15.75" customHeight="1">
      <c r="A538" s="4"/>
      <c r="B538" s="4"/>
      <c r="C538" s="205"/>
      <c r="D538" s="205"/>
      <c r="E538" s="205"/>
      <c r="F538" s="205"/>
      <c r="G538" s="205"/>
      <c r="H538" s="205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ht="15.75" customHeight="1">
      <c r="A539" s="4"/>
      <c r="B539" s="4"/>
      <c r="C539" s="205"/>
      <c r="D539" s="205"/>
      <c r="E539" s="205"/>
      <c r="F539" s="205"/>
      <c r="G539" s="205"/>
      <c r="H539" s="20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ht="15.75" customHeight="1">
      <c r="A540" s="4"/>
      <c r="B540" s="4"/>
      <c r="C540" s="205"/>
      <c r="D540" s="205"/>
      <c r="E540" s="205"/>
      <c r="F540" s="205"/>
      <c r="G540" s="205"/>
      <c r="H540" s="20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ht="15.75" customHeight="1">
      <c r="A541" s="4"/>
      <c r="B541" s="4"/>
      <c r="C541" s="205"/>
      <c r="D541" s="205"/>
      <c r="E541" s="205"/>
      <c r="F541" s="205"/>
      <c r="G541" s="205"/>
      <c r="H541" s="20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ht="15.75" customHeight="1">
      <c r="A542" s="4"/>
      <c r="B542" s="4"/>
      <c r="C542" s="205"/>
      <c r="D542" s="205"/>
      <c r="E542" s="205"/>
      <c r="F542" s="205"/>
      <c r="G542" s="205"/>
      <c r="H542" s="205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ht="15.75" customHeight="1">
      <c r="A543" s="4"/>
      <c r="B543" s="4"/>
      <c r="C543" s="205"/>
      <c r="D543" s="205"/>
      <c r="E543" s="205"/>
      <c r="F543" s="205"/>
      <c r="G543" s="205"/>
      <c r="H543" s="205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ht="15.75" customHeight="1">
      <c r="A544" s="4"/>
      <c r="B544" s="4"/>
      <c r="C544" s="205"/>
      <c r="D544" s="205"/>
      <c r="E544" s="205"/>
      <c r="F544" s="205"/>
      <c r="G544" s="205"/>
      <c r="H544" s="205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ht="15.75" customHeight="1">
      <c r="A545" s="4"/>
      <c r="B545" s="4"/>
      <c r="C545" s="205"/>
      <c r="D545" s="205"/>
      <c r="E545" s="205"/>
      <c r="F545" s="205"/>
      <c r="G545" s="205"/>
      <c r="H545" s="205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ht="15.75" customHeight="1">
      <c r="A546" s="4"/>
      <c r="B546" s="4"/>
      <c r="C546" s="205"/>
      <c r="D546" s="205"/>
      <c r="E546" s="205"/>
      <c r="F546" s="205"/>
      <c r="G546" s="205"/>
      <c r="H546" s="20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ht="15.75" customHeight="1">
      <c r="A547" s="4"/>
      <c r="B547" s="4"/>
      <c r="C547" s="205"/>
      <c r="D547" s="205"/>
      <c r="E547" s="205"/>
      <c r="F547" s="205"/>
      <c r="G547" s="205"/>
      <c r="H547" s="20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ht="15.75" customHeight="1">
      <c r="A548" s="4"/>
      <c r="B548" s="4"/>
      <c r="C548" s="205"/>
      <c r="D548" s="205"/>
      <c r="E548" s="205"/>
      <c r="F548" s="205"/>
      <c r="G548" s="205"/>
      <c r="H548" s="20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ht="15.75" customHeight="1">
      <c r="A549" s="4"/>
      <c r="B549" s="4"/>
      <c r="C549" s="205"/>
      <c r="D549" s="205"/>
      <c r="E549" s="205"/>
      <c r="F549" s="205"/>
      <c r="G549" s="205"/>
      <c r="H549" s="20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ht="15.75" customHeight="1">
      <c r="A550" s="4"/>
      <c r="B550" s="4"/>
      <c r="C550" s="205"/>
      <c r="D550" s="205"/>
      <c r="E550" s="205"/>
      <c r="F550" s="205"/>
      <c r="G550" s="205"/>
      <c r="H550" s="20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ht="15.75" customHeight="1">
      <c r="A551" s="4"/>
      <c r="B551" s="4"/>
      <c r="C551" s="205"/>
      <c r="D551" s="205"/>
      <c r="E551" s="205"/>
      <c r="F551" s="205"/>
      <c r="G551" s="205"/>
      <c r="H551" s="20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ht="15.75" customHeight="1">
      <c r="A552" s="4"/>
      <c r="B552" s="4"/>
      <c r="C552" s="205"/>
      <c r="D552" s="205"/>
      <c r="E552" s="205"/>
      <c r="F552" s="205"/>
      <c r="G552" s="205"/>
      <c r="H552" s="205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ht="15.75" customHeight="1">
      <c r="A553" s="4"/>
      <c r="B553" s="4"/>
      <c r="C553" s="205"/>
      <c r="D553" s="205"/>
      <c r="E553" s="205"/>
      <c r="F553" s="205"/>
      <c r="G553" s="205"/>
      <c r="H553" s="205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ht="15.75" customHeight="1">
      <c r="A554" s="4"/>
      <c r="B554" s="4"/>
      <c r="C554" s="205"/>
      <c r="D554" s="205"/>
      <c r="E554" s="205"/>
      <c r="F554" s="205"/>
      <c r="G554" s="205"/>
      <c r="H554" s="205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ht="15.75" customHeight="1">
      <c r="A555" s="4"/>
      <c r="B555" s="4"/>
      <c r="C555" s="205"/>
      <c r="D555" s="205"/>
      <c r="E555" s="205"/>
      <c r="F555" s="205"/>
      <c r="G555" s="205"/>
      <c r="H555" s="205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ht="15.75" customHeight="1">
      <c r="A556" s="4"/>
      <c r="B556" s="4"/>
      <c r="C556" s="205"/>
      <c r="D556" s="205"/>
      <c r="E556" s="205"/>
      <c r="F556" s="205"/>
      <c r="G556" s="205"/>
      <c r="H556" s="205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ht="15.75" customHeight="1">
      <c r="A557" s="4"/>
      <c r="B557" s="4"/>
      <c r="C557" s="205"/>
      <c r="D557" s="205"/>
      <c r="E557" s="205"/>
      <c r="F557" s="205"/>
      <c r="G557" s="205"/>
      <c r="H557" s="205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ht="15.75" customHeight="1">
      <c r="A558" s="4"/>
      <c r="B558" s="4"/>
      <c r="C558" s="205"/>
      <c r="D558" s="205"/>
      <c r="E558" s="205"/>
      <c r="F558" s="205"/>
      <c r="G558" s="205"/>
      <c r="H558" s="20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ht="15.75" customHeight="1">
      <c r="A559" s="4"/>
      <c r="B559" s="4"/>
      <c r="C559" s="205"/>
      <c r="D559" s="205"/>
      <c r="E559" s="205"/>
      <c r="F559" s="205"/>
      <c r="G559" s="205"/>
      <c r="H559" s="20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ht="15.75" customHeight="1">
      <c r="A560" s="4"/>
      <c r="B560" s="4"/>
      <c r="C560" s="205"/>
      <c r="D560" s="205"/>
      <c r="E560" s="205"/>
      <c r="F560" s="205"/>
      <c r="G560" s="205"/>
      <c r="H560" s="205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ht="15.75" customHeight="1">
      <c r="A561" s="4"/>
      <c r="B561" s="4"/>
      <c r="C561" s="205"/>
      <c r="D561" s="205"/>
      <c r="E561" s="205"/>
      <c r="F561" s="205"/>
      <c r="G561" s="205"/>
      <c r="H561" s="205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ht="15.75" customHeight="1">
      <c r="A562" s="4"/>
      <c r="B562" s="4"/>
      <c r="C562" s="205"/>
      <c r="D562" s="205"/>
      <c r="E562" s="205"/>
      <c r="F562" s="205"/>
      <c r="G562" s="205"/>
      <c r="H562" s="205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ht="15.75" customHeight="1">
      <c r="A563" s="4"/>
      <c r="B563" s="4"/>
      <c r="C563" s="205"/>
      <c r="D563" s="205"/>
      <c r="E563" s="205"/>
      <c r="F563" s="205"/>
      <c r="G563" s="205"/>
      <c r="H563" s="205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ht="15.75" customHeight="1">
      <c r="A564" s="4"/>
      <c r="B564" s="4"/>
      <c r="C564" s="205"/>
      <c r="D564" s="205"/>
      <c r="E564" s="205"/>
      <c r="F564" s="205"/>
      <c r="G564" s="205"/>
      <c r="H564" s="205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ht="15.75" customHeight="1">
      <c r="A565" s="4"/>
      <c r="B565" s="4"/>
      <c r="C565" s="205"/>
      <c r="D565" s="205"/>
      <c r="E565" s="205"/>
      <c r="F565" s="205"/>
      <c r="G565" s="205"/>
      <c r="H565" s="205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ht="15.75" customHeight="1">
      <c r="A566" s="4"/>
      <c r="B566" s="4"/>
      <c r="C566" s="205"/>
      <c r="D566" s="205"/>
      <c r="E566" s="205"/>
      <c r="F566" s="205"/>
      <c r="G566" s="205"/>
      <c r="H566" s="205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ht="15.75" customHeight="1">
      <c r="A567" s="4"/>
      <c r="B567" s="4"/>
      <c r="C567" s="205"/>
      <c r="D567" s="205"/>
      <c r="E567" s="205"/>
      <c r="F567" s="205"/>
      <c r="G567" s="205"/>
      <c r="H567" s="205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ht="15.75" customHeight="1">
      <c r="A568" s="4"/>
      <c r="B568" s="4"/>
      <c r="C568" s="205"/>
      <c r="D568" s="205"/>
      <c r="E568" s="205"/>
      <c r="F568" s="205"/>
      <c r="G568" s="205"/>
      <c r="H568" s="205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ht="15.75" customHeight="1">
      <c r="A569" s="4"/>
      <c r="B569" s="4"/>
      <c r="C569" s="205"/>
      <c r="D569" s="205"/>
      <c r="E569" s="205"/>
      <c r="F569" s="205"/>
      <c r="G569" s="205"/>
      <c r="H569" s="205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ht="15.75" customHeight="1">
      <c r="A570" s="4"/>
      <c r="B570" s="4"/>
      <c r="C570" s="205"/>
      <c r="D570" s="205"/>
      <c r="E570" s="205"/>
      <c r="F570" s="205"/>
      <c r="G570" s="205"/>
      <c r="H570" s="205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ht="15.75" customHeight="1">
      <c r="A571" s="4"/>
      <c r="B571" s="4"/>
      <c r="C571" s="205"/>
      <c r="D571" s="205"/>
      <c r="E571" s="205"/>
      <c r="F571" s="205"/>
      <c r="G571" s="205"/>
      <c r="H571" s="205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ht="15.75" customHeight="1">
      <c r="A572" s="4"/>
      <c r="B572" s="4"/>
      <c r="C572" s="205"/>
      <c r="D572" s="205"/>
      <c r="E572" s="205"/>
      <c r="F572" s="205"/>
      <c r="G572" s="205"/>
      <c r="H572" s="205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ht="15.75" customHeight="1">
      <c r="A573" s="4"/>
      <c r="B573" s="4"/>
      <c r="C573" s="205"/>
      <c r="D573" s="205"/>
      <c r="E573" s="205"/>
      <c r="F573" s="205"/>
      <c r="G573" s="205"/>
      <c r="H573" s="205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ht="15.75" customHeight="1">
      <c r="A574" s="4"/>
      <c r="B574" s="4"/>
      <c r="C574" s="205"/>
      <c r="D574" s="205"/>
      <c r="E574" s="205"/>
      <c r="F574" s="205"/>
      <c r="G574" s="205"/>
      <c r="H574" s="205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ht="15.75" customHeight="1">
      <c r="A575" s="4"/>
      <c r="B575" s="4"/>
      <c r="C575" s="205"/>
      <c r="D575" s="205"/>
      <c r="E575" s="205"/>
      <c r="F575" s="205"/>
      <c r="G575" s="205"/>
      <c r="H575" s="205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ht="15.75" customHeight="1">
      <c r="A576" s="4"/>
      <c r="B576" s="4"/>
      <c r="C576" s="205"/>
      <c r="D576" s="205"/>
      <c r="E576" s="205"/>
      <c r="F576" s="205"/>
      <c r="G576" s="205"/>
      <c r="H576" s="205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ht="15.75" customHeight="1">
      <c r="A577" s="4"/>
      <c r="B577" s="4"/>
      <c r="C577" s="205"/>
      <c r="D577" s="205"/>
      <c r="E577" s="205"/>
      <c r="F577" s="205"/>
      <c r="G577" s="205"/>
      <c r="H577" s="205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ht="15.75" customHeight="1">
      <c r="A578" s="4"/>
      <c r="B578" s="4"/>
      <c r="C578" s="205"/>
      <c r="D578" s="205"/>
      <c r="E578" s="205"/>
      <c r="F578" s="205"/>
      <c r="G578" s="205"/>
      <c r="H578" s="205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ht="15.75" customHeight="1">
      <c r="A579" s="4"/>
      <c r="B579" s="4"/>
      <c r="C579" s="205"/>
      <c r="D579" s="205"/>
      <c r="E579" s="205"/>
      <c r="F579" s="205"/>
      <c r="G579" s="205"/>
      <c r="H579" s="205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ht="15.75" customHeight="1">
      <c r="A580" s="4"/>
      <c r="B580" s="4"/>
      <c r="C580" s="205"/>
      <c r="D580" s="205"/>
      <c r="E580" s="205"/>
      <c r="F580" s="205"/>
      <c r="G580" s="205"/>
      <c r="H580" s="205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ht="15.75" customHeight="1">
      <c r="A581" s="4"/>
      <c r="B581" s="4"/>
      <c r="C581" s="205"/>
      <c r="D581" s="205"/>
      <c r="E581" s="205"/>
      <c r="F581" s="205"/>
      <c r="G581" s="205"/>
      <c r="H581" s="205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ht="15.75" customHeight="1">
      <c r="A582" s="4"/>
      <c r="B582" s="4"/>
      <c r="C582" s="205"/>
      <c r="D582" s="205"/>
      <c r="E582" s="205"/>
      <c r="F582" s="205"/>
      <c r="G582" s="205"/>
      <c r="H582" s="205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ht="15.75" customHeight="1">
      <c r="A583" s="4"/>
      <c r="B583" s="4"/>
      <c r="C583" s="205"/>
      <c r="D583" s="205"/>
      <c r="E583" s="205"/>
      <c r="F583" s="205"/>
      <c r="G583" s="205"/>
      <c r="H583" s="205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ht="15.75" customHeight="1">
      <c r="A584" s="4"/>
      <c r="B584" s="4"/>
      <c r="C584" s="205"/>
      <c r="D584" s="205"/>
      <c r="E584" s="205"/>
      <c r="F584" s="205"/>
      <c r="G584" s="205"/>
      <c r="H584" s="205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ht="15.75" customHeight="1">
      <c r="A585" s="4"/>
      <c r="B585" s="4"/>
      <c r="C585" s="205"/>
      <c r="D585" s="205"/>
      <c r="E585" s="205"/>
      <c r="F585" s="205"/>
      <c r="G585" s="205"/>
      <c r="H585" s="205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ht="15.75" customHeight="1">
      <c r="A586" s="4"/>
      <c r="B586" s="4"/>
      <c r="C586" s="205"/>
      <c r="D586" s="205"/>
      <c r="E586" s="205"/>
      <c r="F586" s="205"/>
      <c r="G586" s="205"/>
      <c r="H586" s="205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ht="15.75" customHeight="1">
      <c r="A587" s="4"/>
      <c r="B587" s="4"/>
      <c r="C587" s="205"/>
      <c r="D587" s="205"/>
      <c r="E587" s="205"/>
      <c r="F587" s="205"/>
      <c r="G587" s="205"/>
      <c r="H587" s="205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ht="15.75" customHeight="1">
      <c r="A588" s="4"/>
      <c r="B588" s="4"/>
      <c r="C588" s="205"/>
      <c r="D588" s="205"/>
      <c r="E588" s="205"/>
      <c r="F588" s="205"/>
      <c r="G588" s="205"/>
      <c r="H588" s="205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ht="15.75" customHeight="1">
      <c r="A589" s="4"/>
      <c r="B589" s="4"/>
      <c r="C589" s="205"/>
      <c r="D589" s="205"/>
      <c r="E589" s="205"/>
      <c r="F589" s="205"/>
      <c r="G589" s="205"/>
      <c r="H589" s="205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ht="15.75" customHeight="1">
      <c r="A590" s="4"/>
      <c r="B590" s="4"/>
      <c r="C590" s="205"/>
      <c r="D590" s="205"/>
      <c r="E590" s="205"/>
      <c r="F590" s="205"/>
      <c r="G590" s="205"/>
      <c r="H590" s="205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ht="15.75" customHeight="1">
      <c r="A591" s="4"/>
      <c r="B591" s="4"/>
      <c r="C591" s="205"/>
      <c r="D591" s="205"/>
      <c r="E591" s="205"/>
      <c r="F591" s="205"/>
      <c r="G591" s="205"/>
      <c r="H591" s="205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ht="15.75" customHeight="1">
      <c r="A592" s="4"/>
      <c r="B592" s="4"/>
      <c r="C592" s="205"/>
      <c r="D592" s="205"/>
      <c r="E592" s="205"/>
      <c r="F592" s="205"/>
      <c r="G592" s="205"/>
      <c r="H592" s="205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ht="15.75" customHeight="1">
      <c r="A593" s="4"/>
      <c r="B593" s="4"/>
      <c r="C593" s="205"/>
      <c r="D593" s="205"/>
      <c r="E593" s="205"/>
      <c r="F593" s="205"/>
      <c r="G593" s="205"/>
      <c r="H593" s="205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ht="15.75" customHeight="1">
      <c r="A594" s="4"/>
      <c r="B594" s="4"/>
      <c r="C594" s="205"/>
      <c r="D594" s="205"/>
      <c r="E594" s="205"/>
      <c r="F594" s="205"/>
      <c r="G594" s="205"/>
      <c r="H594" s="205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ht="15.75" customHeight="1">
      <c r="A595" s="4"/>
      <c r="B595" s="4"/>
      <c r="C595" s="205"/>
      <c r="D595" s="205"/>
      <c r="E595" s="205"/>
      <c r="F595" s="205"/>
      <c r="G595" s="205"/>
      <c r="H595" s="205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ht="15.75" customHeight="1">
      <c r="A596" s="4"/>
      <c r="B596" s="4"/>
      <c r="C596" s="205"/>
      <c r="D596" s="205"/>
      <c r="E596" s="205"/>
      <c r="F596" s="205"/>
      <c r="G596" s="205"/>
      <c r="H596" s="205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ht="15.75" customHeight="1">
      <c r="A597" s="4"/>
      <c r="B597" s="4"/>
      <c r="C597" s="205"/>
      <c r="D597" s="205"/>
      <c r="E597" s="205"/>
      <c r="F597" s="205"/>
      <c r="G597" s="205"/>
      <c r="H597" s="205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ht="15.75" customHeight="1">
      <c r="A598" s="4"/>
      <c r="B598" s="4"/>
      <c r="C598" s="205"/>
      <c r="D598" s="205"/>
      <c r="E598" s="205"/>
      <c r="F598" s="205"/>
      <c r="G598" s="205"/>
      <c r="H598" s="205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ht="15.75" customHeight="1">
      <c r="A599" s="4"/>
      <c r="B599" s="4"/>
      <c r="C599" s="205"/>
      <c r="D599" s="205"/>
      <c r="E599" s="205"/>
      <c r="F599" s="205"/>
      <c r="G599" s="205"/>
      <c r="H599" s="205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ht="15.75" customHeight="1">
      <c r="A600" s="4"/>
      <c r="B600" s="4"/>
      <c r="C600" s="205"/>
      <c r="D600" s="205"/>
      <c r="E600" s="205"/>
      <c r="F600" s="205"/>
      <c r="G600" s="205"/>
      <c r="H600" s="205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ht="15.75" customHeight="1">
      <c r="A601" s="4"/>
      <c r="B601" s="4"/>
      <c r="C601" s="205"/>
      <c r="D601" s="205"/>
      <c r="E601" s="205"/>
      <c r="F601" s="205"/>
      <c r="G601" s="205"/>
      <c r="H601" s="205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ht="15.75" customHeight="1">
      <c r="A602" s="4"/>
      <c r="B602" s="4"/>
      <c r="C602" s="205"/>
      <c r="D602" s="205"/>
      <c r="E602" s="205"/>
      <c r="F602" s="205"/>
      <c r="G602" s="205"/>
      <c r="H602" s="205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ht="15.75" customHeight="1">
      <c r="A603" s="4"/>
      <c r="B603" s="4"/>
      <c r="C603" s="205"/>
      <c r="D603" s="205"/>
      <c r="E603" s="205"/>
      <c r="F603" s="205"/>
      <c r="G603" s="205"/>
      <c r="H603" s="205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ht="15.75" customHeight="1">
      <c r="A604" s="4"/>
      <c r="B604" s="4"/>
      <c r="C604" s="205"/>
      <c r="D604" s="205"/>
      <c r="E604" s="205"/>
      <c r="F604" s="205"/>
      <c r="G604" s="205"/>
      <c r="H604" s="205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ht="15.75" customHeight="1">
      <c r="A605" s="4"/>
      <c r="B605" s="4"/>
      <c r="C605" s="205"/>
      <c r="D605" s="205"/>
      <c r="E605" s="205"/>
      <c r="F605" s="205"/>
      <c r="G605" s="205"/>
      <c r="H605" s="205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ht="15.75" customHeight="1">
      <c r="A606" s="4"/>
      <c r="B606" s="4"/>
      <c r="C606" s="205"/>
      <c r="D606" s="205"/>
      <c r="E606" s="205"/>
      <c r="F606" s="205"/>
      <c r="G606" s="205"/>
      <c r="H606" s="205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ht="15.75" customHeight="1">
      <c r="A607" s="4"/>
      <c r="B607" s="4"/>
      <c r="C607" s="205"/>
      <c r="D607" s="205"/>
      <c r="E607" s="205"/>
      <c r="F607" s="205"/>
      <c r="G607" s="205"/>
      <c r="H607" s="205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ht="15.75" customHeight="1">
      <c r="A608" s="4"/>
      <c r="B608" s="4"/>
      <c r="C608" s="205"/>
      <c r="D608" s="205"/>
      <c r="E608" s="205"/>
      <c r="F608" s="205"/>
      <c r="G608" s="205"/>
      <c r="H608" s="205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ht="15.75" customHeight="1">
      <c r="A609" s="4"/>
      <c r="B609" s="4"/>
      <c r="C609" s="205"/>
      <c r="D609" s="205"/>
      <c r="E609" s="205"/>
      <c r="F609" s="205"/>
      <c r="G609" s="205"/>
      <c r="H609" s="205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ht="15.75" customHeight="1">
      <c r="A610" s="4"/>
      <c r="B610" s="4"/>
      <c r="C610" s="205"/>
      <c r="D610" s="205"/>
      <c r="E610" s="205"/>
      <c r="F610" s="205"/>
      <c r="G610" s="205"/>
      <c r="H610" s="205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ht="15.75" customHeight="1">
      <c r="A611" s="4"/>
      <c r="B611" s="4"/>
      <c r="C611" s="205"/>
      <c r="D611" s="205"/>
      <c r="E611" s="205"/>
      <c r="F611" s="205"/>
      <c r="G611" s="205"/>
      <c r="H611" s="20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ht="15.75" customHeight="1">
      <c r="A612" s="4"/>
      <c r="B612" s="4"/>
      <c r="C612" s="205"/>
      <c r="D612" s="205"/>
      <c r="E612" s="205"/>
      <c r="F612" s="205"/>
      <c r="G612" s="205"/>
      <c r="H612" s="20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ht="15.75" customHeight="1">
      <c r="A613" s="4"/>
      <c r="B613" s="4"/>
      <c r="C613" s="205"/>
      <c r="D613" s="205"/>
      <c r="E613" s="205"/>
      <c r="F613" s="205"/>
      <c r="G613" s="205"/>
      <c r="H613" s="205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ht="15.75" customHeight="1">
      <c r="A614" s="4"/>
      <c r="B614" s="4"/>
      <c r="C614" s="205"/>
      <c r="D614" s="205"/>
      <c r="E614" s="205"/>
      <c r="F614" s="205"/>
      <c r="G614" s="205"/>
      <c r="H614" s="205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ht="15.75" customHeight="1">
      <c r="A615" s="4"/>
      <c r="B615" s="4"/>
      <c r="C615" s="205"/>
      <c r="D615" s="205"/>
      <c r="E615" s="205"/>
      <c r="F615" s="205"/>
      <c r="G615" s="205"/>
      <c r="H615" s="205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ht="15.75" customHeight="1">
      <c r="A616" s="4"/>
      <c r="B616" s="4"/>
      <c r="C616" s="205"/>
      <c r="D616" s="205"/>
      <c r="E616" s="205"/>
      <c r="F616" s="205"/>
      <c r="G616" s="205"/>
      <c r="H616" s="205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ht="15.75" customHeight="1">
      <c r="A617" s="4"/>
      <c r="B617" s="4"/>
      <c r="C617" s="205"/>
      <c r="D617" s="205"/>
      <c r="E617" s="205"/>
      <c r="F617" s="205"/>
      <c r="G617" s="205"/>
      <c r="H617" s="205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ht="15.75" customHeight="1">
      <c r="A618" s="4"/>
      <c r="B618" s="4"/>
      <c r="C618" s="205"/>
      <c r="D618" s="205"/>
      <c r="E618" s="205"/>
      <c r="F618" s="205"/>
      <c r="G618" s="205"/>
      <c r="H618" s="205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ht="15.75" customHeight="1">
      <c r="A619" s="4"/>
      <c r="B619" s="4"/>
      <c r="C619" s="205"/>
      <c r="D619" s="205"/>
      <c r="E619" s="205"/>
      <c r="F619" s="205"/>
      <c r="G619" s="205"/>
      <c r="H619" s="205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ht="15.75" customHeight="1">
      <c r="A620" s="4"/>
      <c r="B620" s="4"/>
      <c r="C620" s="205"/>
      <c r="D620" s="205"/>
      <c r="E620" s="205"/>
      <c r="F620" s="205"/>
      <c r="G620" s="205"/>
      <c r="H620" s="205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ht="15.75" customHeight="1">
      <c r="A621" s="4"/>
      <c r="B621" s="4"/>
      <c r="C621" s="205"/>
      <c r="D621" s="205"/>
      <c r="E621" s="205"/>
      <c r="F621" s="205"/>
      <c r="G621" s="205"/>
      <c r="H621" s="205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ht="15.75" customHeight="1">
      <c r="A622" s="4"/>
      <c r="B622" s="4"/>
      <c r="C622" s="205"/>
      <c r="D622" s="205"/>
      <c r="E622" s="205"/>
      <c r="F622" s="205"/>
      <c r="G622" s="205"/>
      <c r="H622" s="205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ht="15.75" customHeight="1">
      <c r="A623" s="4"/>
      <c r="B623" s="4"/>
      <c r="C623" s="205"/>
      <c r="D623" s="205"/>
      <c r="E623" s="205"/>
      <c r="F623" s="205"/>
      <c r="G623" s="205"/>
      <c r="H623" s="205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ht="15.75" customHeight="1">
      <c r="A624" s="4"/>
      <c r="B624" s="4"/>
      <c r="C624" s="205"/>
      <c r="D624" s="205"/>
      <c r="E624" s="205"/>
      <c r="F624" s="205"/>
      <c r="G624" s="205"/>
      <c r="H624" s="205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ht="15.75" customHeight="1">
      <c r="A625" s="4"/>
      <c r="B625" s="4"/>
      <c r="C625" s="205"/>
      <c r="D625" s="205"/>
      <c r="E625" s="205"/>
      <c r="F625" s="205"/>
      <c r="G625" s="205"/>
      <c r="H625" s="205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ht="15.75" customHeight="1">
      <c r="A626" s="4"/>
      <c r="B626" s="4"/>
      <c r="C626" s="205"/>
      <c r="D626" s="205"/>
      <c r="E626" s="205"/>
      <c r="F626" s="205"/>
      <c r="G626" s="205"/>
      <c r="H626" s="205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ht="15.75" customHeight="1">
      <c r="A627" s="4"/>
      <c r="B627" s="4"/>
      <c r="C627" s="205"/>
      <c r="D627" s="205"/>
      <c r="E627" s="205"/>
      <c r="F627" s="205"/>
      <c r="G627" s="205"/>
      <c r="H627" s="205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ht="15.75" customHeight="1">
      <c r="A628" s="4"/>
      <c r="B628" s="4"/>
      <c r="C628" s="205"/>
      <c r="D628" s="205"/>
      <c r="E628" s="205"/>
      <c r="F628" s="205"/>
      <c r="G628" s="205"/>
      <c r="H628" s="205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ht="15.75" customHeight="1">
      <c r="A629" s="4"/>
      <c r="B629" s="4"/>
      <c r="C629" s="205"/>
      <c r="D629" s="205"/>
      <c r="E629" s="205"/>
      <c r="F629" s="205"/>
      <c r="G629" s="205"/>
      <c r="H629" s="205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ht="15.75" customHeight="1">
      <c r="A630" s="4"/>
      <c r="B630" s="4"/>
      <c r="C630" s="205"/>
      <c r="D630" s="205"/>
      <c r="E630" s="205"/>
      <c r="F630" s="205"/>
      <c r="G630" s="205"/>
      <c r="H630" s="205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ht="15.75" customHeight="1">
      <c r="A631" s="4"/>
      <c r="B631" s="4"/>
      <c r="C631" s="205"/>
      <c r="D631" s="205"/>
      <c r="E631" s="205"/>
      <c r="F631" s="205"/>
      <c r="G631" s="205"/>
      <c r="H631" s="205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ht="15.75" customHeight="1">
      <c r="A632" s="4"/>
      <c r="B632" s="4"/>
      <c r="C632" s="205"/>
      <c r="D632" s="205"/>
      <c r="E632" s="205"/>
      <c r="F632" s="205"/>
      <c r="G632" s="205"/>
      <c r="H632" s="205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ht="15.75" customHeight="1">
      <c r="A633" s="4"/>
      <c r="B633" s="4"/>
      <c r="C633" s="205"/>
      <c r="D633" s="205"/>
      <c r="E633" s="205"/>
      <c r="F633" s="205"/>
      <c r="G633" s="205"/>
      <c r="H633" s="205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ht="15.75" customHeight="1">
      <c r="A634" s="4"/>
      <c r="B634" s="4"/>
      <c r="C634" s="205"/>
      <c r="D634" s="205"/>
      <c r="E634" s="205"/>
      <c r="F634" s="205"/>
      <c r="G634" s="205"/>
      <c r="H634" s="205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ht="15.75" customHeight="1">
      <c r="A635" s="4"/>
      <c r="B635" s="4"/>
      <c r="C635" s="205"/>
      <c r="D635" s="205"/>
      <c r="E635" s="205"/>
      <c r="F635" s="205"/>
      <c r="G635" s="205"/>
      <c r="H635" s="205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ht="15.75" customHeight="1">
      <c r="A636" s="4"/>
      <c r="B636" s="4"/>
      <c r="C636" s="205"/>
      <c r="D636" s="205"/>
      <c r="E636" s="205"/>
      <c r="F636" s="205"/>
      <c r="G636" s="205"/>
      <c r="H636" s="205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ht="15.75" customHeight="1">
      <c r="A637" s="4"/>
      <c r="B637" s="4"/>
      <c r="C637" s="205"/>
      <c r="D637" s="205"/>
      <c r="E637" s="205"/>
      <c r="F637" s="205"/>
      <c r="G637" s="205"/>
      <c r="H637" s="205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ht="15.75" customHeight="1">
      <c r="A638" s="4"/>
      <c r="B638" s="4"/>
      <c r="C638" s="205"/>
      <c r="D638" s="205"/>
      <c r="E638" s="205"/>
      <c r="F638" s="205"/>
      <c r="G638" s="205"/>
      <c r="H638" s="205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ht="15.75" customHeight="1">
      <c r="A639" s="4"/>
      <c r="B639" s="4"/>
      <c r="C639" s="205"/>
      <c r="D639" s="205"/>
      <c r="E639" s="205"/>
      <c r="F639" s="205"/>
      <c r="G639" s="205"/>
      <c r="H639" s="205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ht="15.75" customHeight="1">
      <c r="A640" s="4"/>
      <c r="B640" s="4"/>
      <c r="C640" s="205"/>
      <c r="D640" s="205"/>
      <c r="E640" s="205"/>
      <c r="F640" s="205"/>
      <c r="G640" s="205"/>
      <c r="H640" s="205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ht="15.75" customHeight="1">
      <c r="A641" s="4"/>
      <c r="B641" s="4"/>
      <c r="C641" s="205"/>
      <c r="D641" s="205"/>
      <c r="E641" s="205"/>
      <c r="F641" s="205"/>
      <c r="G641" s="205"/>
      <c r="H641" s="205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ht="15.75" customHeight="1">
      <c r="A642" s="4"/>
      <c r="B642" s="4"/>
      <c r="C642" s="205"/>
      <c r="D642" s="205"/>
      <c r="E642" s="205"/>
      <c r="F642" s="205"/>
      <c r="G642" s="205"/>
      <c r="H642" s="205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ht="15.75" customHeight="1">
      <c r="A643" s="4"/>
      <c r="B643" s="4"/>
      <c r="C643" s="205"/>
      <c r="D643" s="205"/>
      <c r="E643" s="205"/>
      <c r="F643" s="205"/>
      <c r="G643" s="205"/>
      <c r="H643" s="205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ht="15.75" customHeight="1">
      <c r="A644" s="4"/>
      <c r="B644" s="4"/>
      <c r="C644" s="205"/>
      <c r="D644" s="205"/>
      <c r="E644" s="205"/>
      <c r="F644" s="205"/>
      <c r="G644" s="205"/>
      <c r="H644" s="205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ht="15.75" customHeight="1">
      <c r="A645" s="4"/>
      <c r="B645" s="4"/>
      <c r="C645" s="205"/>
      <c r="D645" s="205"/>
      <c r="E645" s="205"/>
      <c r="F645" s="205"/>
      <c r="G645" s="205"/>
      <c r="H645" s="205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ht="15.75" customHeight="1">
      <c r="A646" s="4"/>
      <c r="B646" s="4"/>
      <c r="C646" s="205"/>
      <c r="D646" s="205"/>
      <c r="E646" s="205"/>
      <c r="F646" s="205"/>
      <c r="G646" s="205"/>
      <c r="H646" s="205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ht="15.75" customHeight="1">
      <c r="A647" s="4"/>
      <c r="B647" s="4"/>
      <c r="C647" s="205"/>
      <c r="D647" s="205"/>
      <c r="E647" s="205"/>
      <c r="F647" s="205"/>
      <c r="G647" s="205"/>
      <c r="H647" s="205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ht="15.75" customHeight="1">
      <c r="A648" s="4"/>
      <c r="B648" s="4"/>
      <c r="C648" s="205"/>
      <c r="D648" s="205"/>
      <c r="E648" s="205"/>
      <c r="F648" s="205"/>
      <c r="G648" s="205"/>
      <c r="H648" s="205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ht="15.75" customHeight="1">
      <c r="A649" s="4"/>
      <c r="B649" s="4"/>
      <c r="C649" s="205"/>
      <c r="D649" s="205"/>
      <c r="E649" s="205"/>
      <c r="F649" s="205"/>
      <c r="G649" s="205"/>
      <c r="H649" s="205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ht="15.75" customHeight="1">
      <c r="A650" s="4"/>
      <c r="B650" s="4"/>
      <c r="C650" s="205"/>
      <c r="D650" s="205"/>
      <c r="E650" s="205"/>
      <c r="F650" s="205"/>
      <c r="G650" s="205"/>
      <c r="H650" s="205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ht="15.75" customHeight="1">
      <c r="A651" s="4"/>
      <c r="B651" s="4"/>
      <c r="C651" s="205"/>
      <c r="D651" s="205"/>
      <c r="E651" s="205"/>
      <c r="F651" s="205"/>
      <c r="G651" s="205"/>
      <c r="H651" s="205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ht="15.75" customHeight="1">
      <c r="A652" s="4"/>
      <c r="B652" s="4"/>
      <c r="C652" s="205"/>
      <c r="D652" s="205"/>
      <c r="E652" s="205"/>
      <c r="F652" s="205"/>
      <c r="G652" s="205"/>
      <c r="H652" s="205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ht="15.75" customHeight="1">
      <c r="A653" s="4"/>
      <c r="B653" s="4"/>
      <c r="C653" s="205"/>
      <c r="D653" s="205"/>
      <c r="E653" s="205"/>
      <c r="F653" s="205"/>
      <c r="G653" s="205"/>
      <c r="H653" s="205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ht="15.75" customHeight="1">
      <c r="A654" s="4"/>
      <c r="B654" s="4"/>
      <c r="C654" s="205"/>
      <c r="D654" s="205"/>
      <c r="E654" s="205"/>
      <c r="F654" s="205"/>
      <c r="G654" s="205"/>
      <c r="H654" s="205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ht="15.75" customHeight="1">
      <c r="A655" s="4"/>
      <c r="B655" s="4"/>
      <c r="C655" s="205"/>
      <c r="D655" s="205"/>
      <c r="E655" s="205"/>
      <c r="F655" s="205"/>
      <c r="G655" s="205"/>
      <c r="H655" s="205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ht="15.75" customHeight="1">
      <c r="A656" s="4"/>
      <c r="B656" s="4"/>
      <c r="C656" s="205"/>
      <c r="D656" s="205"/>
      <c r="E656" s="205"/>
      <c r="F656" s="205"/>
      <c r="G656" s="205"/>
      <c r="H656" s="205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ht="15.75" customHeight="1">
      <c r="A657" s="4"/>
      <c r="B657" s="4"/>
      <c r="C657" s="205"/>
      <c r="D657" s="205"/>
      <c r="E657" s="205"/>
      <c r="F657" s="205"/>
      <c r="G657" s="205"/>
      <c r="H657" s="205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ht="15.75" customHeight="1">
      <c r="A658" s="4"/>
      <c r="B658" s="4"/>
      <c r="C658" s="205"/>
      <c r="D658" s="205"/>
      <c r="E658" s="205"/>
      <c r="F658" s="205"/>
      <c r="G658" s="205"/>
      <c r="H658" s="205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ht="15.75" customHeight="1">
      <c r="A659" s="4"/>
      <c r="B659" s="4"/>
      <c r="C659" s="205"/>
      <c r="D659" s="205"/>
      <c r="E659" s="205"/>
      <c r="F659" s="205"/>
      <c r="G659" s="205"/>
      <c r="H659" s="205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ht="15.75" customHeight="1">
      <c r="A660" s="4"/>
      <c r="B660" s="4"/>
      <c r="C660" s="205"/>
      <c r="D660" s="205"/>
      <c r="E660" s="205"/>
      <c r="F660" s="205"/>
      <c r="G660" s="205"/>
      <c r="H660" s="205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ht="15.75" customHeight="1">
      <c r="A661" s="4"/>
      <c r="B661" s="4"/>
      <c r="C661" s="205"/>
      <c r="D661" s="205"/>
      <c r="E661" s="205"/>
      <c r="F661" s="205"/>
      <c r="G661" s="205"/>
      <c r="H661" s="205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ht="15.75" customHeight="1">
      <c r="A662" s="4"/>
      <c r="B662" s="4"/>
      <c r="C662" s="205"/>
      <c r="D662" s="205"/>
      <c r="E662" s="205"/>
      <c r="F662" s="205"/>
      <c r="G662" s="205"/>
      <c r="H662" s="205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ht="15.75" customHeight="1">
      <c r="A663" s="4"/>
      <c r="B663" s="4"/>
      <c r="C663" s="205"/>
      <c r="D663" s="205"/>
      <c r="E663" s="205"/>
      <c r="F663" s="205"/>
      <c r="G663" s="205"/>
      <c r="H663" s="205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ht="15.75" customHeight="1">
      <c r="A664" s="4"/>
      <c r="B664" s="4"/>
      <c r="C664" s="205"/>
      <c r="D664" s="205"/>
      <c r="E664" s="205"/>
      <c r="F664" s="205"/>
      <c r="G664" s="205"/>
      <c r="H664" s="205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ht="15.75" customHeight="1">
      <c r="A665" s="4"/>
      <c r="B665" s="4"/>
      <c r="C665" s="205"/>
      <c r="D665" s="205"/>
      <c r="E665" s="205"/>
      <c r="F665" s="205"/>
      <c r="G665" s="205"/>
      <c r="H665" s="205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ht="15.75" customHeight="1">
      <c r="A666" s="4"/>
      <c r="B666" s="4"/>
      <c r="C666" s="205"/>
      <c r="D666" s="205"/>
      <c r="E666" s="205"/>
      <c r="F666" s="205"/>
      <c r="G666" s="205"/>
      <c r="H666" s="205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ht="15.75" customHeight="1">
      <c r="A667" s="4"/>
      <c r="B667" s="4"/>
      <c r="C667" s="205"/>
      <c r="D667" s="205"/>
      <c r="E667" s="205"/>
      <c r="F667" s="205"/>
      <c r="G667" s="205"/>
      <c r="H667" s="205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ht="15.75" customHeight="1">
      <c r="A668" s="4"/>
      <c r="B668" s="4"/>
      <c r="C668" s="205"/>
      <c r="D668" s="205"/>
      <c r="E668" s="205"/>
      <c r="F668" s="205"/>
      <c r="G668" s="205"/>
      <c r="H668" s="205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ht="15.75" customHeight="1">
      <c r="A669" s="4"/>
      <c r="B669" s="4"/>
      <c r="C669" s="205"/>
      <c r="D669" s="205"/>
      <c r="E669" s="205"/>
      <c r="F669" s="205"/>
      <c r="G669" s="205"/>
      <c r="H669" s="205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ht="15.75" customHeight="1">
      <c r="A670" s="4"/>
      <c r="B670" s="4"/>
      <c r="C670" s="205"/>
      <c r="D670" s="205"/>
      <c r="E670" s="205"/>
      <c r="F670" s="205"/>
      <c r="G670" s="205"/>
      <c r="H670" s="205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ht="15.75" customHeight="1">
      <c r="A671" s="4"/>
      <c r="B671" s="4"/>
      <c r="C671" s="205"/>
      <c r="D671" s="205"/>
      <c r="E671" s="205"/>
      <c r="F671" s="205"/>
      <c r="G671" s="205"/>
      <c r="H671" s="205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ht="15.75" customHeight="1">
      <c r="A672" s="4"/>
      <c r="B672" s="4"/>
      <c r="C672" s="205"/>
      <c r="D672" s="205"/>
      <c r="E672" s="205"/>
      <c r="F672" s="205"/>
      <c r="G672" s="205"/>
      <c r="H672" s="205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ht="15.75" customHeight="1">
      <c r="A673" s="4"/>
      <c r="B673" s="4"/>
      <c r="C673" s="205"/>
      <c r="D673" s="205"/>
      <c r="E673" s="205"/>
      <c r="F673" s="205"/>
      <c r="G673" s="205"/>
      <c r="H673" s="205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ht="15.75" customHeight="1">
      <c r="A674" s="4"/>
      <c r="B674" s="4"/>
      <c r="C674" s="205"/>
      <c r="D674" s="205"/>
      <c r="E674" s="205"/>
      <c r="F674" s="205"/>
      <c r="G674" s="205"/>
      <c r="H674" s="205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ht="15.75" customHeight="1">
      <c r="A675" s="4"/>
      <c r="B675" s="4"/>
      <c r="C675" s="205"/>
      <c r="D675" s="205"/>
      <c r="E675" s="205"/>
      <c r="F675" s="205"/>
      <c r="G675" s="205"/>
      <c r="H675" s="205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ht="15.75" customHeight="1">
      <c r="A676" s="4"/>
      <c r="B676" s="4"/>
      <c r="C676" s="205"/>
      <c r="D676" s="205"/>
      <c r="E676" s="205"/>
      <c r="F676" s="205"/>
      <c r="G676" s="205"/>
      <c r="H676" s="205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ht="15.75" customHeight="1">
      <c r="A677" s="4"/>
      <c r="B677" s="4"/>
      <c r="C677" s="205"/>
      <c r="D677" s="205"/>
      <c r="E677" s="205"/>
      <c r="F677" s="205"/>
      <c r="G677" s="205"/>
      <c r="H677" s="205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ht="15.75" customHeight="1">
      <c r="A678" s="4"/>
      <c r="B678" s="4"/>
      <c r="C678" s="205"/>
      <c r="D678" s="205"/>
      <c r="E678" s="205"/>
      <c r="F678" s="205"/>
      <c r="G678" s="205"/>
      <c r="H678" s="205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ht="15.75" customHeight="1">
      <c r="A679" s="4"/>
      <c r="B679" s="4"/>
      <c r="C679" s="205"/>
      <c r="D679" s="205"/>
      <c r="E679" s="205"/>
      <c r="F679" s="205"/>
      <c r="G679" s="205"/>
      <c r="H679" s="205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ht="15.75" customHeight="1">
      <c r="A680" s="4"/>
      <c r="B680" s="4"/>
      <c r="C680" s="205"/>
      <c r="D680" s="205"/>
      <c r="E680" s="205"/>
      <c r="F680" s="205"/>
      <c r="G680" s="205"/>
      <c r="H680" s="205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ht="15.75" customHeight="1">
      <c r="A681" s="4"/>
      <c r="B681" s="4"/>
      <c r="C681" s="205"/>
      <c r="D681" s="205"/>
      <c r="E681" s="205"/>
      <c r="F681" s="205"/>
      <c r="G681" s="205"/>
      <c r="H681" s="205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ht="15.75" customHeight="1">
      <c r="A682" s="4"/>
      <c r="B682" s="4"/>
      <c r="C682" s="205"/>
      <c r="D682" s="205"/>
      <c r="E682" s="205"/>
      <c r="F682" s="205"/>
      <c r="G682" s="205"/>
      <c r="H682" s="205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ht="15.75" customHeight="1">
      <c r="A683" s="4"/>
      <c r="B683" s="4"/>
      <c r="C683" s="205"/>
      <c r="D683" s="205"/>
      <c r="E683" s="205"/>
      <c r="F683" s="205"/>
      <c r="G683" s="205"/>
      <c r="H683" s="205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ht="15.75" customHeight="1">
      <c r="A684" s="4"/>
      <c r="B684" s="4"/>
      <c r="C684" s="205"/>
      <c r="D684" s="205"/>
      <c r="E684" s="205"/>
      <c r="F684" s="205"/>
      <c r="G684" s="205"/>
      <c r="H684" s="205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ht="15.75" customHeight="1">
      <c r="A685" s="4"/>
      <c r="B685" s="4"/>
      <c r="C685" s="205"/>
      <c r="D685" s="205"/>
      <c r="E685" s="205"/>
      <c r="F685" s="205"/>
      <c r="G685" s="205"/>
      <c r="H685" s="205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ht="15.75" customHeight="1">
      <c r="A686" s="4"/>
      <c r="B686" s="4"/>
      <c r="C686" s="205"/>
      <c r="D686" s="205"/>
      <c r="E686" s="205"/>
      <c r="F686" s="205"/>
      <c r="G686" s="205"/>
      <c r="H686" s="205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ht="15.75" customHeight="1">
      <c r="A687" s="4"/>
      <c r="B687" s="4"/>
      <c r="C687" s="205"/>
      <c r="D687" s="205"/>
      <c r="E687" s="205"/>
      <c r="F687" s="205"/>
      <c r="G687" s="205"/>
      <c r="H687" s="205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ht="15.75" customHeight="1">
      <c r="A688" s="4"/>
      <c r="B688" s="4"/>
      <c r="C688" s="205"/>
      <c r="D688" s="205"/>
      <c r="E688" s="205"/>
      <c r="F688" s="205"/>
      <c r="G688" s="205"/>
      <c r="H688" s="205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ht="15.75" customHeight="1">
      <c r="A689" s="4"/>
      <c r="B689" s="4"/>
      <c r="C689" s="205"/>
      <c r="D689" s="205"/>
      <c r="E689" s="205"/>
      <c r="F689" s="205"/>
      <c r="G689" s="205"/>
      <c r="H689" s="205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ht="15.75" customHeight="1">
      <c r="A690" s="4"/>
      <c r="B690" s="4"/>
      <c r="C690" s="205"/>
      <c r="D690" s="205"/>
      <c r="E690" s="205"/>
      <c r="F690" s="205"/>
      <c r="G690" s="205"/>
      <c r="H690" s="205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ht="15.75" customHeight="1">
      <c r="A691" s="4"/>
      <c r="B691" s="4"/>
      <c r="C691" s="205"/>
      <c r="D691" s="205"/>
      <c r="E691" s="205"/>
      <c r="F691" s="205"/>
      <c r="G691" s="205"/>
      <c r="H691" s="205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ht="15.75" customHeight="1">
      <c r="A692" s="4"/>
      <c r="B692" s="4"/>
      <c r="C692" s="205"/>
      <c r="D692" s="205"/>
      <c r="E692" s="205"/>
      <c r="F692" s="205"/>
      <c r="G692" s="205"/>
      <c r="H692" s="205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ht="15.75" customHeight="1">
      <c r="A693" s="4"/>
      <c r="B693" s="4"/>
      <c r="C693" s="205"/>
      <c r="D693" s="205"/>
      <c r="E693" s="205"/>
      <c r="F693" s="205"/>
      <c r="G693" s="205"/>
      <c r="H693" s="205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ht="15.75" customHeight="1">
      <c r="A694" s="4"/>
      <c r="B694" s="4"/>
      <c r="C694" s="205"/>
      <c r="D694" s="205"/>
      <c r="E694" s="205"/>
      <c r="F694" s="205"/>
      <c r="G694" s="205"/>
      <c r="H694" s="205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ht="15.75" customHeight="1">
      <c r="A695" s="4"/>
      <c r="B695" s="4"/>
      <c r="C695" s="205"/>
      <c r="D695" s="205"/>
      <c r="E695" s="205"/>
      <c r="F695" s="205"/>
      <c r="G695" s="205"/>
      <c r="H695" s="205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ht="15.75" customHeight="1">
      <c r="A696" s="4"/>
      <c r="B696" s="4"/>
      <c r="C696" s="205"/>
      <c r="D696" s="205"/>
      <c r="E696" s="205"/>
      <c r="F696" s="205"/>
      <c r="G696" s="205"/>
      <c r="H696" s="205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ht="15.75" customHeight="1">
      <c r="A697" s="4"/>
      <c r="B697" s="4"/>
      <c r="C697" s="205"/>
      <c r="D697" s="205"/>
      <c r="E697" s="205"/>
      <c r="F697" s="205"/>
      <c r="G697" s="205"/>
      <c r="H697" s="205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ht="15.75" customHeight="1">
      <c r="A698" s="4"/>
      <c r="B698" s="4"/>
      <c r="C698" s="205"/>
      <c r="D698" s="205"/>
      <c r="E698" s="205"/>
      <c r="F698" s="205"/>
      <c r="G698" s="205"/>
      <c r="H698" s="205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ht="15.75" customHeight="1">
      <c r="A699" s="4"/>
      <c r="B699" s="4"/>
      <c r="C699" s="205"/>
      <c r="D699" s="205"/>
      <c r="E699" s="205"/>
      <c r="F699" s="205"/>
      <c r="G699" s="205"/>
      <c r="H699" s="205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ht="15.75" customHeight="1">
      <c r="A700" s="4"/>
      <c r="B700" s="4"/>
      <c r="C700" s="205"/>
      <c r="D700" s="205"/>
      <c r="E700" s="205"/>
      <c r="F700" s="205"/>
      <c r="G700" s="205"/>
      <c r="H700" s="205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ht="15.75" customHeight="1">
      <c r="A701" s="4"/>
      <c r="B701" s="4"/>
      <c r="C701" s="205"/>
      <c r="D701" s="205"/>
      <c r="E701" s="205"/>
      <c r="F701" s="205"/>
      <c r="G701" s="205"/>
      <c r="H701" s="205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ht="15.75" customHeight="1">
      <c r="A702" s="4"/>
      <c r="B702" s="4"/>
      <c r="C702" s="205"/>
      <c r="D702" s="205"/>
      <c r="E702" s="205"/>
      <c r="F702" s="205"/>
      <c r="G702" s="205"/>
      <c r="H702" s="205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ht="15.75" customHeight="1">
      <c r="A703" s="4"/>
      <c r="B703" s="4"/>
      <c r="C703" s="205"/>
      <c r="D703" s="205"/>
      <c r="E703" s="205"/>
      <c r="F703" s="205"/>
      <c r="G703" s="205"/>
      <c r="H703" s="205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ht="15.75" customHeight="1">
      <c r="A704" s="4"/>
      <c r="B704" s="4"/>
      <c r="C704" s="205"/>
      <c r="D704" s="205"/>
      <c r="E704" s="205"/>
      <c r="F704" s="205"/>
      <c r="G704" s="205"/>
      <c r="H704" s="205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ht="15.75" customHeight="1">
      <c r="A705" s="4"/>
      <c r="B705" s="4"/>
      <c r="C705" s="205"/>
      <c r="D705" s="205"/>
      <c r="E705" s="205"/>
      <c r="F705" s="205"/>
      <c r="G705" s="205"/>
      <c r="H705" s="205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ht="15.75" customHeight="1">
      <c r="A706" s="4"/>
      <c r="B706" s="4"/>
      <c r="C706" s="205"/>
      <c r="D706" s="205"/>
      <c r="E706" s="205"/>
      <c r="F706" s="205"/>
      <c r="G706" s="205"/>
      <c r="H706" s="205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ht="15.75" customHeight="1">
      <c r="A707" s="4"/>
      <c r="B707" s="4"/>
      <c r="C707" s="205"/>
      <c r="D707" s="205"/>
      <c r="E707" s="205"/>
      <c r="F707" s="205"/>
      <c r="G707" s="205"/>
      <c r="H707" s="205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ht="15.75" customHeight="1">
      <c r="A708" s="4"/>
      <c r="B708" s="4"/>
      <c r="C708" s="205"/>
      <c r="D708" s="205"/>
      <c r="E708" s="205"/>
      <c r="F708" s="205"/>
      <c r="G708" s="205"/>
      <c r="H708" s="205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ht="15.75" customHeight="1">
      <c r="A709" s="4"/>
      <c r="B709" s="4"/>
      <c r="C709" s="205"/>
      <c r="D709" s="205"/>
      <c r="E709" s="205"/>
      <c r="F709" s="205"/>
      <c r="G709" s="205"/>
      <c r="H709" s="205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ht="15.75" customHeight="1">
      <c r="A710" s="4"/>
      <c r="B710" s="4"/>
      <c r="C710" s="205"/>
      <c r="D710" s="205"/>
      <c r="E710" s="205"/>
      <c r="F710" s="205"/>
      <c r="G710" s="205"/>
      <c r="H710" s="205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ht="15.75" customHeight="1">
      <c r="A711" s="4"/>
      <c r="B711" s="4"/>
      <c r="C711" s="205"/>
      <c r="D711" s="205"/>
      <c r="E711" s="205"/>
      <c r="F711" s="205"/>
      <c r="G711" s="205"/>
      <c r="H711" s="205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ht="15.75" customHeight="1">
      <c r="A712" s="4"/>
      <c r="B712" s="4"/>
      <c r="C712" s="205"/>
      <c r="D712" s="205"/>
      <c r="E712" s="205"/>
      <c r="F712" s="205"/>
      <c r="G712" s="205"/>
      <c r="H712" s="205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ht="15.75" customHeight="1">
      <c r="A713" s="4"/>
      <c r="B713" s="4"/>
      <c r="C713" s="205"/>
      <c r="D713" s="205"/>
      <c r="E713" s="205"/>
      <c r="F713" s="205"/>
      <c r="G713" s="205"/>
      <c r="H713" s="205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ht="15.75" customHeight="1">
      <c r="A714" s="4"/>
      <c r="B714" s="4"/>
      <c r="C714" s="205"/>
      <c r="D714" s="205"/>
      <c r="E714" s="205"/>
      <c r="F714" s="205"/>
      <c r="G714" s="205"/>
      <c r="H714" s="205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ht="15.75" customHeight="1">
      <c r="A715" s="4"/>
      <c r="B715" s="4"/>
      <c r="C715" s="205"/>
      <c r="D715" s="205"/>
      <c r="E715" s="205"/>
      <c r="F715" s="205"/>
      <c r="G715" s="205"/>
      <c r="H715" s="205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ht="15.75" customHeight="1">
      <c r="A716" s="4"/>
      <c r="B716" s="4"/>
      <c r="C716" s="205"/>
      <c r="D716" s="205"/>
      <c r="E716" s="205"/>
      <c r="F716" s="205"/>
      <c r="G716" s="205"/>
      <c r="H716" s="205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ht="15.75" customHeight="1">
      <c r="A717" s="4"/>
      <c r="B717" s="4"/>
      <c r="C717" s="205"/>
      <c r="D717" s="205"/>
      <c r="E717" s="205"/>
      <c r="F717" s="205"/>
      <c r="G717" s="205"/>
      <c r="H717" s="205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ht="15.75" customHeight="1">
      <c r="A718" s="4"/>
      <c r="B718" s="4"/>
      <c r="C718" s="205"/>
      <c r="D718" s="205"/>
      <c r="E718" s="205"/>
      <c r="F718" s="205"/>
      <c r="G718" s="205"/>
      <c r="H718" s="205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ht="15.75" customHeight="1">
      <c r="A719" s="4"/>
      <c r="B719" s="4"/>
      <c r="C719" s="205"/>
      <c r="D719" s="205"/>
      <c r="E719" s="205"/>
      <c r="F719" s="205"/>
      <c r="G719" s="205"/>
      <c r="H719" s="205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ht="15.75" customHeight="1">
      <c r="A720" s="4"/>
      <c r="B720" s="4"/>
      <c r="C720" s="205"/>
      <c r="D720" s="205"/>
      <c r="E720" s="205"/>
      <c r="F720" s="205"/>
      <c r="G720" s="205"/>
      <c r="H720" s="205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ht="15.75" customHeight="1">
      <c r="A721" s="4"/>
      <c r="B721" s="4"/>
      <c r="C721" s="205"/>
      <c r="D721" s="205"/>
      <c r="E721" s="205"/>
      <c r="F721" s="205"/>
      <c r="G721" s="205"/>
      <c r="H721" s="205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ht="15.75" customHeight="1">
      <c r="A722" s="4"/>
      <c r="B722" s="4"/>
      <c r="C722" s="205"/>
      <c r="D722" s="205"/>
      <c r="E722" s="205"/>
      <c r="F722" s="205"/>
      <c r="G722" s="205"/>
      <c r="H722" s="205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ht="15.75" customHeight="1">
      <c r="A723" s="4"/>
      <c r="B723" s="4"/>
      <c r="C723" s="205"/>
      <c r="D723" s="205"/>
      <c r="E723" s="205"/>
      <c r="F723" s="205"/>
      <c r="G723" s="205"/>
      <c r="H723" s="205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ht="15.75" customHeight="1">
      <c r="A724" s="4"/>
      <c r="B724" s="4"/>
      <c r="C724" s="205"/>
      <c r="D724" s="205"/>
      <c r="E724" s="205"/>
      <c r="F724" s="205"/>
      <c r="G724" s="205"/>
      <c r="H724" s="205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ht="15.75" customHeight="1">
      <c r="A725" s="4"/>
      <c r="B725" s="4"/>
      <c r="C725" s="205"/>
      <c r="D725" s="205"/>
      <c r="E725" s="205"/>
      <c r="F725" s="205"/>
      <c r="G725" s="205"/>
      <c r="H725" s="205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ht="15.75" customHeight="1">
      <c r="A726" s="4"/>
      <c r="B726" s="4"/>
      <c r="C726" s="205"/>
      <c r="D726" s="205"/>
      <c r="E726" s="205"/>
      <c r="F726" s="205"/>
      <c r="G726" s="205"/>
      <c r="H726" s="205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ht="15.75" customHeight="1">
      <c r="A727" s="4"/>
      <c r="B727" s="4"/>
      <c r="C727" s="205"/>
      <c r="D727" s="205"/>
      <c r="E727" s="205"/>
      <c r="F727" s="205"/>
      <c r="G727" s="205"/>
      <c r="H727" s="205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ht="15.75" customHeight="1">
      <c r="A728" s="4"/>
      <c r="B728" s="4"/>
      <c r="C728" s="205"/>
      <c r="D728" s="205"/>
      <c r="E728" s="205"/>
      <c r="F728" s="205"/>
      <c r="G728" s="205"/>
      <c r="H728" s="205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ht="15.75" customHeight="1">
      <c r="A729" s="4"/>
      <c r="B729" s="4"/>
      <c r="C729" s="205"/>
      <c r="D729" s="205"/>
      <c r="E729" s="205"/>
      <c r="F729" s="205"/>
      <c r="G729" s="205"/>
      <c r="H729" s="205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ht="15.75" customHeight="1">
      <c r="A730" s="4"/>
      <c r="B730" s="4"/>
      <c r="C730" s="205"/>
      <c r="D730" s="205"/>
      <c r="E730" s="205"/>
      <c r="F730" s="205"/>
      <c r="G730" s="205"/>
      <c r="H730" s="205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ht="15.75" customHeight="1">
      <c r="A731" s="4"/>
      <c r="B731" s="4"/>
      <c r="C731" s="205"/>
      <c r="D731" s="205"/>
      <c r="E731" s="205"/>
      <c r="F731" s="205"/>
      <c r="G731" s="205"/>
      <c r="H731" s="205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ht="15.75" customHeight="1">
      <c r="A732" s="4"/>
      <c r="B732" s="4"/>
      <c r="C732" s="205"/>
      <c r="D732" s="205"/>
      <c r="E732" s="205"/>
      <c r="F732" s="205"/>
      <c r="G732" s="205"/>
      <c r="H732" s="205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ht="15.75" customHeight="1">
      <c r="A733" s="4"/>
      <c r="B733" s="4"/>
      <c r="C733" s="205"/>
      <c r="D733" s="205"/>
      <c r="E733" s="205"/>
      <c r="F733" s="205"/>
      <c r="G733" s="205"/>
      <c r="H733" s="205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ht="15.75" customHeight="1">
      <c r="A734" s="4"/>
      <c r="B734" s="4"/>
      <c r="C734" s="205"/>
      <c r="D734" s="205"/>
      <c r="E734" s="205"/>
      <c r="F734" s="205"/>
      <c r="G734" s="205"/>
      <c r="H734" s="205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ht="15.75" customHeight="1">
      <c r="A735" s="4"/>
      <c r="B735" s="4"/>
      <c r="C735" s="205"/>
      <c r="D735" s="205"/>
      <c r="E735" s="205"/>
      <c r="F735" s="205"/>
      <c r="G735" s="205"/>
      <c r="H735" s="205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ht="15.75" customHeight="1">
      <c r="A736" s="4"/>
      <c r="B736" s="4"/>
      <c r="C736" s="205"/>
      <c r="D736" s="205"/>
      <c r="E736" s="205"/>
      <c r="F736" s="205"/>
      <c r="G736" s="205"/>
      <c r="H736" s="205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ht="15.75" customHeight="1">
      <c r="A737" s="4"/>
      <c r="B737" s="4"/>
      <c r="C737" s="205"/>
      <c r="D737" s="205"/>
      <c r="E737" s="205"/>
      <c r="F737" s="205"/>
      <c r="G737" s="205"/>
      <c r="H737" s="205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ht="15.75" customHeight="1">
      <c r="A738" s="4"/>
      <c r="B738" s="4"/>
      <c r="C738" s="205"/>
      <c r="D738" s="205"/>
      <c r="E738" s="205"/>
      <c r="F738" s="205"/>
      <c r="G738" s="205"/>
      <c r="H738" s="205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ht="15.75" customHeight="1">
      <c r="A739" s="4"/>
      <c r="B739" s="4"/>
      <c r="C739" s="205"/>
      <c r="D739" s="205"/>
      <c r="E739" s="205"/>
      <c r="F739" s="205"/>
      <c r="G739" s="205"/>
      <c r="H739" s="205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ht="15.75" customHeight="1">
      <c r="A740" s="4"/>
      <c r="B740" s="4"/>
      <c r="C740" s="205"/>
      <c r="D740" s="205"/>
      <c r="E740" s="205"/>
      <c r="F740" s="205"/>
      <c r="G740" s="205"/>
      <c r="H740" s="205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ht="15.75" customHeight="1">
      <c r="A741" s="4"/>
      <c r="B741" s="4"/>
      <c r="C741" s="205"/>
      <c r="D741" s="205"/>
      <c r="E741" s="205"/>
      <c r="F741" s="205"/>
      <c r="G741" s="205"/>
      <c r="H741" s="205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ht="15.75" customHeight="1">
      <c r="A742" s="4"/>
      <c r="B742" s="4"/>
      <c r="C742" s="205"/>
      <c r="D742" s="205"/>
      <c r="E742" s="205"/>
      <c r="F742" s="205"/>
      <c r="G742" s="205"/>
      <c r="H742" s="205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ht="15.75" customHeight="1">
      <c r="A743" s="4"/>
      <c r="B743" s="4"/>
      <c r="C743" s="205"/>
      <c r="D743" s="205"/>
      <c r="E743" s="205"/>
      <c r="F743" s="205"/>
      <c r="G743" s="205"/>
      <c r="H743" s="20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ht="15.75" customHeight="1">
      <c r="A744" s="4"/>
      <c r="B744" s="4"/>
      <c r="C744" s="205"/>
      <c r="D744" s="205"/>
      <c r="E744" s="205"/>
      <c r="F744" s="205"/>
      <c r="G744" s="205"/>
      <c r="H744" s="205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ht="15.75" customHeight="1">
      <c r="A745" s="4"/>
      <c r="B745" s="4"/>
      <c r="C745" s="205"/>
      <c r="D745" s="205"/>
      <c r="E745" s="205"/>
      <c r="F745" s="205"/>
      <c r="G745" s="205"/>
      <c r="H745" s="205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ht="15.75" customHeight="1">
      <c r="A746" s="4"/>
      <c r="B746" s="4"/>
      <c r="C746" s="205"/>
      <c r="D746" s="205"/>
      <c r="E746" s="205"/>
      <c r="F746" s="205"/>
      <c r="G746" s="205"/>
      <c r="H746" s="205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ht="15.75" customHeight="1">
      <c r="A747" s="4"/>
      <c r="B747" s="4"/>
      <c r="C747" s="205"/>
      <c r="D747" s="205"/>
      <c r="E747" s="205"/>
      <c r="F747" s="205"/>
      <c r="G747" s="205"/>
      <c r="H747" s="205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ht="15.75" customHeight="1">
      <c r="A748" s="4"/>
      <c r="B748" s="4"/>
      <c r="C748" s="205"/>
      <c r="D748" s="205"/>
      <c r="E748" s="205"/>
      <c r="F748" s="205"/>
      <c r="G748" s="205"/>
      <c r="H748" s="205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ht="15.75" customHeight="1">
      <c r="A749" s="4"/>
      <c r="B749" s="4"/>
      <c r="C749" s="205"/>
      <c r="D749" s="205"/>
      <c r="E749" s="205"/>
      <c r="F749" s="205"/>
      <c r="G749" s="205"/>
      <c r="H749" s="205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ht="15.75" customHeight="1">
      <c r="A750" s="4"/>
      <c r="B750" s="4"/>
      <c r="C750" s="205"/>
      <c r="D750" s="205"/>
      <c r="E750" s="205"/>
      <c r="F750" s="205"/>
      <c r="G750" s="205"/>
      <c r="H750" s="205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ht="15.75" customHeight="1">
      <c r="A751" s="4"/>
      <c r="B751" s="4"/>
      <c r="C751" s="205"/>
      <c r="D751" s="205"/>
      <c r="E751" s="205"/>
      <c r="F751" s="205"/>
      <c r="G751" s="205"/>
      <c r="H751" s="205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ht="15.75" customHeight="1">
      <c r="A752" s="4"/>
      <c r="B752" s="4"/>
      <c r="C752" s="205"/>
      <c r="D752" s="205"/>
      <c r="E752" s="205"/>
      <c r="F752" s="205"/>
      <c r="G752" s="205"/>
      <c r="H752" s="205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ht="15.75" customHeight="1">
      <c r="A753" s="4"/>
      <c r="B753" s="4"/>
      <c r="C753" s="205"/>
      <c r="D753" s="205"/>
      <c r="E753" s="205"/>
      <c r="F753" s="205"/>
      <c r="G753" s="205"/>
      <c r="H753" s="20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ht="15.75" customHeight="1">
      <c r="A754" s="4"/>
      <c r="B754" s="4"/>
      <c r="C754" s="205"/>
      <c r="D754" s="205"/>
      <c r="E754" s="205"/>
      <c r="F754" s="205"/>
      <c r="G754" s="205"/>
      <c r="H754" s="205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ht="15.75" customHeight="1">
      <c r="A755" s="4"/>
      <c r="B755" s="4"/>
      <c r="C755" s="205"/>
      <c r="D755" s="205"/>
      <c r="E755" s="205"/>
      <c r="F755" s="205"/>
      <c r="G755" s="205"/>
      <c r="H755" s="205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ht="15.75" customHeight="1">
      <c r="A756" s="4"/>
      <c r="B756" s="4"/>
      <c r="C756" s="205"/>
      <c r="D756" s="205"/>
      <c r="E756" s="205"/>
      <c r="F756" s="205"/>
      <c r="G756" s="205"/>
      <c r="H756" s="205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ht="15.75" customHeight="1">
      <c r="A757" s="4"/>
      <c r="B757" s="4"/>
      <c r="C757" s="205"/>
      <c r="D757" s="205"/>
      <c r="E757" s="205"/>
      <c r="F757" s="205"/>
      <c r="G757" s="205"/>
      <c r="H757" s="205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ht="15.75" customHeight="1">
      <c r="A758" s="4"/>
      <c r="B758" s="4"/>
      <c r="C758" s="205"/>
      <c r="D758" s="205"/>
      <c r="E758" s="205"/>
      <c r="F758" s="205"/>
      <c r="G758" s="205"/>
      <c r="H758" s="205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ht="15.75" customHeight="1">
      <c r="A759" s="4"/>
      <c r="B759" s="4"/>
      <c r="C759" s="205"/>
      <c r="D759" s="205"/>
      <c r="E759" s="205"/>
      <c r="F759" s="205"/>
      <c r="G759" s="205"/>
      <c r="H759" s="205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ht="15.75" customHeight="1">
      <c r="A760" s="4"/>
      <c r="B760" s="4"/>
      <c r="C760" s="205"/>
      <c r="D760" s="205"/>
      <c r="E760" s="205"/>
      <c r="F760" s="205"/>
      <c r="G760" s="205"/>
      <c r="H760" s="205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ht="15.75" customHeight="1">
      <c r="A761" s="4"/>
      <c r="B761" s="4"/>
      <c r="C761" s="205"/>
      <c r="D761" s="205"/>
      <c r="E761" s="205"/>
      <c r="F761" s="205"/>
      <c r="G761" s="205"/>
      <c r="H761" s="205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ht="15.75" customHeight="1">
      <c r="A762" s="4"/>
      <c r="B762" s="4"/>
      <c r="C762" s="205"/>
      <c r="D762" s="205"/>
      <c r="E762" s="205"/>
      <c r="F762" s="205"/>
      <c r="G762" s="205"/>
      <c r="H762" s="205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ht="15.75" customHeight="1">
      <c r="A763" s="4"/>
      <c r="B763" s="4"/>
      <c r="C763" s="205"/>
      <c r="D763" s="205"/>
      <c r="E763" s="205"/>
      <c r="F763" s="205"/>
      <c r="G763" s="205"/>
      <c r="H763" s="205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ht="15.75" customHeight="1">
      <c r="A764" s="4"/>
      <c r="B764" s="4"/>
      <c r="C764" s="205"/>
      <c r="D764" s="205"/>
      <c r="E764" s="205"/>
      <c r="F764" s="205"/>
      <c r="G764" s="205"/>
      <c r="H764" s="205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ht="15.75" customHeight="1">
      <c r="A765" s="4"/>
      <c r="B765" s="4"/>
      <c r="C765" s="205"/>
      <c r="D765" s="205"/>
      <c r="E765" s="205"/>
      <c r="F765" s="205"/>
      <c r="G765" s="205"/>
      <c r="H765" s="205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ht="15.75" customHeight="1">
      <c r="A766" s="4"/>
      <c r="B766" s="4"/>
      <c r="C766" s="205"/>
      <c r="D766" s="205"/>
      <c r="E766" s="205"/>
      <c r="F766" s="205"/>
      <c r="G766" s="205"/>
      <c r="H766" s="205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ht="15.75" customHeight="1">
      <c r="A767" s="4"/>
      <c r="B767" s="4"/>
      <c r="C767" s="205"/>
      <c r="D767" s="205"/>
      <c r="E767" s="205"/>
      <c r="F767" s="205"/>
      <c r="G767" s="205"/>
      <c r="H767" s="205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ht="15.75" customHeight="1">
      <c r="A768" s="4"/>
      <c r="B768" s="4"/>
      <c r="C768" s="205"/>
      <c r="D768" s="205"/>
      <c r="E768" s="205"/>
      <c r="F768" s="205"/>
      <c r="G768" s="205"/>
      <c r="H768" s="205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ht="15.75" customHeight="1">
      <c r="A769" s="4"/>
      <c r="B769" s="4"/>
      <c r="C769" s="205"/>
      <c r="D769" s="205"/>
      <c r="E769" s="205"/>
      <c r="F769" s="205"/>
      <c r="G769" s="205"/>
      <c r="H769" s="205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ht="15.75" customHeight="1">
      <c r="A770" s="4"/>
      <c r="B770" s="4"/>
      <c r="C770" s="205"/>
      <c r="D770" s="205"/>
      <c r="E770" s="205"/>
      <c r="F770" s="205"/>
      <c r="G770" s="205"/>
      <c r="H770" s="205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ht="15.75" customHeight="1">
      <c r="A771" s="4"/>
      <c r="B771" s="4"/>
      <c r="C771" s="205"/>
      <c r="D771" s="205"/>
      <c r="E771" s="205"/>
      <c r="F771" s="205"/>
      <c r="G771" s="205"/>
      <c r="H771" s="20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ht="15.75" customHeight="1">
      <c r="A772" s="4"/>
      <c r="B772" s="4"/>
      <c r="C772" s="205"/>
      <c r="D772" s="205"/>
      <c r="E772" s="205"/>
      <c r="F772" s="205"/>
      <c r="G772" s="205"/>
      <c r="H772" s="205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ht="15.75" customHeight="1">
      <c r="A773" s="4"/>
      <c r="B773" s="4"/>
      <c r="C773" s="205"/>
      <c r="D773" s="205"/>
      <c r="E773" s="205"/>
      <c r="F773" s="205"/>
      <c r="G773" s="205"/>
      <c r="H773" s="205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ht="15.75" customHeight="1">
      <c r="A774" s="4"/>
      <c r="B774" s="4"/>
      <c r="C774" s="205"/>
      <c r="D774" s="205"/>
      <c r="E774" s="205"/>
      <c r="F774" s="205"/>
      <c r="G774" s="205"/>
      <c r="H774" s="205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ht="15.75" customHeight="1">
      <c r="A775" s="4"/>
      <c r="B775" s="4"/>
      <c r="C775" s="205"/>
      <c r="D775" s="205"/>
      <c r="E775" s="205"/>
      <c r="F775" s="205"/>
      <c r="G775" s="205"/>
      <c r="H775" s="205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ht="15.75" customHeight="1">
      <c r="A776" s="4"/>
      <c r="B776" s="4"/>
      <c r="C776" s="205"/>
      <c r="D776" s="205"/>
      <c r="E776" s="205"/>
      <c r="F776" s="205"/>
      <c r="G776" s="205"/>
      <c r="H776" s="205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ht="15.75" customHeight="1">
      <c r="A777" s="4"/>
      <c r="B777" s="4"/>
      <c r="C777" s="205"/>
      <c r="D777" s="205"/>
      <c r="E777" s="205"/>
      <c r="F777" s="205"/>
      <c r="G777" s="205"/>
      <c r="H777" s="205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ht="15.75" customHeight="1">
      <c r="A778" s="4"/>
      <c r="B778" s="4"/>
      <c r="C778" s="205"/>
      <c r="D778" s="205"/>
      <c r="E778" s="205"/>
      <c r="F778" s="205"/>
      <c r="G778" s="205"/>
      <c r="H778" s="205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ht="15.75" customHeight="1">
      <c r="A779" s="4"/>
      <c r="B779" s="4"/>
      <c r="C779" s="205"/>
      <c r="D779" s="205"/>
      <c r="E779" s="205"/>
      <c r="F779" s="205"/>
      <c r="G779" s="205"/>
      <c r="H779" s="205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ht="15.75" customHeight="1">
      <c r="A780" s="4"/>
      <c r="B780" s="4"/>
      <c r="C780" s="205"/>
      <c r="D780" s="205"/>
      <c r="E780" s="205"/>
      <c r="F780" s="205"/>
      <c r="G780" s="205"/>
      <c r="H780" s="205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ht="15.75" customHeight="1">
      <c r="A781" s="4"/>
      <c r="B781" s="4"/>
      <c r="C781" s="205"/>
      <c r="D781" s="205"/>
      <c r="E781" s="205"/>
      <c r="F781" s="205"/>
      <c r="G781" s="205"/>
      <c r="H781" s="205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ht="15.75" customHeight="1">
      <c r="A782" s="4"/>
      <c r="B782" s="4"/>
      <c r="C782" s="205"/>
      <c r="D782" s="205"/>
      <c r="E782" s="205"/>
      <c r="F782" s="205"/>
      <c r="G782" s="205"/>
      <c r="H782" s="205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ht="15.75" customHeight="1">
      <c r="A783" s="4"/>
      <c r="B783" s="4"/>
      <c r="C783" s="205"/>
      <c r="D783" s="205"/>
      <c r="E783" s="205"/>
      <c r="F783" s="205"/>
      <c r="G783" s="205"/>
      <c r="H783" s="205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ht="15.75" customHeight="1">
      <c r="A784" s="4"/>
      <c r="B784" s="4"/>
      <c r="C784" s="205"/>
      <c r="D784" s="205"/>
      <c r="E784" s="205"/>
      <c r="F784" s="205"/>
      <c r="G784" s="205"/>
      <c r="H784" s="205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ht="15.75" customHeight="1">
      <c r="A785" s="4"/>
      <c r="B785" s="4"/>
      <c r="C785" s="205"/>
      <c r="D785" s="205"/>
      <c r="E785" s="205"/>
      <c r="F785" s="205"/>
      <c r="G785" s="205"/>
      <c r="H785" s="205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ht="15.75" customHeight="1">
      <c r="A786" s="4"/>
      <c r="B786" s="4"/>
      <c r="C786" s="205"/>
      <c r="D786" s="205"/>
      <c r="E786" s="205"/>
      <c r="F786" s="205"/>
      <c r="G786" s="205"/>
      <c r="H786" s="205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ht="15.75" customHeight="1">
      <c r="A787" s="4"/>
      <c r="B787" s="4"/>
      <c r="C787" s="205"/>
      <c r="D787" s="205"/>
      <c r="E787" s="205"/>
      <c r="F787" s="205"/>
      <c r="G787" s="205"/>
      <c r="H787" s="205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ht="15.75" customHeight="1">
      <c r="A788" s="4"/>
      <c r="B788" s="4"/>
      <c r="C788" s="205"/>
      <c r="D788" s="205"/>
      <c r="E788" s="205"/>
      <c r="F788" s="205"/>
      <c r="G788" s="205"/>
      <c r="H788" s="20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ht="15.75" customHeight="1">
      <c r="A789" s="4"/>
      <c r="B789" s="4"/>
      <c r="C789" s="205"/>
      <c r="D789" s="205"/>
      <c r="E789" s="205"/>
      <c r="F789" s="205"/>
      <c r="G789" s="205"/>
      <c r="H789" s="20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ht="15.75" customHeight="1">
      <c r="A790" s="4"/>
      <c r="B790" s="4"/>
      <c r="C790" s="205"/>
      <c r="D790" s="205"/>
      <c r="E790" s="205"/>
      <c r="F790" s="205"/>
      <c r="G790" s="205"/>
      <c r="H790" s="20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ht="15.75" customHeight="1">
      <c r="A791" s="4"/>
      <c r="B791" s="4"/>
      <c r="C791" s="205"/>
      <c r="D791" s="205"/>
      <c r="E791" s="205"/>
      <c r="F791" s="205"/>
      <c r="G791" s="205"/>
      <c r="H791" s="20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ht="15.75" customHeight="1">
      <c r="A792" s="4"/>
      <c r="B792" s="4"/>
      <c r="C792" s="205"/>
      <c r="D792" s="205"/>
      <c r="E792" s="205"/>
      <c r="F792" s="205"/>
      <c r="G792" s="205"/>
      <c r="H792" s="20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ht="15.75" customHeight="1">
      <c r="A793" s="4"/>
      <c r="B793" s="4"/>
      <c r="C793" s="205"/>
      <c r="D793" s="205"/>
      <c r="E793" s="205"/>
      <c r="F793" s="205"/>
      <c r="G793" s="205"/>
      <c r="H793" s="20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ht="15.75" customHeight="1">
      <c r="A794" s="4"/>
      <c r="B794" s="4"/>
      <c r="C794" s="205"/>
      <c r="D794" s="205"/>
      <c r="E794" s="205"/>
      <c r="F794" s="205"/>
      <c r="G794" s="205"/>
      <c r="H794" s="205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ht="15.75" customHeight="1">
      <c r="A795" s="4"/>
      <c r="B795" s="4"/>
      <c r="C795" s="205"/>
      <c r="D795" s="205"/>
      <c r="E795" s="205"/>
      <c r="F795" s="205"/>
      <c r="G795" s="205"/>
      <c r="H795" s="205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ht="15.75" customHeight="1">
      <c r="A796" s="4"/>
      <c r="B796" s="4"/>
      <c r="C796" s="205"/>
      <c r="D796" s="205"/>
      <c r="E796" s="205"/>
      <c r="F796" s="205"/>
      <c r="G796" s="205"/>
      <c r="H796" s="205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ht="15.75" customHeight="1">
      <c r="A797" s="4"/>
      <c r="B797" s="4"/>
      <c r="C797" s="205"/>
      <c r="D797" s="205"/>
      <c r="E797" s="205"/>
      <c r="F797" s="205"/>
      <c r="G797" s="205"/>
      <c r="H797" s="205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ht="15.75" customHeight="1">
      <c r="A798" s="4"/>
      <c r="B798" s="4"/>
      <c r="C798" s="205"/>
      <c r="D798" s="205"/>
      <c r="E798" s="205"/>
      <c r="F798" s="205"/>
      <c r="G798" s="205"/>
      <c r="H798" s="205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ht="15.75" customHeight="1">
      <c r="A799" s="4"/>
      <c r="B799" s="4"/>
      <c r="C799" s="205"/>
      <c r="D799" s="205"/>
      <c r="E799" s="205"/>
      <c r="F799" s="205"/>
      <c r="G799" s="205"/>
      <c r="H799" s="205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ht="15.75" customHeight="1">
      <c r="A800" s="4"/>
      <c r="B800" s="4"/>
      <c r="C800" s="205"/>
      <c r="D800" s="205"/>
      <c r="E800" s="205"/>
      <c r="F800" s="205"/>
      <c r="G800" s="205"/>
      <c r="H800" s="205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ht="15.75" customHeight="1">
      <c r="A801" s="4"/>
      <c r="B801" s="4"/>
      <c r="C801" s="205"/>
      <c r="D801" s="205"/>
      <c r="E801" s="205"/>
      <c r="F801" s="205"/>
      <c r="G801" s="205"/>
      <c r="H801" s="205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ht="15.75" customHeight="1">
      <c r="A802" s="4"/>
      <c r="B802" s="4"/>
      <c r="C802" s="205"/>
      <c r="D802" s="205"/>
      <c r="E802" s="205"/>
      <c r="F802" s="205"/>
      <c r="G802" s="205"/>
      <c r="H802" s="205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ht="15.75" customHeight="1">
      <c r="A803" s="4"/>
      <c r="B803" s="4"/>
      <c r="C803" s="205"/>
      <c r="D803" s="205"/>
      <c r="E803" s="205"/>
      <c r="F803" s="205"/>
      <c r="G803" s="205"/>
      <c r="H803" s="205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ht="15.75" customHeight="1">
      <c r="A804" s="4"/>
      <c r="B804" s="4"/>
      <c r="C804" s="205"/>
      <c r="D804" s="205"/>
      <c r="E804" s="205"/>
      <c r="F804" s="205"/>
      <c r="G804" s="205"/>
      <c r="H804" s="205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ht="15.75" customHeight="1">
      <c r="A805" s="4"/>
      <c r="B805" s="4"/>
      <c r="C805" s="205"/>
      <c r="D805" s="205"/>
      <c r="E805" s="205"/>
      <c r="F805" s="205"/>
      <c r="G805" s="205"/>
      <c r="H805" s="205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ht="15.75" customHeight="1">
      <c r="A806" s="4"/>
      <c r="B806" s="4"/>
      <c r="C806" s="205"/>
      <c r="D806" s="205"/>
      <c r="E806" s="205"/>
      <c r="F806" s="205"/>
      <c r="G806" s="205"/>
      <c r="H806" s="205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ht="15.75" customHeight="1">
      <c r="A807" s="4"/>
      <c r="B807" s="4"/>
      <c r="C807" s="205"/>
      <c r="D807" s="205"/>
      <c r="E807" s="205"/>
      <c r="F807" s="205"/>
      <c r="G807" s="205"/>
      <c r="H807" s="205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ht="15.75" customHeight="1">
      <c r="A808" s="4"/>
      <c r="B808" s="4"/>
      <c r="C808" s="205"/>
      <c r="D808" s="205"/>
      <c r="E808" s="205"/>
      <c r="F808" s="205"/>
      <c r="G808" s="205"/>
      <c r="H808" s="20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ht="15.75" customHeight="1">
      <c r="A809" s="4"/>
      <c r="B809" s="4"/>
      <c r="C809" s="205"/>
      <c r="D809" s="205"/>
      <c r="E809" s="205"/>
      <c r="F809" s="205"/>
      <c r="G809" s="205"/>
      <c r="H809" s="20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ht="15.75" customHeight="1">
      <c r="A810" s="4"/>
      <c r="B810" s="4"/>
      <c r="C810" s="205"/>
      <c r="D810" s="205"/>
      <c r="E810" s="205"/>
      <c r="F810" s="205"/>
      <c r="G810" s="205"/>
      <c r="H810" s="205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ht="15.75" customHeight="1">
      <c r="A811" s="4"/>
      <c r="B811" s="4"/>
      <c r="C811" s="205"/>
      <c r="D811" s="205"/>
      <c r="E811" s="205"/>
      <c r="F811" s="205"/>
      <c r="G811" s="205"/>
      <c r="H811" s="205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ht="15.75" customHeight="1">
      <c r="A812" s="4"/>
      <c r="B812" s="4"/>
      <c r="C812" s="205"/>
      <c r="D812" s="205"/>
      <c r="E812" s="205"/>
      <c r="F812" s="205"/>
      <c r="G812" s="205"/>
      <c r="H812" s="205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ht="15.75" customHeight="1">
      <c r="A813" s="4"/>
      <c r="B813" s="4"/>
      <c r="C813" s="205"/>
      <c r="D813" s="205"/>
      <c r="E813" s="205"/>
      <c r="F813" s="205"/>
      <c r="G813" s="205"/>
      <c r="H813" s="205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ht="15.75" customHeight="1">
      <c r="A814" s="4"/>
      <c r="B814" s="4"/>
      <c r="C814" s="205"/>
      <c r="D814" s="205"/>
      <c r="E814" s="205"/>
      <c r="F814" s="205"/>
      <c r="G814" s="205"/>
      <c r="H814" s="205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ht="15.75" customHeight="1">
      <c r="A815" s="4"/>
      <c r="B815" s="4"/>
      <c r="C815" s="205"/>
      <c r="D815" s="205"/>
      <c r="E815" s="205"/>
      <c r="F815" s="205"/>
      <c r="G815" s="205"/>
      <c r="H815" s="205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ht="15.75" customHeight="1">
      <c r="A816" s="4"/>
      <c r="B816" s="4"/>
      <c r="C816" s="205"/>
      <c r="D816" s="205"/>
      <c r="E816" s="205"/>
      <c r="F816" s="205"/>
      <c r="G816" s="205"/>
      <c r="H816" s="205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ht="15.75" customHeight="1">
      <c r="A817" s="4"/>
      <c r="B817" s="4"/>
      <c r="C817" s="205"/>
      <c r="D817" s="205"/>
      <c r="E817" s="205"/>
      <c r="F817" s="205"/>
      <c r="G817" s="205"/>
      <c r="H817" s="205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ht="15.75" customHeight="1">
      <c r="A818" s="4"/>
      <c r="B818" s="4"/>
      <c r="C818" s="205"/>
      <c r="D818" s="205"/>
      <c r="E818" s="205"/>
      <c r="F818" s="205"/>
      <c r="G818" s="205"/>
      <c r="H818" s="205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ht="15.75" customHeight="1">
      <c r="A819" s="4"/>
      <c r="B819" s="4"/>
      <c r="C819" s="205"/>
      <c r="D819" s="205"/>
      <c r="E819" s="205"/>
      <c r="F819" s="205"/>
      <c r="G819" s="205"/>
      <c r="H819" s="205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ht="15.75" customHeight="1">
      <c r="A820" s="4"/>
      <c r="B820" s="4"/>
      <c r="C820" s="205"/>
      <c r="D820" s="205"/>
      <c r="E820" s="205"/>
      <c r="F820" s="205"/>
      <c r="G820" s="205"/>
      <c r="H820" s="205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ht="15.75" customHeight="1">
      <c r="A821" s="4"/>
      <c r="B821" s="4"/>
      <c r="C821" s="205"/>
      <c r="D821" s="205"/>
      <c r="E821" s="205"/>
      <c r="F821" s="205"/>
      <c r="G821" s="205"/>
      <c r="H821" s="205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ht="15.75" customHeight="1">
      <c r="A822" s="4"/>
      <c r="B822" s="4"/>
      <c r="C822" s="205"/>
      <c r="D822" s="205"/>
      <c r="E822" s="205"/>
      <c r="F822" s="205"/>
      <c r="G822" s="205"/>
      <c r="H822" s="205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ht="15.75" customHeight="1">
      <c r="A823" s="4"/>
      <c r="B823" s="4"/>
      <c r="C823" s="205"/>
      <c r="D823" s="205"/>
      <c r="E823" s="205"/>
      <c r="F823" s="205"/>
      <c r="G823" s="205"/>
      <c r="H823" s="205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ht="15.75" customHeight="1">
      <c r="A824" s="4"/>
      <c r="B824" s="4"/>
      <c r="C824" s="205"/>
      <c r="D824" s="205"/>
      <c r="E824" s="205"/>
      <c r="F824" s="205"/>
      <c r="G824" s="205"/>
      <c r="H824" s="205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ht="15.75" customHeight="1">
      <c r="A825" s="4"/>
      <c r="B825" s="4"/>
      <c r="C825" s="205"/>
      <c r="D825" s="205"/>
      <c r="E825" s="205"/>
      <c r="F825" s="205"/>
      <c r="G825" s="205"/>
      <c r="H825" s="205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ht="15.75" customHeight="1">
      <c r="A826" s="4"/>
      <c r="B826" s="4"/>
      <c r="C826" s="205"/>
      <c r="D826" s="205"/>
      <c r="E826" s="205"/>
      <c r="F826" s="205"/>
      <c r="G826" s="205"/>
      <c r="H826" s="205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ht="15.75" customHeight="1">
      <c r="A827" s="4"/>
      <c r="B827" s="4"/>
      <c r="C827" s="205"/>
      <c r="D827" s="205"/>
      <c r="E827" s="205"/>
      <c r="F827" s="205"/>
      <c r="G827" s="205"/>
      <c r="H827" s="205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ht="15.75" customHeight="1">
      <c r="A828" s="4"/>
      <c r="B828" s="4"/>
      <c r="C828" s="205"/>
      <c r="D828" s="205"/>
      <c r="E828" s="205"/>
      <c r="F828" s="205"/>
      <c r="G828" s="205"/>
      <c r="H828" s="205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ht="15.75" customHeight="1">
      <c r="A829" s="4"/>
      <c r="B829" s="4"/>
      <c r="C829" s="205"/>
      <c r="D829" s="205"/>
      <c r="E829" s="205"/>
      <c r="F829" s="205"/>
      <c r="G829" s="205"/>
      <c r="H829" s="205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ht="15.75" customHeight="1">
      <c r="A830" s="4"/>
      <c r="B830" s="4"/>
      <c r="C830" s="205"/>
      <c r="D830" s="205"/>
      <c r="E830" s="205"/>
      <c r="F830" s="205"/>
      <c r="G830" s="205"/>
      <c r="H830" s="205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ht="15.75" customHeight="1">
      <c r="A831" s="4"/>
      <c r="B831" s="4"/>
      <c r="C831" s="205"/>
      <c r="D831" s="205"/>
      <c r="E831" s="205"/>
      <c r="F831" s="205"/>
      <c r="G831" s="205"/>
      <c r="H831" s="205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ht="15.75" customHeight="1">
      <c r="A832" s="4"/>
      <c r="B832" s="4"/>
      <c r="C832" s="205"/>
      <c r="D832" s="205"/>
      <c r="E832" s="205"/>
      <c r="F832" s="205"/>
      <c r="G832" s="205"/>
      <c r="H832" s="20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ht="15.75" customHeight="1">
      <c r="A833" s="4"/>
      <c r="B833" s="4"/>
      <c r="C833" s="205"/>
      <c r="D833" s="205"/>
      <c r="E833" s="205"/>
      <c r="F833" s="205"/>
      <c r="G833" s="205"/>
      <c r="H833" s="205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ht="15.75" customHeight="1">
      <c r="A834" s="4"/>
      <c r="B834" s="4"/>
      <c r="C834" s="205"/>
      <c r="D834" s="205"/>
      <c r="E834" s="205"/>
      <c r="F834" s="205"/>
      <c r="G834" s="205"/>
      <c r="H834" s="205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ht="15.75" customHeight="1">
      <c r="A835" s="4"/>
      <c r="B835" s="4"/>
      <c r="C835" s="205"/>
      <c r="D835" s="205"/>
      <c r="E835" s="205"/>
      <c r="F835" s="205"/>
      <c r="G835" s="205"/>
      <c r="H835" s="20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ht="15.75" customHeight="1">
      <c r="A836" s="4"/>
      <c r="B836" s="4"/>
      <c r="C836" s="205"/>
      <c r="D836" s="205"/>
      <c r="E836" s="205"/>
      <c r="F836" s="205"/>
      <c r="G836" s="205"/>
      <c r="H836" s="205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ht="15.75" customHeight="1">
      <c r="A837" s="4"/>
      <c r="B837" s="4"/>
      <c r="C837" s="205"/>
      <c r="D837" s="205"/>
      <c r="E837" s="205"/>
      <c r="F837" s="205"/>
      <c r="G837" s="205"/>
      <c r="H837" s="205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ht="15.75" customHeight="1">
      <c r="A838" s="4"/>
      <c r="B838" s="4"/>
      <c r="C838" s="205"/>
      <c r="D838" s="205"/>
      <c r="E838" s="205"/>
      <c r="F838" s="205"/>
      <c r="G838" s="205"/>
      <c r="H838" s="205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ht="15.75" customHeight="1">
      <c r="A839" s="4"/>
      <c r="B839" s="4"/>
      <c r="C839" s="205"/>
      <c r="D839" s="205"/>
      <c r="E839" s="205"/>
      <c r="F839" s="205"/>
      <c r="G839" s="205"/>
      <c r="H839" s="205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ht="15.75" customHeight="1">
      <c r="A840" s="4"/>
      <c r="B840" s="4"/>
      <c r="C840" s="205"/>
      <c r="D840" s="205"/>
      <c r="E840" s="205"/>
      <c r="F840" s="205"/>
      <c r="G840" s="205"/>
      <c r="H840" s="205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ht="15.75" customHeight="1">
      <c r="A841" s="4"/>
      <c r="B841" s="4"/>
      <c r="C841" s="205"/>
      <c r="D841" s="205"/>
      <c r="E841" s="205"/>
      <c r="F841" s="205"/>
      <c r="G841" s="205"/>
      <c r="H841" s="205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ht="15.75" customHeight="1">
      <c r="A842" s="4"/>
      <c r="B842" s="4"/>
      <c r="C842" s="205"/>
      <c r="D842" s="205"/>
      <c r="E842" s="205"/>
      <c r="F842" s="205"/>
      <c r="G842" s="205"/>
      <c r="H842" s="205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ht="15.75" customHeight="1">
      <c r="A843" s="4"/>
      <c r="B843" s="4"/>
      <c r="C843" s="205"/>
      <c r="D843" s="205"/>
      <c r="E843" s="205"/>
      <c r="F843" s="205"/>
      <c r="G843" s="205"/>
      <c r="H843" s="205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ht="15.75" customHeight="1">
      <c r="A844" s="4"/>
      <c r="B844" s="4"/>
      <c r="C844" s="205"/>
      <c r="D844" s="205"/>
      <c r="E844" s="205"/>
      <c r="F844" s="205"/>
      <c r="G844" s="205"/>
      <c r="H844" s="205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ht="15.75" customHeight="1">
      <c r="A845" s="4"/>
      <c r="B845" s="4"/>
      <c r="C845" s="205"/>
      <c r="D845" s="205"/>
      <c r="E845" s="205"/>
      <c r="F845" s="205"/>
      <c r="G845" s="205"/>
      <c r="H845" s="205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ht="15.75" customHeight="1">
      <c r="A846" s="4"/>
      <c r="B846" s="4"/>
      <c r="C846" s="205"/>
      <c r="D846" s="205"/>
      <c r="E846" s="205"/>
      <c r="F846" s="205"/>
      <c r="G846" s="205"/>
      <c r="H846" s="20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ht="15.75" customHeight="1">
      <c r="A847" s="4"/>
      <c r="B847" s="4"/>
      <c r="C847" s="205"/>
      <c r="D847" s="205"/>
      <c r="E847" s="205"/>
      <c r="F847" s="205"/>
      <c r="G847" s="205"/>
      <c r="H847" s="20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ht="15.75" customHeight="1">
      <c r="A848" s="4"/>
      <c r="B848" s="4"/>
      <c r="C848" s="205"/>
      <c r="D848" s="205"/>
      <c r="E848" s="205"/>
      <c r="F848" s="205"/>
      <c r="G848" s="205"/>
      <c r="H848" s="20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ht="15.75" customHeight="1">
      <c r="A849" s="4"/>
      <c r="B849" s="4"/>
      <c r="C849" s="205"/>
      <c r="D849" s="205"/>
      <c r="E849" s="205"/>
      <c r="F849" s="205"/>
      <c r="G849" s="205"/>
      <c r="H849" s="20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ht="15.75" customHeight="1">
      <c r="A850" s="4"/>
      <c r="B850" s="4"/>
      <c r="C850" s="205"/>
      <c r="D850" s="205"/>
      <c r="E850" s="205"/>
      <c r="F850" s="205"/>
      <c r="G850" s="205"/>
      <c r="H850" s="205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ht="15.75" customHeight="1">
      <c r="A851" s="4"/>
      <c r="B851" s="4"/>
      <c r="C851" s="205"/>
      <c r="D851" s="205"/>
      <c r="E851" s="205"/>
      <c r="F851" s="205"/>
      <c r="G851" s="205"/>
      <c r="H851" s="205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ht="15.75" customHeight="1">
      <c r="A852" s="4"/>
      <c r="B852" s="4"/>
      <c r="C852" s="205"/>
      <c r="D852" s="205"/>
      <c r="E852" s="205"/>
      <c r="F852" s="205"/>
      <c r="G852" s="205"/>
      <c r="H852" s="205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ht="15.75" customHeight="1">
      <c r="A853" s="4"/>
      <c r="B853" s="4"/>
      <c r="C853" s="205"/>
      <c r="D853" s="205"/>
      <c r="E853" s="205"/>
      <c r="F853" s="205"/>
      <c r="G853" s="205"/>
      <c r="H853" s="205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ht="15.75" customHeight="1">
      <c r="A854" s="4"/>
      <c r="B854" s="4"/>
      <c r="C854" s="205"/>
      <c r="D854" s="205"/>
      <c r="E854" s="205"/>
      <c r="F854" s="205"/>
      <c r="G854" s="205"/>
      <c r="H854" s="20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ht="15.75" customHeight="1">
      <c r="A855" s="4"/>
      <c r="B855" s="4"/>
      <c r="C855" s="205"/>
      <c r="D855" s="205"/>
      <c r="E855" s="205"/>
      <c r="F855" s="205"/>
      <c r="G855" s="205"/>
      <c r="H855" s="20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ht="15.75" customHeight="1">
      <c r="A856" s="4"/>
      <c r="B856" s="4"/>
      <c r="C856" s="205"/>
      <c r="D856" s="205"/>
      <c r="E856" s="205"/>
      <c r="F856" s="205"/>
      <c r="G856" s="205"/>
      <c r="H856" s="20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ht="15.75" customHeight="1">
      <c r="A857" s="4"/>
      <c r="B857" s="4"/>
      <c r="C857" s="205"/>
      <c r="D857" s="205"/>
      <c r="E857" s="205"/>
      <c r="F857" s="205"/>
      <c r="G857" s="205"/>
      <c r="H857" s="20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ht="15.75" customHeight="1">
      <c r="A858" s="4"/>
      <c r="B858" s="4"/>
      <c r="C858" s="205"/>
      <c r="D858" s="205"/>
      <c r="E858" s="205"/>
      <c r="F858" s="205"/>
      <c r="G858" s="205"/>
      <c r="H858" s="20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ht="15.75" customHeight="1">
      <c r="A859" s="4"/>
      <c r="B859" s="4"/>
      <c r="C859" s="205"/>
      <c r="D859" s="205"/>
      <c r="E859" s="205"/>
      <c r="F859" s="205"/>
      <c r="G859" s="205"/>
      <c r="H859" s="20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ht="15.75" customHeight="1">
      <c r="A860" s="4"/>
      <c r="B860" s="4"/>
      <c r="C860" s="205"/>
      <c r="D860" s="205"/>
      <c r="E860" s="205"/>
      <c r="F860" s="205"/>
      <c r="G860" s="205"/>
      <c r="H860" s="205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ht="15.75" customHeight="1">
      <c r="A861" s="4"/>
      <c r="B861" s="4"/>
      <c r="C861" s="205"/>
      <c r="D861" s="205"/>
      <c r="E861" s="205"/>
      <c r="F861" s="205"/>
      <c r="G861" s="205"/>
      <c r="H861" s="205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ht="15.75" customHeight="1">
      <c r="A862" s="4"/>
      <c r="B862" s="4"/>
      <c r="C862" s="205"/>
      <c r="D862" s="205"/>
      <c r="E862" s="205"/>
      <c r="F862" s="205"/>
      <c r="G862" s="205"/>
      <c r="H862" s="205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ht="15.75" customHeight="1">
      <c r="A863" s="4"/>
      <c r="B863" s="4"/>
      <c r="C863" s="205"/>
      <c r="D863" s="205"/>
      <c r="E863" s="205"/>
      <c r="F863" s="205"/>
      <c r="G863" s="205"/>
      <c r="H863" s="205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ht="15.75" customHeight="1">
      <c r="A864" s="4"/>
      <c r="B864" s="4"/>
      <c r="C864" s="205"/>
      <c r="D864" s="205"/>
      <c r="E864" s="205"/>
      <c r="F864" s="205"/>
      <c r="G864" s="205"/>
      <c r="H864" s="205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ht="15.75" customHeight="1">
      <c r="A865" s="4"/>
      <c r="B865" s="4"/>
      <c r="C865" s="205"/>
      <c r="D865" s="205"/>
      <c r="E865" s="205"/>
      <c r="F865" s="205"/>
      <c r="G865" s="205"/>
      <c r="H865" s="205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ht="15.75" customHeight="1">
      <c r="A866" s="4"/>
      <c r="B866" s="4"/>
      <c r="C866" s="205"/>
      <c r="D866" s="205"/>
      <c r="E866" s="205"/>
      <c r="F866" s="205"/>
      <c r="G866" s="205"/>
      <c r="H866" s="205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ht="15.75" customHeight="1">
      <c r="A867" s="4"/>
      <c r="B867" s="4"/>
      <c r="C867" s="205"/>
      <c r="D867" s="205"/>
      <c r="E867" s="205"/>
      <c r="F867" s="205"/>
      <c r="G867" s="205"/>
      <c r="H867" s="20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ht="15.75" customHeight="1">
      <c r="A868" s="4"/>
      <c r="B868" s="4"/>
      <c r="C868" s="205"/>
      <c r="D868" s="205"/>
      <c r="E868" s="205"/>
      <c r="F868" s="205"/>
      <c r="G868" s="205"/>
      <c r="H868" s="20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ht="15.75" customHeight="1">
      <c r="A869" s="4"/>
      <c r="B869" s="4"/>
      <c r="C869" s="205"/>
      <c r="D869" s="205"/>
      <c r="E869" s="205"/>
      <c r="F869" s="205"/>
      <c r="G869" s="205"/>
      <c r="H869" s="205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ht="15.75" customHeight="1">
      <c r="A870" s="4"/>
      <c r="B870" s="4"/>
      <c r="C870" s="205"/>
      <c r="D870" s="205"/>
      <c r="E870" s="205"/>
      <c r="F870" s="205"/>
      <c r="G870" s="205"/>
      <c r="H870" s="205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ht="15.75" customHeight="1">
      <c r="A871" s="4"/>
      <c r="B871" s="4"/>
      <c r="C871" s="205"/>
      <c r="D871" s="205"/>
      <c r="E871" s="205"/>
      <c r="F871" s="205"/>
      <c r="G871" s="205"/>
      <c r="H871" s="205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ht="15.75" customHeight="1">
      <c r="A872" s="4"/>
      <c r="B872" s="4"/>
      <c r="C872" s="205"/>
      <c r="D872" s="205"/>
      <c r="E872" s="205"/>
      <c r="F872" s="205"/>
      <c r="G872" s="205"/>
      <c r="H872" s="205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ht="15.75" customHeight="1">
      <c r="A873" s="4"/>
      <c r="B873" s="4"/>
      <c r="C873" s="205"/>
      <c r="D873" s="205"/>
      <c r="E873" s="205"/>
      <c r="F873" s="205"/>
      <c r="G873" s="205"/>
      <c r="H873" s="205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ht="15.75" customHeight="1">
      <c r="A874" s="4"/>
      <c r="B874" s="4"/>
      <c r="C874" s="205"/>
      <c r="D874" s="205"/>
      <c r="E874" s="205"/>
      <c r="F874" s="205"/>
      <c r="G874" s="205"/>
      <c r="H874" s="205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ht="15.75" customHeight="1">
      <c r="A875" s="4"/>
      <c r="B875" s="4"/>
      <c r="C875" s="205"/>
      <c r="D875" s="205"/>
      <c r="E875" s="205"/>
      <c r="F875" s="205"/>
      <c r="G875" s="205"/>
      <c r="H875" s="205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ht="15.75" customHeight="1">
      <c r="A876" s="4"/>
      <c r="B876" s="4"/>
      <c r="C876" s="205"/>
      <c r="D876" s="205"/>
      <c r="E876" s="205"/>
      <c r="F876" s="205"/>
      <c r="G876" s="205"/>
      <c r="H876" s="205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ht="15.75" customHeight="1">
      <c r="A877" s="4"/>
      <c r="B877" s="4"/>
      <c r="C877" s="205"/>
      <c r="D877" s="205"/>
      <c r="E877" s="205"/>
      <c r="F877" s="205"/>
      <c r="G877" s="205"/>
      <c r="H877" s="205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ht="15.75" customHeight="1">
      <c r="A878" s="4"/>
      <c r="B878" s="4"/>
      <c r="C878" s="205"/>
      <c r="D878" s="205"/>
      <c r="E878" s="205"/>
      <c r="F878" s="205"/>
      <c r="G878" s="205"/>
      <c r="H878" s="205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ht="15.75" customHeight="1">
      <c r="A879" s="4"/>
      <c r="B879" s="4"/>
      <c r="C879" s="205"/>
      <c r="D879" s="205"/>
      <c r="E879" s="205"/>
      <c r="F879" s="205"/>
      <c r="G879" s="205"/>
      <c r="H879" s="205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ht="15.75" customHeight="1">
      <c r="A880" s="4"/>
      <c r="B880" s="4"/>
      <c r="C880" s="205"/>
      <c r="D880" s="205"/>
      <c r="E880" s="205"/>
      <c r="F880" s="205"/>
      <c r="G880" s="205"/>
      <c r="H880" s="205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ht="15.75" customHeight="1">
      <c r="A881" s="4"/>
      <c r="B881" s="4"/>
      <c r="C881" s="205"/>
      <c r="D881" s="205"/>
      <c r="E881" s="205"/>
      <c r="F881" s="205"/>
      <c r="G881" s="205"/>
      <c r="H881" s="205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ht="15.75" customHeight="1">
      <c r="A882" s="4"/>
      <c r="B882" s="4"/>
      <c r="C882" s="205"/>
      <c r="D882" s="205"/>
      <c r="E882" s="205"/>
      <c r="F882" s="205"/>
      <c r="G882" s="205"/>
      <c r="H882" s="205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ht="15.75" customHeight="1">
      <c r="A883" s="4"/>
      <c r="B883" s="4"/>
      <c r="C883" s="205"/>
      <c r="D883" s="205"/>
      <c r="E883" s="205"/>
      <c r="F883" s="205"/>
      <c r="G883" s="205"/>
      <c r="H883" s="205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ht="15.75" customHeight="1">
      <c r="A884" s="4"/>
      <c r="B884" s="4"/>
      <c r="C884" s="205"/>
      <c r="D884" s="205"/>
      <c r="E884" s="205"/>
      <c r="F884" s="205"/>
      <c r="G884" s="205"/>
      <c r="H884" s="205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ht="15.75" customHeight="1">
      <c r="A885" s="4"/>
      <c r="B885" s="4"/>
      <c r="C885" s="205"/>
      <c r="D885" s="205"/>
      <c r="E885" s="205"/>
      <c r="F885" s="205"/>
      <c r="G885" s="205"/>
      <c r="H885" s="205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ht="15.75" customHeight="1">
      <c r="A886" s="4"/>
      <c r="B886" s="4"/>
      <c r="C886" s="205"/>
      <c r="D886" s="205"/>
      <c r="E886" s="205"/>
      <c r="F886" s="205"/>
      <c r="G886" s="205"/>
      <c r="H886" s="205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ht="15.75" customHeight="1">
      <c r="A887" s="4"/>
      <c r="B887" s="4"/>
      <c r="C887" s="205"/>
      <c r="D887" s="205"/>
      <c r="E887" s="205"/>
      <c r="F887" s="205"/>
      <c r="G887" s="205"/>
      <c r="H887" s="205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ht="15.75" customHeight="1">
      <c r="A888" s="4"/>
      <c r="B888" s="4"/>
      <c r="C888" s="205"/>
      <c r="D888" s="205"/>
      <c r="E888" s="205"/>
      <c r="F888" s="205"/>
      <c r="G888" s="205"/>
      <c r="H888" s="205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ht="15.75" customHeight="1">
      <c r="A889" s="4"/>
      <c r="B889" s="4"/>
      <c r="C889" s="205"/>
      <c r="D889" s="205"/>
      <c r="E889" s="205"/>
      <c r="F889" s="205"/>
      <c r="G889" s="205"/>
      <c r="H889" s="205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ht="15.75" customHeight="1">
      <c r="A890" s="4"/>
      <c r="B890" s="4"/>
      <c r="C890" s="205"/>
      <c r="D890" s="205"/>
      <c r="E890" s="205"/>
      <c r="F890" s="205"/>
      <c r="G890" s="205"/>
      <c r="H890" s="205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ht="15.75" customHeight="1">
      <c r="A891" s="4"/>
      <c r="B891" s="4"/>
      <c r="C891" s="205"/>
      <c r="D891" s="205"/>
      <c r="E891" s="205"/>
      <c r="F891" s="205"/>
      <c r="G891" s="205"/>
      <c r="H891" s="205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ht="15.75" customHeight="1">
      <c r="A892" s="4"/>
      <c r="B892" s="4"/>
      <c r="C892" s="205"/>
      <c r="D892" s="205"/>
      <c r="E892" s="205"/>
      <c r="F892" s="205"/>
      <c r="G892" s="205"/>
      <c r="H892" s="205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ht="15.75" customHeight="1">
      <c r="A893" s="4"/>
      <c r="B893" s="4"/>
      <c r="C893" s="205"/>
      <c r="D893" s="205"/>
      <c r="E893" s="205"/>
      <c r="F893" s="205"/>
      <c r="G893" s="205"/>
      <c r="H893" s="205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ht="15.75" customHeight="1">
      <c r="A894" s="4"/>
      <c r="B894" s="4"/>
      <c r="C894" s="205"/>
      <c r="D894" s="205"/>
      <c r="E894" s="205"/>
      <c r="F894" s="205"/>
      <c r="G894" s="205"/>
      <c r="H894" s="205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ht="15.75" customHeight="1">
      <c r="A895" s="4"/>
      <c r="B895" s="4"/>
      <c r="C895" s="205"/>
      <c r="D895" s="205"/>
      <c r="E895" s="205"/>
      <c r="F895" s="205"/>
      <c r="G895" s="205"/>
      <c r="H895" s="205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ht="15.75" customHeight="1">
      <c r="A896" s="4"/>
      <c r="B896" s="4"/>
      <c r="C896" s="205"/>
      <c r="D896" s="205"/>
      <c r="E896" s="205"/>
      <c r="F896" s="205"/>
      <c r="G896" s="205"/>
      <c r="H896" s="205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ht="15.75" customHeight="1">
      <c r="A897" s="4"/>
      <c r="B897" s="4"/>
      <c r="C897" s="205"/>
      <c r="D897" s="205"/>
      <c r="E897" s="205"/>
      <c r="F897" s="205"/>
      <c r="G897" s="205"/>
      <c r="H897" s="205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ht="15.75" customHeight="1">
      <c r="A898" s="4"/>
      <c r="B898" s="4"/>
      <c r="C898" s="205"/>
      <c r="D898" s="205"/>
      <c r="E898" s="205"/>
      <c r="F898" s="205"/>
      <c r="G898" s="205"/>
      <c r="H898" s="205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ht="15.75" customHeight="1">
      <c r="A899" s="4"/>
      <c r="B899" s="4"/>
      <c r="C899" s="205"/>
      <c r="D899" s="205"/>
      <c r="E899" s="205"/>
      <c r="F899" s="205"/>
      <c r="G899" s="205"/>
      <c r="H899" s="205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ht="15.75" customHeight="1">
      <c r="A900" s="4"/>
      <c r="B900" s="4"/>
      <c r="C900" s="205"/>
      <c r="D900" s="205"/>
      <c r="E900" s="205"/>
      <c r="F900" s="205"/>
      <c r="G900" s="205"/>
      <c r="H900" s="205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ht="15.75" customHeight="1">
      <c r="A901" s="4"/>
      <c r="B901" s="4"/>
      <c r="C901" s="205"/>
      <c r="D901" s="205"/>
      <c r="E901" s="205"/>
      <c r="F901" s="205"/>
      <c r="G901" s="205"/>
      <c r="H901" s="205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ht="15.75" customHeight="1">
      <c r="A902" s="4"/>
      <c r="B902" s="4"/>
      <c r="C902" s="205"/>
      <c r="D902" s="205"/>
      <c r="E902" s="205"/>
      <c r="F902" s="205"/>
      <c r="G902" s="205"/>
      <c r="H902" s="205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ht="15.75" customHeight="1">
      <c r="A903" s="4"/>
      <c r="B903" s="4"/>
      <c r="C903" s="205"/>
      <c r="D903" s="205"/>
      <c r="E903" s="205"/>
      <c r="F903" s="205"/>
      <c r="G903" s="205"/>
      <c r="H903" s="205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ht="15.75" customHeight="1">
      <c r="A904" s="4"/>
      <c r="B904" s="4"/>
      <c r="C904" s="205"/>
      <c r="D904" s="205"/>
      <c r="E904" s="205"/>
      <c r="F904" s="205"/>
      <c r="G904" s="205"/>
      <c r="H904" s="205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ht="15.75" customHeight="1">
      <c r="A905" s="4"/>
      <c r="B905" s="4"/>
      <c r="C905" s="205"/>
      <c r="D905" s="205"/>
      <c r="E905" s="205"/>
      <c r="F905" s="205"/>
      <c r="G905" s="205"/>
      <c r="H905" s="205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ht="15.75" customHeight="1">
      <c r="A906" s="4"/>
      <c r="B906" s="4"/>
      <c r="C906" s="205"/>
      <c r="D906" s="205"/>
      <c r="E906" s="205"/>
      <c r="F906" s="205"/>
      <c r="G906" s="205"/>
      <c r="H906" s="205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ht="15.75" customHeight="1">
      <c r="A907" s="4"/>
      <c r="B907" s="4"/>
      <c r="C907" s="205"/>
      <c r="D907" s="205"/>
      <c r="E907" s="205"/>
      <c r="F907" s="205"/>
      <c r="G907" s="205"/>
      <c r="H907" s="205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ht="15.75" customHeight="1">
      <c r="A908" s="4"/>
      <c r="B908" s="4"/>
      <c r="C908" s="205"/>
      <c r="D908" s="205"/>
      <c r="E908" s="205"/>
      <c r="F908" s="205"/>
      <c r="G908" s="205"/>
      <c r="H908" s="205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ht="15.75" customHeight="1">
      <c r="A909" s="4"/>
      <c r="B909" s="4"/>
      <c r="C909" s="205"/>
      <c r="D909" s="205"/>
      <c r="E909" s="205"/>
      <c r="F909" s="205"/>
      <c r="G909" s="205"/>
      <c r="H909" s="205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ht="15.75" customHeight="1">
      <c r="A910" s="4"/>
      <c r="B910" s="4"/>
      <c r="C910" s="205"/>
      <c r="D910" s="205"/>
      <c r="E910" s="205"/>
      <c r="F910" s="205"/>
      <c r="G910" s="205"/>
      <c r="H910" s="205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ht="15.75" customHeight="1">
      <c r="A911" s="4"/>
      <c r="B911" s="4"/>
      <c r="C911" s="205"/>
      <c r="D911" s="205"/>
      <c r="E911" s="205"/>
      <c r="F911" s="205"/>
      <c r="G911" s="205"/>
      <c r="H911" s="205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ht="15.75" customHeight="1">
      <c r="A912" s="4"/>
      <c r="B912" s="4"/>
      <c r="C912" s="205"/>
      <c r="D912" s="205"/>
      <c r="E912" s="205"/>
      <c r="F912" s="205"/>
      <c r="G912" s="205"/>
      <c r="H912" s="205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ht="15.75" customHeight="1">
      <c r="A913" s="4"/>
      <c r="B913" s="4"/>
      <c r="C913" s="205"/>
      <c r="D913" s="205"/>
      <c r="E913" s="205"/>
      <c r="F913" s="205"/>
      <c r="G913" s="205"/>
      <c r="H913" s="205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ht="15.75" customHeight="1">
      <c r="A914" s="4"/>
      <c r="B914" s="4"/>
      <c r="C914" s="205"/>
      <c r="D914" s="205"/>
      <c r="E914" s="205"/>
      <c r="F914" s="205"/>
      <c r="G914" s="205"/>
      <c r="H914" s="205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ht="15.75" customHeight="1">
      <c r="A915" s="4"/>
      <c r="B915" s="4"/>
      <c r="C915" s="205"/>
      <c r="D915" s="205"/>
      <c r="E915" s="205"/>
      <c r="F915" s="205"/>
      <c r="G915" s="205"/>
      <c r="H915" s="205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ht="15.75" customHeight="1">
      <c r="A916" s="4"/>
      <c r="B916" s="4"/>
      <c r="C916" s="205"/>
      <c r="D916" s="205"/>
      <c r="E916" s="205"/>
      <c r="F916" s="205"/>
      <c r="G916" s="205"/>
      <c r="H916" s="205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ht="15.75" customHeight="1">
      <c r="A917" s="4"/>
      <c r="B917" s="4"/>
      <c r="C917" s="205"/>
      <c r="D917" s="205"/>
      <c r="E917" s="205"/>
      <c r="F917" s="205"/>
      <c r="G917" s="205"/>
      <c r="H917" s="205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ht="15.75" customHeight="1">
      <c r="A918" s="4"/>
      <c r="B918" s="4"/>
      <c r="C918" s="205"/>
      <c r="D918" s="205"/>
      <c r="E918" s="205"/>
      <c r="F918" s="205"/>
      <c r="G918" s="205"/>
      <c r="H918" s="205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ht="15.75" customHeight="1">
      <c r="A919" s="4"/>
      <c r="B919" s="4"/>
      <c r="C919" s="205"/>
      <c r="D919" s="205"/>
      <c r="E919" s="205"/>
      <c r="F919" s="205"/>
      <c r="G919" s="205"/>
      <c r="H919" s="205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ht="15.75" customHeight="1">
      <c r="A920" s="4"/>
      <c r="B920" s="4"/>
      <c r="C920" s="205"/>
      <c r="D920" s="205"/>
      <c r="E920" s="205"/>
      <c r="F920" s="205"/>
      <c r="G920" s="205"/>
      <c r="H920" s="205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ht="15.75" customHeight="1">
      <c r="A921" s="4"/>
      <c r="B921" s="4"/>
      <c r="C921" s="205"/>
      <c r="D921" s="205"/>
      <c r="E921" s="205"/>
      <c r="F921" s="205"/>
      <c r="G921" s="205"/>
      <c r="H921" s="205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ht="15.75" customHeight="1">
      <c r="A922" s="4"/>
      <c r="B922" s="4"/>
      <c r="C922" s="205"/>
      <c r="D922" s="205"/>
      <c r="E922" s="205"/>
      <c r="F922" s="205"/>
      <c r="G922" s="205"/>
      <c r="H922" s="20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ht="15.75" customHeight="1">
      <c r="A923" s="4"/>
      <c r="B923" s="4"/>
      <c r="C923" s="205"/>
      <c r="D923" s="205"/>
      <c r="E923" s="205"/>
      <c r="F923" s="205"/>
      <c r="G923" s="205"/>
      <c r="H923" s="20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ht="15.75" customHeight="1">
      <c r="A924" s="4"/>
      <c r="B924" s="4"/>
      <c r="C924" s="205"/>
      <c r="D924" s="205"/>
      <c r="E924" s="205"/>
      <c r="F924" s="205"/>
      <c r="G924" s="205"/>
      <c r="H924" s="205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ht="15.75" customHeight="1">
      <c r="A925" s="4"/>
      <c r="B925" s="4"/>
      <c r="C925" s="205"/>
      <c r="D925" s="205"/>
      <c r="E925" s="205"/>
      <c r="F925" s="205"/>
      <c r="G925" s="205"/>
      <c r="H925" s="205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ht="15.75" customHeight="1">
      <c r="A926" s="4"/>
      <c r="B926" s="4"/>
      <c r="C926" s="205"/>
      <c r="D926" s="205"/>
      <c r="E926" s="205"/>
      <c r="F926" s="205"/>
      <c r="G926" s="205"/>
      <c r="H926" s="205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ht="15.75" customHeight="1">
      <c r="A927" s="4"/>
      <c r="B927" s="4"/>
      <c r="C927" s="205"/>
      <c r="D927" s="205"/>
      <c r="E927" s="205"/>
      <c r="F927" s="205"/>
      <c r="G927" s="205"/>
      <c r="H927" s="205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ht="15.75" customHeight="1">
      <c r="A928" s="4"/>
      <c r="B928" s="4"/>
      <c r="C928" s="205"/>
      <c r="D928" s="205"/>
      <c r="E928" s="205"/>
      <c r="F928" s="205"/>
      <c r="G928" s="205"/>
      <c r="H928" s="205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ht="15.75" customHeight="1">
      <c r="A929" s="4"/>
      <c r="B929" s="4"/>
      <c r="C929" s="205"/>
      <c r="D929" s="205"/>
      <c r="E929" s="205"/>
      <c r="F929" s="205"/>
      <c r="G929" s="205"/>
      <c r="H929" s="205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ht="15.75" customHeight="1">
      <c r="A930" s="4"/>
      <c r="B930" s="4"/>
      <c r="C930" s="205"/>
      <c r="D930" s="205"/>
      <c r="E930" s="205"/>
      <c r="F930" s="205"/>
      <c r="G930" s="205"/>
      <c r="H930" s="205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ht="15.75" customHeight="1">
      <c r="A931" s="4"/>
      <c r="B931" s="4"/>
      <c r="C931" s="205"/>
      <c r="D931" s="205"/>
      <c r="E931" s="205"/>
      <c r="F931" s="205"/>
      <c r="G931" s="205"/>
      <c r="H931" s="205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ht="15.75" customHeight="1">
      <c r="A932" s="4"/>
      <c r="B932" s="4"/>
      <c r="C932" s="205"/>
      <c r="D932" s="205"/>
      <c r="E932" s="205"/>
      <c r="F932" s="205"/>
      <c r="G932" s="205"/>
      <c r="H932" s="205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ht="15.75" customHeight="1">
      <c r="A933" s="4"/>
      <c r="B933" s="4"/>
      <c r="C933" s="205"/>
      <c r="D933" s="205"/>
      <c r="E933" s="205"/>
      <c r="F933" s="205"/>
      <c r="G933" s="205"/>
      <c r="H933" s="205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ht="15.75" customHeight="1">
      <c r="A934" s="4"/>
      <c r="B934" s="4"/>
      <c r="C934" s="205"/>
      <c r="D934" s="205"/>
      <c r="E934" s="205"/>
      <c r="F934" s="205"/>
      <c r="G934" s="205"/>
      <c r="H934" s="205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ht="15.75" customHeight="1">
      <c r="A935" s="4"/>
      <c r="B935" s="4"/>
      <c r="C935" s="205"/>
      <c r="D935" s="205"/>
      <c r="E935" s="205"/>
      <c r="F935" s="205"/>
      <c r="G935" s="205"/>
      <c r="H935" s="205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ht="15.75" customHeight="1">
      <c r="A936" s="4"/>
      <c r="B936" s="4"/>
      <c r="C936" s="205"/>
      <c r="D936" s="205"/>
      <c r="E936" s="205"/>
      <c r="F936" s="205"/>
      <c r="G936" s="205"/>
      <c r="H936" s="205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ht="15.75" customHeight="1">
      <c r="A937" s="4"/>
      <c r="B937" s="4"/>
      <c r="C937" s="205"/>
      <c r="D937" s="205"/>
      <c r="E937" s="205"/>
      <c r="F937" s="205"/>
      <c r="G937" s="205"/>
      <c r="H937" s="205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ht="15.75" customHeight="1">
      <c r="A938" s="4"/>
      <c r="B938" s="4"/>
      <c r="C938" s="205"/>
      <c r="D938" s="205"/>
      <c r="E938" s="205"/>
      <c r="F938" s="205"/>
      <c r="G938" s="205"/>
      <c r="H938" s="205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ht="15.75" customHeight="1">
      <c r="A939" s="4"/>
      <c r="B939" s="4"/>
      <c r="C939" s="205"/>
      <c r="D939" s="205"/>
      <c r="E939" s="205"/>
      <c r="F939" s="205"/>
      <c r="G939" s="205"/>
      <c r="H939" s="205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ht="15.75" customHeight="1">
      <c r="A940" s="4"/>
      <c r="B940" s="4"/>
      <c r="C940" s="205"/>
      <c r="D940" s="205"/>
      <c r="E940" s="205"/>
      <c r="F940" s="205"/>
      <c r="G940" s="205"/>
      <c r="H940" s="205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ht="15.75" customHeight="1">
      <c r="A941" s="4"/>
      <c r="B941" s="4"/>
      <c r="C941" s="205"/>
      <c r="D941" s="205"/>
      <c r="E941" s="205"/>
      <c r="F941" s="205"/>
      <c r="G941" s="205"/>
      <c r="H941" s="205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ht="15.75" customHeight="1">
      <c r="A942" s="4"/>
      <c r="B942" s="4"/>
      <c r="C942" s="205"/>
      <c r="D942" s="205"/>
      <c r="E942" s="205"/>
      <c r="F942" s="205"/>
      <c r="G942" s="205"/>
      <c r="H942" s="205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ht="15.75" customHeight="1">
      <c r="A943" s="4"/>
      <c r="B943" s="4"/>
      <c r="C943" s="205"/>
      <c r="D943" s="205"/>
      <c r="E943" s="205"/>
      <c r="F943" s="205"/>
      <c r="G943" s="205"/>
      <c r="H943" s="205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ht="15.75" customHeight="1">
      <c r="A944" s="4"/>
      <c r="B944" s="4"/>
      <c r="C944" s="205"/>
      <c r="D944" s="205"/>
      <c r="E944" s="205"/>
      <c r="F944" s="205"/>
      <c r="G944" s="205"/>
      <c r="H944" s="205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ht="15.75" customHeight="1">
      <c r="A945" s="4"/>
      <c r="B945" s="4"/>
      <c r="C945" s="205"/>
      <c r="D945" s="205"/>
      <c r="E945" s="205"/>
      <c r="F945" s="205"/>
      <c r="G945" s="205"/>
      <c r="H945" s="205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ht="15.75" customHeight="1">
      <c r="A946" s="4"/>
      <c r="B946" s="4"/>
      <c r="C946" s="205"/>
      <c r="D946" s="205"/>
      <c r="E946" s="205"/>
      <c r="F946" s="205"/>
      <c r="G946" s="205"/>
      <c r="H946" s="205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ht="15.75" customHeight="1">
      <c r="A947" s="4"/>
      <c r="B947" s="4"/>
      <c r="C947" s="205"/>
      <c r="D947" s="205"/>
      <c r="E947" s="205"/>
      <c r="F947" s="205"/>
      <c r="G947" s="205"/>
      <c r="H947" s="205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ht="15.75" customHeight="1">
      <c r="A948" s="4"/>
      <c r="B948" s="4"/>
      <c r="C948" s="205"/>
      <c r="D948" s="205"/>
      <c r="E948" s="205"/>
      <c r="F948" s="205"/>
      <c r="G948" s="205"/>
      <c r="H948" s="205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ht="15.75" customHeight="1">
      <c r="A949" s="4"/>
      <c r="B949" s="4"/>
      <c r="C949" s="205"/>
      <c r="D949" s="205"/>
      <c r="E949" s="205"/>
      <c r="F949" s="205"/>
      <c r="G949" s="205"/>
      <c r="H949" s="205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ht="15.75" customHeight="1">
      <c r="A950" s="4"/>
      <c r="B950" s="4"/>
      <c r="C950" s="205"/>
      <c r="D950" s="205"/>
      <c r="E950" s="205"/>
      <c r="F950" s="205"/>
      <c r="G950" s="205"/>
      <c r="H950" s="205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ht="15.75" customHeight="1">
      <c r="A951" s="4"/>
      <c r="B951" s="4"/>
      <c r="C951" s="205"/>
      <c r="D951" s="205"/>
      <c r="E951" s="205"/>
      <c r="F951" s="205"/>
      <c r="G951" s="205"/>
      <c r="H951" s="205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ht="15.75" customHeight="1">
      <c r="A952" s="4"/>
      <c r="B952" s="4"/>
      <c r="C952" s="205"/>
      <c r="D952" s="205"/>
      <c r="E952" s="205"/>
      <c r="F952" s="205"/>
      <c r="G952" s="205"/>
      <c r="H952" s="205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ht="15.75" customHeight="1">
      <c r="A953" s="4"/>
      <c r="B953" s="4"/>
      <c r="C953" s="205"/>
      <c r="D953" s="205"/>
      <c r="E953" s="205"/>
      <c r="F953" s="205"/>
      <c r="G953" s="205"/>
      <c r="H953" s="205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ht="15.75" customHeight="1">
      <c r="A954" s="4"/>
      <c r="B954" s="4"/>
      <c r="C954" s="205"/>
      <c r="D954" s="205"/>
      <c r="E954" s="205"/>
      <c r="F954" s="205"/>
      <c r="G954" s="205"/>
      <c r="H954" s="205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ht="15.75" customHeight="1">
      <c r="A955" s="4"/>
      <c r="B955" s="4"/>
      <c r="C955" s="205"/>
      <c r="D955" s="205"/>
      <c r="E955" s="205"/>
      <c r="F955" s="205"/>
      <c r="G955" s="205"/>
      <c r="H955" s="205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ht="15.75" customHeight="1">
      <c r="A956" s="4"/>
      <c r="B956" s="4"/>
      <c r="C956" s="205"/>
      <c r="D956" s="205"/>
      <c r="E956" s="205"/>
      <c r="F956" s="205"/>
      <c r="G956" s="205"/>
      <c r="H956" s="205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ht="15.75" customHeight="1">
      <c r="A957" s="4"/>
      <c r="B957" s="4"/>
      <c r="C957" s="205"/>
      <c r="D957" s="205"/>
      <c r="E957" s="205"/>
      <c r="F957" s="205"/>
      <c r="G957" s="205"/>
      <c r="H957" s="205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ht="15.75" customHeight="1">
      <c r="A958" s="4"/>
      <c r="B958" s="4"/>
      <c r="C958" s="205"/>
      <c r="D958" s="205"/>
      <c r="E958" s="205"/>
      <c r="F958" s="205"/>
      <c r="G958" s="205"/>
      <c r="H958" s="205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ht="15.75" customHeight="1">
      <c r="A959" s="4"/>
      <c r="B959" s="4"/>
      <c r="C959" s="205"/>
      <c r="D959" s="205"/>
      <c r="E959" s="205"/>
      <c r="F959" s="205"/>
      <c r="G959" s="205"/>
      <c r="H959" s="205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ht="15.75" customHeight="1">
      <c r="A960" s="4"/>
      <c r="B960" s="4"/>
      <c r="C960" s="205"/>
      <c r="D960" s="205"/>
      <c r="E960" s="205"/>
      <c r="F960" s="205"/>
      <c r="G960" s="205"/>
      <c r="H960" s="205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ht="15.75" customHeight="1">
      <c r="A961" s="4"/>
      <c r="B961" s="4"/>
      <c r="C961" s="205"/>
      <c r="D961" s="205"/>
      <c r="E961" s="205"/>
      <c r="F961" s="205"/>
      <c r="G961" s="205"/>
      <c r="H961" s="205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ht="15.75" customHeight="1">
      <c r="A962" s="4"/>
      <c r="B962" s="4"/>
      <c r="C962" s="205"/>
      <c r="D962" s="205"/>
      <c r="E962" s="205"/>
      <c r="F962" s="205"/>
      <c r="G962" s="205"/>
      <c r="H962" s="205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ht="15.75" customHeight="1">
      <c r="A963" s="4"/>
      <c r="B963" s="4"/>
      <c r="C963" s="205"/>
      <c r="D963" s="205"/>
      <c r="E963" s="205"/>
      <c r="F963" s="205"/>
      <c r="G963" s="205"/>
      <c r="H963" s="205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ht="15.75" customHeight="1">
      <c r="A964" s="4"/>
      <c r="B964" s="4"/>
      <c r="C964" s="205"/>
      <c r="D964" s="205"/>
      <c r="E964" s="205"/>
      <c r="F964" s="205"/>
      <c r="G964" s="205"/>
      <c r="H964" s="205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ht="15.75" customHeight="1">
      <c r="A965" s="4"/>
      <c r="B965" s="4"/>
      <c r="C965" s="205"/>
      <c r="D965" s="205"/>
      <c r="E965" s="205"/>
      <c r="F965" s="205"/>
      <c r="G965" s="205"/>
      <c r="H965" s="205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ht="15.75" customHeight="1">
      <c r="A966" s="4"/>
      <c r="B966" s="4"/>
      <c r="C966" s="205"/>
      <c r="D966" s="205"/>
      <c r="E966" s="205"/>
      <c r="F966" s="205"/>
      <c r="G966" s="205"/>
      <c r="H966" s="205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ht="15.75" customHeight="1">
      <c r="A967" s="4"/>
      <c r="B967" s="4"/>
      <c r="C967" s="205"/>
      <c r="D967" s="205"/>
      <c r="E967" s="205"/>
      <c r="F967" s="205"/>
      <c r="G967" s="205"/>
      <c r="H967" s="205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ht="15.75" customHeight="1">
      <c r="A968" s="4"/>
      <c r="B968" s="4"/>
      <c r="C968" s="205"/>
      <c r="D968" s="205"/>
      <c r="E968" s="205"/>
      <c r="F968" s="205"/>
      <c r="G968" s="205"/>
      <c r="H968" s="205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ht="15.75" customHeight="1">
      <c r="A969" s="4"/>
      <c r="B969" s="4"/>
      <c r="C969" s="205"/>
      <c r="D969" s="205"/>
      <c r="E969" s="205"/>
      <c r="F969" s="205"/>
      <c r="G969" s="205"/>
      <c r="H969" s="205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ht="15.75" customHeight="1">
      <c r="A970" s="4"/>
      <c r="B970" s="4"/>
      <c r="C970" s="205"/>
      <c r="D970" s="205"/>
      <c r="E970" s="205"/>
      <c r="F970" s="205"/>
      <c r="G970" s="205"/>
      <c r="H970" s="205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ht="15.75" customHeight="1">
      <c r="A971" s="4"/>
      <c r="B971" s="4"/>
      <c r="C971" s="205"/>
      <c r="D971" s="205"/>
      <c r="E971" s="205"/>
      <c r="F971" s="205"/>
      <c r="G971" s="205"/>
      <c r="H971" s="205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ht="15.75" customHeight="1">
      <c r="A972" s="4"/>
      <c r="B972" s="4"/>
      <c r="C972" s="205"/>
      <c r="D972" s="205"/>
      <c r="E972" s="205"/>
      <c r="F972" s="205"/>
      <c r="G972" s="205"/>
      <c r="H972" s="205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ht="15.75" customHeight="1">
      <c r="A973" s="4"/>
      <c r="B973" s="4"/>
      <c r="C973" s="205"/>
      <c r="D973" s="205"/>
      <c r="E973" s="205"/>
      <c r="F973" s="205"/>
      <c r="G973" s="205"/>
      <c r="H973" s="205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ht="15.75" customHeight="1">
      <c r="A974" s="4"/>
      <c r="B974" s="4"/>
      <c r="C974" s="205"/>
      <c r="D974" s="205"/>
      <c r="E974" s="205"/>
      <c r="F974" s="205"/>
      <c r="G974" s="205"/>
      <c r="H974" s="205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ht="15.75" customHeight="1">
      <c r="A975" s="4"/>
      <c r="B975" s="4"/>
      <c r="C975" s="205"/>
      <c r="D975" s="205"/>
      <c r="E975" s="205"/>
      <c r="F975" s="205"/>
      <c r="G975" s="205"/>
      <c r="H975" s="205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ht="15.75" customHeight="1">
      <c r="A976" s="4"/>
      <c r="B976" s="4"/>
      <c r="C976" s="205"/>
      <c r="D976" s="205"/>
      <c r="E976" s="205"/>
      <c r="F976" s="205"/>
      <c r="G976" s="205"/>
      <c r="H976" s="205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ht="15.75" customHeight="1">
      <c r="A977" s="4"/>
      <c r="B977" s="4"/>
      <c r="C977" s="205"/>
      <c r="D977" s="205"/>
      <c r="E977" s="205"/>
      <c r="F977" s="205"/>
      <c r="G977" s="205"/>
      <c r="H977" s="205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ht="15.75" customHeight="1">
      <c r="A978" s="4"/>
      <c r="B978" s="4"/>
      <c r="C978" s="205"/>
      <c r="D978" s="205"/>
      <c r="E978" s="205"/>
      <c r="F978" s="205"/>
      <c r="G978" s="205"/>
      <c r="H978" s="205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ht="15.75" customHeight="1">
      <c r="A979" s="4"/>
      <c r="B979" s="4"/>
      <c r="C979" s="205"/>
      <c r="D979" s="205"/>
      <c r="E979" s="205"/>
      <c r="F979" s="205"/>
      <c r="G979" s="205"/>
      <c r="H979" s="205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ht="15.75" customHeight="1">
      <c r="A980" s="4"/>
      <c r="B980" s="4"/>
      <c r="C980" s="205"/>
      <c r="D980" s="205"/>
      <c r="E980" s="205"/>
      <c r="F980" s="205"/>
      <c r="G980" s="205"/>
      <c r="H980" s="205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ht="15.75" customHeight="1">
      <c r="A981" s="4"/>
      <c r="B981" s="4"/>
      <c r="C981" s="205"/>
      <c r="D981" s="205"/>
      <c r="E981" s="205"/>
      <c r="F981" s="205"/>
      <c r="G981" s="205"/>
      <c r="H981" s="205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ht="15.75" customHeight="1">
      <c r="A982" s="4"/>
      <c r="B982" s="4"/>
      <c r="C982" s="205"/>
      <c r="D982" s="205"/>
      <c r="E982" s="205"/>
      <c r="F982" s="205"/>
      <c r="G982" s="205"/>
      <c r="H982" s="205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ht="15.75" customHeight="1">
      <c r="A983" s="4"/>
      <c r="B983" s="4"/>
      <c r="C983" s="205"/>
      <c r="D983" s="205"/>
      <c r="E983" s="205"/>
      <c r="F983" s="205"/>
      <c r="G983" s="205"/>
      <c r="H983" s="205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ht="15.75" customHeight="1">
      <c r="A984" s="4"/>
      <c r="B984" s="4"/>
      <c r="C984" s="205"/>
      <c r="D984" s="205"/>
      <c r="E984" s="205"/>
      <c r="F984" s="205"/>
      <c r="G984" s="205"/>
      <c r="H984" s="205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ht="15.75" customHeight="1">
      <c r="A985" s="4"/>
      <c r="B985" s="4"/>
      <c r="C985" s="205"/>
      <c r="D985" s="205"/>
      <c r="E985" s="205"/>
      <c r="F985" s="205"/>
      <c r="G985" s="205"/>
      <c r="H985" s="205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ht="15.75" customHeight="1">
      <c r="A986" s="4"/>
      <c r="B986" s="4"/>
      <c r="C986" s="205"/>
      <c r="D986" s="205"/>
      <c r="E986" s="205"/>
      <c r="F986" s="205"/>
      <c r="G986" s="205"/>
      <c r="H986" s="205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ht="15.75" customHeight="1">
      <c r="A987" s="4"/>
      <c r="B987" s="4"/>
      <c r="C987" s="205"/>
      <c r="D987" s="205"/>
      <c r="E987" s="205"/>
      <c r="F987" s="205"/>
      <c r="G987" s="205"/>
      <c r="H987" s="205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ht="15.75" customHeight="1">
      <c r="A988" s="4"/>
      <c r="B988" s="4"/>
      <c r="C988" s="205"/>
      <c r="D988" s="205"/>
      <c r="E988" s="205"/>
      <c r="F988" s="205"/>
      <c r="G988" s="205"/>
      <c r="H988" s="205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ht="15.75" customHeight="1">
      <c r="A989" s="4"/>
      <c r="B989" s="4"/>
      <c r="C989" s="205"/>
      <c r="D989" s="205"/>
      <c r="E989" s="205"/>
      <c r="F989" s="205"/>
      <c r="G989" s="205"/>
      <c r="H989" s="205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ht="15.75" customHeight="1">
      <c r="A990" s="4"/>
      <c r="B990" s="4"/>
      <c r="C990" s="205"/>
      <c r="D990" s="205"/>
      <c r="E990" s="205"/>
      <c r="F990" s="205"/>
      <c r="G990" s="205"/>
      <c r="H990" s="205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ht="15.75" customHeight="1">
      <c r="A991" s="4"/>
      <c r="B991" s="4"/>
      <c r="C991" s="205"/>
      <c r="D991" s="205"/>
      <c r="E991" s="205"/>
      <c r="F991" s="205"/>
      <c r="G991" s="205"/>
      <c r="H991" s="205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ht="15.75" customHeight="1">
      <c r="A992" s="4"/>
      <c r="B992" s="4"/>
      <c r="C992" s="205"/>
      <c r="D992" s="205"/>
      <c r="E992" s="205"/>
      <c r="F992" s="205"/>
      <c r="G992" s="205"/>
      <c r="H992" s="205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ht="15.75" customHeight="1">
      <c r="A993" s="4"/>
      <c r="B993" s="4"/>
      <c r="C993" s="205"/>
      <c r="D993" s="205"/>
      <c r="E993" s="205"/>
      <c r="F993" s="205"/>
      <c r="G993" s="205"/>
      <c r="H993" s="205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ht="15.75" customHeight="1">
      <c r="A994" s="4"/>
      <c r="B994" s="4"/>
      <c r="C994" s="205"/>
      <c r="D994" s="205"/>
      <c r="E994" s="205"/>
      <c r="F994" s="205"/>
      <c r="G994" s="205"/>
      <c r="H994" s="205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ht="15.75" customHeight="1">
      <c r="A995" s="4"/>
      <c r="B995" s="4"/>
      <c r="C995" s="205"/>
      <c r="D995" s="205"/>
      <c r="E995" s="205"/>
      <c r="F995" s="205"/>
      <c r="G995" s="205"/>
      <c r="H995" s="205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ht="15.75" customHeight="1">
      <c r="A996" s="4"/>
      <c r="B996" s="4"/>
      <c r="C996" s="205"/>
      <c r="D996" s="205"/>
      <c r="E996" s="205"/>
      <c r="F996" s="205"/>
      <c r="G996" s="205"/>
      <c r="H996" s="205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</sheetData>
  <mergeCells count="2">
    <mergeCell ref="B1:H1"/>
    <mergeCell ref="B2:H4"/>
  </mergeCells>
  <conditionalFormatting sqref="L4:W4">
    <cfRule type="expression" dxfId="0" priority="1">
      <formula>#REF!&gt;=TODAY()</formula>
    </cfRule>
  </conditionalFormatting>
  <conditionalFormatting sqref="L3:W3">
    <cfRule type="expression" dxfId="0" priority="2">
      <formula>#REF!&gt;=TODAY()</formula>
    </cfRule>
  </conditionalFormatting>
  <conditionalFormatting sqref="C5:D5 C36:D36 C40:D40 C45:D45">
    <cfRule type="expression" dxfId="0" priority="3">
      <formula>#REF!&gt;=TODAY()</formula>
    </cfRule>
  </conditionalFormatting>
  <conditionalFormatting sqref="C5 C36 C40 C45">
    <cfRule type="expression" dxfId="0" priority="4">
      <formula>#REF!&gt;=TODAY()</formula>
    </cfRule>
  </conditionalFormatting>
  <conditionalFormatting sqref="C5 C36 C40 C45">
    <cfRule type="expression" dxfId="0" priority="5">
      <formula>#REF!&gt;=TODAY()</formula>
    </cfRule>
  </conditionalFormatting>
  <conditionalFormatting sqref="C5 C36 C40 C45">
    <cfRule type="expression" dxfId="0" priority="6">
      <formula>#REF!&gt;=TODAY()</formula>
    </cfRule>
  </conditionalFormatting>
  <conditionalFormatting sqref="C5 C36 C40 C45">
    <cfRule type="expression" dxfId="0" priority="7">
      <formula>#REF!&gt;=TODAY()</formula>
    </cfRule>
  </conditionalFormatting>
  <conditionalFormatting sqref="C5 C36 C40 C45">
    <cfRule type="expression" dxfId="0" priority="8">
      <formula>#REF!&gt;=TODAY()</formula>
    </cfRule>
  </conditionalFormatting>
  <conditionalFormatting sqref="D5 D36 D40 D45">
    <cfRule type="expression" dxfId="0" priority="9">
      <formula>#REF!&gt;=TODAY()</formula>
    </cfRule>
  </conditionalFormatting>
  <conditionalFormatting sqref="D5 D36 D40 D45">
    <cfRule type="expression" dxfId="0" priority="10">
      <formula>#REF!&gt;=TODAY()</formula>
    </cfRule>
  </conditionalFormatting>
  <conditionalFormatting sqref="D5 D36 D40 D45">
    <cfRule type="expression" dxfId="0" priority="11">
      <formula>#REF!&gt;=TODAY()</formula>
    </cfRule>
  </conditionalFormatting>
  <conditionalFormatting sqref="D5 D36 D40 D45">
    <cfRule type="expression" dxfId="0" priority="12">
      <formula>#REF!&gt;=TODAY()</formula>
    </cfRule>
  </conditionalFormatting>
  <conditionalFormatting sqref="D5 D36 D40 D45">
    <cfRule type="expression" dxfId="0" priority="13">
      <formula>#REF!&gt;=TODAY()</formula>
    </cfRule>
  </conditionalFormatting>
  <conditionalFormatting sqref="D5 D36 D40 D45">
    <cfRule type="expression" dxfId="0" priority="14">
      <formula>#REF!&gt;=TODAY()</formula>
    </cfRule>
  </conditionalFormatting>
  <conditionalFormatting sqref="C5:D5 C36:D36 C40:D40 C45:D45">
    <cfRule type="expression" dxfId="0" priority="15">
      <formula>#REF!&gt;=TODAY()</formula>
    </cfRule>
  </conditionalFormatting>
  <conditionalFormatting sqref="C5:D5 C36:D36 C40:D40 C45:D45">
    <cfRule type="expression" dxfId="0" priority="16">
      <formula>#REF!&gt;=TODAY()</formula>
    </cfRule>
  </conditionalFormatting>
  <conditionalFormatting sqref="C5:D5 C36:D36 C40:D40 C45:D45">
    <cfRule type="expression" dxfId="0" priority="17">
      <formula>#REF!&gt;=TODAY()</formula>
    </cfRule>
  </conditionalFormatting>
  <conditionalFormatting sqref="C5:D5 C36:D36 C40:D40 C45:D45">
    <cfRule type="expression" dxfId="0" priority="18">
      <formula>#REF!&gt;=TODAY()</formula>
    </cfRule>
  </conditionalFormatting>
  <conditionalFormatting sqref="C5:D5 C36:D36 C40:D40 C45:D45">
    <cfRule type="expression" dxfId="0" priority="19">
      <formula>#REF!&gt;=TODAY()</formula>
    </cfRule>
  </conditionalFormatting>
  <conditionalFormatting sqref="C5:D5 C36:D36 C40:D40 C45:D45">
    <cfRule type="expression" dxfId="0" priority="20">
      <formula>#REF!&gt;=TODAY()</formula>
    </cfRule>
  </conditionalFormatting>
  <conditionalFormatting sqref="C5 C36 C40 C45">
    <cfRule type="expression" dxfId="0" priority="21">
      <formula>#REF!&gt;=TODAY()</formula>
    </cfRule>
  </conditionalFormatting>
  <conditionalFormatting sqref="C5 C36 C40 C45">
    <cfRule type="expression" dxfId="0" priority="22">
      <formula>#REF!&gt;=TODAY()</formula>
    </cfRule>
  </conditionalFormatting>
  <conditionalFormatting sqref="C5 C36 C40 C45">
    <cfRule type="expression" dxfId="0" priority="23">
      <formula>#REF!&gt;=TODAY()</formula>
    </cfRule>
  </conditionalFormatting>
  <conditionalFormatting sqref="C5 C36 C40 C45">
    <cfRule type="expression" dxfId="0" priority="24">
      <formula>#REF!&gt;=TODAY()</formula>
    </cfRule>
  </conditionalFormatting>
  <conditionalFormatting sqref="C5 C36 C40 C45">
    <cfRule type="expression" dxfId="0" priority="25">
      <formula>#REF!&gt;=TODAY()</formula>
    </cfRule>
  </conditionalFormatting>
  <conditionalFormatting sqref="C5 C36 C40 C45">
    <cfRule type="expression" dxfId="0" priority="26">
      <formula>#REF!&gt;=TODAY()</formula>
    </cfRule>
  </conditionalFormatting>
  <conditionalFormatting sqref="D5 D36 D40 D45">
    <cfRule type="expression" dxfId="0" priority="27">
      <formula>#REF!&gt;=TODAY()</formula>
    </cfRule>
  </conditionalFormatting>
  <conditionalFormatting sqref="D5 D36 D40 D45">
    <cfRule type="expression" dxfId="0" priority="28">
      <formula>#REF!&gt;=TODAY()</formula>
    </cfRule>
  </conditionalFormatting>
  <conditionalFormatting sqref="D5 D36 D40 D45">
    <cfRule type="expression" dxfId="0" priority="29">
      <formula>#REF!&gt;=TODAY()</formula>
    </cfRule>
  </conditionalFormatting>
  <conditionalFormatting sqref="D5 D36 D40 D45">
    <cfRule type="expression" dxfId="0" priority="30">
      <formula>#REF!&gt;=TODAY()</formula>
    </cfRule>
  </conditionalFormatting>
  <conditionalFormatting sqref="D5 D36 D40 D45">
    <cfRule type="expression" dxfId="0" priority="31">
      <formula>#REF!&gt;=TODAY()</formula>
    </cfRule>
  </conditionalFormatting>
  <conditionalFormatting sqref="D5 D36 D40 D45">
    <cfRule type="expression" dxfId="0" priority="32">
      <formula>#REF!&gt;=TODAY()</formula>
    </cfRule>
  </conditionalFormatting>
  <conditionalFormatting sqref="C5 C36 C40 C45">
    <cfRule type="expression" dxfId="0" priority="33">
      <formula>#REF!&gt;=TODAY()</formula>
    </cfRule>
  </conditionalFormatting>
  <conditionalFormatting sqref="C5 C36 C40 C45">
    <cfRule type="expression" dxfId="0" priority="34">
      <formula>#REF!&gt;=TODAY()</formula>
    </cfRule>
  </conditionalFormatting>
  <conditionalFormatting sqref="C5 C36 C40 C45">
    <cfRule type="expression" dxfId="0" priority="35">
      <formula>#REF!&gt;=TODAY()</formula>
    </cfRule>
  </conditionalFormatting>
  <conditionalFormatting sqref="C5 C36 C40 C45">
    <cfRule type="expression" dxfId="0" priority="36">
      <formula>#REF!&gt;=TODAY()</formula>
    </cfRule>
  </conditionalFormatting>
  <conditionalFormatting sqref="C5 C36 C40 C45">
    <cfRule type="expression" dxfId="0" priority="37">
      <formula>#REF!&gt;=TODAY()</formula>
    </cfRule>
  </conditionalFormatting>
  <conditionalFormatting sqref="C5 C36 C40 C45">
    <cfRule type="expression" dxfId="0" priority="38">
      <formula>#REF!&gt;=TODAY()</formula>
    </cfRule>
  </conditionalFormatting>
  <conditionalFormatting sqref="D5 D36 D40 D45">
    <cfRule type="expression" dxfId="0" priority="39">
      <formula>#REF!&gt;=TODAY()</formula>
    </cfRule>
  </conditionalFormatting>
  <conditionalFormatting sqref="D5 D36 D40 D45">
    <cfRule type="expression" dxfId="0" priority="40">
      <formula>#REF!&gt;=TODAY()</formula>
    </cfRule>
  </conditionalFormatting>
  <conditionalFormatting sqref="D5 D36 D40 D45">
    <cfRule type="expression" dxfId="0" priority="41">
      <formula>#REF!&gt;=TODAY()</formula>
    </cfRule>
  </conditionalFormatting>
  <conditionalFormatting sqref="D5 D36 D40 D45">
    <cfRule type="expression" dxfId="0" priority="42">
      <formula>#REF!&gt;=TODAY()</formula>
    </cfRule>
  </conditionalFormatting>
  <conditionalFormatting sqref="D5 D36 D40 D45">
    <cfRule type="expression" dxfId="0" priority="43">
      <formula>#REF!&gt;=TODAY()</formula>
    </cfRule>
  </conditionalFormatting>
  <conditionalFormatting sqref="D5 D36 D40 D45">
    <cfRule type="expression" dxfId="0" priority="44">
      <formula>#REF!&gt;=TODAY()</formula>
    </cfRule>
  </conditionalFormatting>
  <conditionalFormatting sqref="C6:D6">
    <cfRule type="expression" dxfId="0" priority="45">
      <formula>#REF!&gt;=TODAY()</formula>
    </cfRule>
  </conditionalFormatting>
  <conditionalFormatting sqref="C6:D6">
    <cfRule type="expression" dxfId="0" priority="46">
      <formula>#REF!&gt;=TODAY()</formula>
    </cfRule>
  </conditionalFormatting>
  <conditionalFormatting sqref="C6:D6">
    <cfRule type="expression" dxfId="0" priority="47">
      <formula>#REF!&gt;=TODAY()</formula>
    </cfRule>
  </conditionalFormatting>
  <conditionalFormatting sqref="C6:D6">
    <cfRule type="expression" dxfId="0" priority="48">
      <formula>#REF!&gt;=TODAY()</formula>
    </cfRule>
  </conditionalFormatting>
  <conditionalFormatting sqref="C6:D6">
    <cfRule type="expression" dxfId="0" priority="49">
      <formula>#REF!&gt;=TODAY()</formula>
    </cfRule>
  </conditionalFormatting>
  <conditionalFormatting sqref="C6:D6">
    <cfRule type="expression" dxfId="0" priority="50">
      <formula>#REF!&gt;=TODAY()</formula>
    </cfRule>
  </conditionalFormatting>
  <conditionalFormatting sqref="C6">
    <cfRule type="expression" dxfId="0" priority="51">
      <formula>#REF!&gt;=TODAY()</formula>
    </cfRule>
  </conditionalFormatting>
  <conditionalFormatting sqref="C6">
    <cfRule type="expression" dxfId="0" priority="52">
      <formula>#REF!&gt;=TODAY()</formula>
    </cfRule>
  </conditionalFormatting>
  <conditionalFormatting sqref="C6">
    <cfRule type="expression" dxfId="0" priority="53">
      <formula>#REF!&gt;=TODAY()</formula>
    </cfRule>
  </conditionalFormatting>
  <conditionalFormatting sqref="C6">
    <cfRule type="expression" dxfId="0" priority="54">
      <formula>#REF!&gt;=TODAY()</formula>
    </cfRule>
  </conditionalFormatting>
  <conditionalFormatting sqref="C6">
    <cfRule type="expression" dxfId="0" priority="55">
      <formula>#REF!&gt;=TODAY()</formula>
    </cfRule>
  </conditionalFormatting>
  <conditionalFormatting sqref="C6">
    <cfRule type="expression" dxfId="0" priority="56">
      <formula>#REF!&gt;=TODAY()</formula>
    </cfRule>
  </conditionalFormatting>
  <conditionalFormatting sqref="D6">
    <cfRule type="expression" dxfId="0" priority="57">
      <formula>#REF!&gt;=TODAY()</formula>
    </cfRule>
  </conditionalFormatting>
  <conditionalFormatting sqref="D6">
    <cfRule type="expression" dxfId="0" priority="58">
      <formula>#REF!&gt;=TODAY()</formula>
    </cfRule>
  </conditionalFormatting>
  <conditionalFormatting sqref="D6">
    <cfRule type="expression" dxfId="0" priority="59">
      <formula>#REF!&gt;=TODAY()</formula>
    </cfRule>
  </conditionalFormatting>
  <conditionalFormatting sqref="D6">
    <cfRule type="expression" dxfId="0" priority="60">
      <formula>#REF!&gt;=TODAY()</formula>
    </cfRule>
  </conditionalFormatting>
  <conditionalFormatting sqref="D6">
    <cfRule type="expression" dxfId="0" priority="61">
      <formula>#REF!&gt;=TODAY()</formula>
    </cfRule>
  </conditionalFormatting>
  <conditionalFormatting sqref="D6">
    <cfRule type="expression" dxfId="0" priority="62">
      <formula>#REF!&gt;=TODAY()</formula>
    </cfRule>
  </conditionalFormatting>
  <conditionalFormatting sqref="C6">
    <cfRule type="expression" dxfId="0" priority="63">
      <formula>#REF!&gt;=TODAY()</formula>
    </cfRule>
  </conditionalFormatting>
  <conditionalFormatting sqref="C6">
    <cfRule type="expression" dxfId="0" priority="64">
      <formula>#REF!&gt;=TODAY()</formula>
    </cfRule>
  </conditionalFormatting>
  <conditionalFormatting sqref="C6">
    <cfRule type="expression" dxfId="0" priority="65">
      <formula>#REF!&gt;=TODAY()</formula>
    </cfRule>
  </conditionalFormatting>
  <conditionalFormatting sqref="C6">
    <cfRule type="expression" dxfId="0" priority="66">
      <formula>#REF!&gt;=TODAY()</formula>
    </cfRule>
  </conditionalFormatting>
  <conditionalFormatting sqref="C6">
    <cfRule type="expression" dxfId="0" priority="67">
      <formula>#REF!&gt;=TODAY()</formula>
    </cfRule>
  </conditionalFormatting>
  <conditionalFormatting sqref="C6">
    <cfRule type="expression" dxfId="0" priority="68">
      <formula>#REF!&gt;=TODAY()</formula>
    </cfRule>
  </conditionalFormatting>
  <conditionalFormatting sqref="D6">
    <cfRule type="expression" dxfId="0" priority="69">
      <formula>#REF!&gt;=TODAY()</formula>
    </cfRule>
  </conditionalFormatting>
  <conditionalFormatting sqref="D6">
    <cfRule type="expression" dxfId="0" priority="70">
      <formula>#REF!&gt;=TODAY()</formula>
    </cfRule>
  </conditionalFormatting>
  <conditionalFormatting sqref="D6">
    <cfRule type="expression" dxfId="0" priority="71">
      <formula>#REF!&gt;=TODAY()</formula>
    </cfRule>
  </conditionalFormatting>
  <conditionalFormatting sqref="D6">
    <cfRule type="expression" dxfId="0" priority="72">
      <formula>#REF!&gt;=TODAY()</formula>
    </cfRule>
  </conditionalFormatting>
  <conditionalFormatting sqref="D6">
    <cfRule type="expression" dxfId="0" priority="73">
      <formula>#REF!&gt;=TODAY()</formula>
    </cfRule>
  </conditionalFormatting>
  <conditionalFormatting sqref="D6">
    <cfRule type="expression" dxfId="0" priority="74">
      <formula>#REF!&gt;=TODAY()</formula>
    </cfRule>
  </conditionalFormatting>
  <conditionalFormatting sqref="D5 D36 D40 D45">
    <cfRule type="expression" dxfId="0" priority="75">
      <formula>#REF!&gt;=TODAY()</formula>
    </cfRule>
  </conditionalFormatting>
  <conditionalFormatting sqref="D5 D36 D40 D45">
    <cfRule type="expression" dxfId="0" priority="76">
      <formula>#REF!&gt;=TODAY()</formula>
    </cfRule>
  </conditionalFormatting>
  <conditionalFormatting sqref="D5 D36 D40 D45">
    <cfRule type="expression" dxfId="0" priority="77">
      <formula>#REF!&gt;=TODAY()</formula>
    </cfRule>
  </conditionalFormatting>
  <conditionalFormatting sqref="D5 D36 D40 D45">
    <cfRule type="expression" dxfId="0" priority="78">
      <formula>#REF!&gt;=TODAY()</formula>
    </cfRule>
  </conditionalFormatting>
  <conditionalFormatting sqref="D5 D36 D40 D45">
    <cfRule type="expression" dxfId="0" priority="79">
      <formula>#REF!&gt;=TODAY()</formula>
    </cfRule>
  </conditionalFormatting>
  <conditionalFormatting sqref="D5 D36 D40 D45">
    <cfRule type="expression" dxfId="0" priority="80">
      <formula>#REF!&gt;=TODAY()</formula>
    </cfRule>
  </conditionalFormatting>
  <conditionalFormatting sqref="D5 D36 D40 D45">
    <cfRule type="expression" dxfId="0" priority="81">
      <formula>#REF!&gt;=TODAY()</formula>
    </cfRule>
  </conditionalFormatting>
  <conditionalFormatting sqref="D5 D36 D40 D45">
    <cfRule type="expression" dxfId="0" priority="82">
      <formula>#REF!&gt;=TODAY()</formula>
    </cfRule>
  </conditionalFormatting>
  <conditionalFormatting sqref="D5 D36 D40 D45">
    <cfRule type="expression" dxfId="0" priority="83">
      <formula>#REF!&gt;=TODAY()</formula>
    </cfRule>
  </conditionalFormatting>
  <conditionalFormatting sqref="D5 D36 D40 D45">
    <cfRule type="expression" dxfId="0" priority="84">
      <formula>#REF!&gt;=TODAY()</formula>
    </cfRule>
  </conditionalFormatting>
  <conditionalFormatting sqref="D5 D36 D40 D45">
    <cfRule type="expression" dxfId="0" priority="85">
      <formula>#REF!&gt;=TODAY()</formula>
    </cfRule>
  </conditionalFormatting>
  <conditionalFormatting sqref="D5 D36 D40 D45">
    <cfRule type="expression" dxfId="0" priority="86">
      <formula>#REF!&gt;=TODAY()</formula>
    </cfRule>
  </conditionalFormatting>
  <conditionalFormatting sqref="D5 D36 D40 D45">
    <cfRule type="expression" dxfId="0" priority="87">
      <formula>#REF!&gt;=TODAY()</formula>
    </cfRule>
  </conditionalFormatting>
  <conditionalFormatting sqref="D5 D36 D40 D45">
    <cfRule type="expression" dxfId="0" priority="88">
      <formula>#REF!&gt;=TODAY()</formula>
    </cfRule>
  </conditionalFormatting>
  <conditionalFormatting sqref="D5 D36 D40 D45">
    <cfRule type="expression" dxfId="0" priority="89">
      <formula>#REF!&gt;=TODAY()</formula>
    </cfRule>
  </conditionalFormatting>
  <conditionalFormatting sqref="D5 D36 D40 D45">
    <cfRule type="expression" dxfId="0" priority="90">
      <formula>#REF!&gt;=TODAY()</formula>
    </cfRule>
  </conditionalFormatting>
  <conditionalFormatting sqref="D5 D36 D40 D45">
    <cfRule type="expression" dxfId="0" priority="91">
      <formula>#REF!&gt;=TODAY()</formula>
    </cfRule>
  </conditionalFormatting>
  <conditionalFormatting sqref="D5 D36 D40 D45">
    <cfRule type="expression" dxfId="0" priority="92">
      <formula>#REF!&gt;=TODAY()</formula>
    </cfRule>
  </conditionalFormatting>
  <conditionalFormatting sqref="F36:G36 F40:G40 F45:G45">
    <cfRule type="expression" dxfId="0" priority="93">
      <formula>#REF!&gt;=TODAY()</formula>
    </cfRule>
  </conditionalFormatting>
  <conditionalFormatting sqref="C36 C40 C45">
    <cfRule type="expression" dxfId="0" priority="94">
      <formula>#REF!&gt;=TODAY()</formula>
    </cfRule>
  </conditionalFormatting>
  <conditionalFormatting sqref="C36 C40 C45">
    <cfRule type="expression" dxfId="0" priority="95">
      <formula>#REF!&gt;=TODAY()</formula>
    </cfRule>
  </conditionalFormatting>
  <conditionalFormatting sqref="C36 C40 C45">
    <cfRule type="expression" dxfId="0" priority="96">
      <formula>#REF!&gt;=TODAY()</formula>
    </cfRule>
  </conditionalFormatting>
  <conditionalFormatting sqref="C36 C40 C45">
    <cfRule type="expression" dxfId="0" priority="97">
      <formula>#REF!&gt;=TODAY()</formula>
    </cfRule>
  </conditionalFormatting>
  <conditionalFormatting sqref="C36 C40 C45">
    <cfRule type="expression" dxfId="0" priority="98">
      <formula>#REF!&gt;=TODAY()</formula>
    </cfRule>
  </conditionalFormatting>
  <conditionalFormatting sqref="C36 C40 C45">
    <cfRule type="expression" dxfId="0" priority="99">
      <formula>#REF!&gt;=TODAY()</formula>
    </cfRule>
  </conditionalFormatting>
  <conditionalFormatting sqref="D36 D40 D45">
    <cfRule type="expression" dxfId="0" priority="100">
      <formula>#REF!&gt;=TODAY()</formula>
    </cfRule>
  </conditionalFormatting>
  <conditionalFormatting sqref="D36 D40 D45">
    <cfRule type="expression" dxfId="0" priority="101">
      <formula>#REF!&gt;=TODAY()</formula>
    </cfRule>
  </conditionalFormatting>
  <conditionalFormatting sqref="D36 D40 D45">
    <cfRule type="expression" dxfId="0" priority="102">
      <formula>#REF!&gt;=TODAY()</formula>
    </cfRule>
  </conditionalFormatting>
  <conditionalFormatting sqref="D36 D40 D45">
    <cfRule type="expression" dxfId="0" priority="103">
      <formula>#REF!&gt;=TODAY()</formula>
    </cfRule>
  </conditionalFormatting>
  <conditionalFormatting sqref="D36 D40 D45">
    <cfRule type="expression" dxfId="0" priority="104">
      <formula>#REF!&gt;=TODAY()</formula>
    </cfRule>
  </conditionalFormatting>
  <conditionalFormatting sqref="D36 D40 D45">
    <cfRule type="expression" dxfId="0" priority="105">
      <formula>#REF!&gt;=TODAY()</formula>
    </cfRule>
  </conditionalFormatting>
  <conditionalFormatting sqref="C36 C40 C45">
    <cfRule type="expression" dxfId="0" priority="106">
      <formula>#REF!&gt;=TODAY()</formula>
    </cfRule>
  </conditionalFormatting>
  <conditionalFormatting sqref="C36:D36 C40:D40 C45:D45">
    <cfRule type="expression" dxfId="0" priority="107">
      <formula>#REF!&gt;=TODAY()</formula>
    </cfRule>
  </conditionalFormatting>
  <conditionalFormatting sqref="C36:D36 C40:D40 C45:D45">
    <cfRule type="expression" dxfId="0" priority="108">
      <formula>#REF!&gt;=TODAY()</formula>
    </cfRule>
  </conditionalFormatting>
  <conditionalFormatting sqref="C36:D36 C40:D40 C45:D45">
    <cfRule type="expression" dxfId="0" priority="109">
      <formula>#REF!&gt;=TODAY()</formula>
    </cfRule>
  </conditionalFormatting>
  <conditionalFormatting sqref="C36:D36 C40:D40 C45:D45">
    <cfRule type="expression" dxfId="0" priority="110">
      <formula>#REF!&gt;=TODAY()</formula>
    </cfRule>
  </conditionalFormatting>
  <conditionalFormatting sqref="C36:D36 C40:D40 C45:D45">
    <cfRule type="expression" dxfId="0" priority="111">
      <formula>#REF!&gt;=TODAY()</formula>
    </cfRule>
  </conditionalFormatting>
  <conditionalFormatting sqref="D36 D40 D45">
    <cfRule type="expression" dxfId="0" priority="112">
      <formula>#REF!&gt;=TODAY()</formula>
    </cfRule>
  </conditionalFormatting>
  <conditionalFormatting sqref="D36 D40 D45">
    <cfRule type="expression" dxfId="0" priority="113">
      <formula>#REF!&gt;=TODAY()</formula>
    </cfRule>
  </conditionalFormatting>
  <conditionalFormatting sqref="D36 D40 D45">
    <cfRule type="expression" dxfId="0" priority="114">
      <formula>#REF!&gt;=TODAY()</formula>
    </cfRule>
  </conditionalFormatting>
  <conditionalFormatting sqref="D36 D40 D45">
    <cfRule type="expression" dxfId="0" priority="115">
      <formula>#REF!&gt;=TODAY()</formula>
    </cfRule>
  </conditionalFormatting>
  <conditionalFormatting sqref="D36 D40 D45">
    <cfRule type="expression" dxfId="0" priority="116">
      <formula>#REF!&gt;=TODAY()</formula>
    </cfRule>
  </conditionalFormatting>
  <conditionalFormatting sqref="D36 D40 D45">
    <cfRule type="expression" dxfId="0" priority="117">
      <formula>#REF!&gt;=TODAY()</formula>
    </cfRule>
  </conditionalFormatting>
  <conditionalFormatting sqref="C36:D36 C40:D40 C45:D45">
    <cfRule type="expression" dxfId="0" priority="118">
      <formula>#REF!&gt;=TODAY()</formula>
    </cfRule>
  </conditionalFormatting>
  <conditionalFormatting sqref="C36:D36 C40:D40 C45:D45">
    <cfRule type="expression" dxfId="0" priority="119">
      <formula>#REF!&gt;=TODAY()</formula>
    </cfRule>
  </conditionalFormatting>
  <conditionalFormatting sqref="C36:D36 C40:D40 C45:D45">
    <cfRule type="expression" dxfId="0" priority="120">
      <formula>#REF!&gt;=TODAY()</formula>
    </cfRule>
  </conditionalFormatting>
  <conditionalFormatting sqref="C36:D36 C40:D40 C45:D45">
    <cfRule type="expression" dxfId="0" priority="121">
      <formula>#REF!&gt;=TODAY()</formula>
    </cfRule>
  </conditionalFormatting>
  <conditionalFormatting sqref="C36:D36 C40:D40 C45:D45">
    <cfRule type="expression" dxfId="0" priority="122">
      <formula>#REF!&gt;=TODAY()</formula>
    </cfRule>
  </conditionalFormatting>
  <conditionalFormatting sqref="C36:D36 C40:D40 C45:D45">
    <cfRule type="expression" dxfId="0" priority="123">
      <formula>#REF!&gt;=TODAY()</formula>
    </cfRule>
  </conditionalFormatting>
  <conditionalFormatting sqref="C36 C40 C45">
    <cfRule type="expression" dxfId="0" priority="124">
      <formula>#REF!&gt;=TODAY()</formula>
    </cfRule>
  </conditionalFormatting>
  <conditionalFormatting sqref="C36 C40 C45">
    <cfRule type="expression" dxfId="0" priority="125">
      <formula>#REF!&gt;=TODAY()</formula>
    </cfRule>
  </conditionalFormatting>
  <conditionalFormatting sqref="C36 C40 C45">
    <cfRule type="expression" dxfId="0" priority="126">
      <formula>#REF!&gt;=TODAY()</formula>
    </cfRule>
  </conditionalFormatting>
  <conditionalFormatting sqref="C36 C40 C45">
    <cfRule type="expression" dxfId="0" priority="127">
      <formula>#REF!&gt;=TODAY()</formula>
    </cfRule>
  </conditionalFormatting>
  <conditionalFormatting sqref="C36 C40 C45">
    <cfRule type="expression" dxfId="0" priority="128">
      <formula>#REF!&gt;=TODAY()</formula>
    </cfRule>
  </conditionalFormatting>
  <conditionalFormatting sqref="C36 C40 C45">
    <cfRule type="expression" dxfId="0" priority="129">
      <formula>#REF!&gt;=TODAY()</formula>
    </cfRule>
  </conditionalFormatting>
  <conditionalFormatting sqref="D36 D40 D45">
    <cfRule type="expression" dxfId="0" priority="130">
      <formula>#REF!&gt;=TODAY()</formula>
    </cfRule>
  </conditionalFormatting>
  <conditionalFormatting sqref="D36 D40 D45">
    <cfRule type="expression" dxfId="0" priority="131">
      <formula>#REF!&gt;=TODAY()</formula>
    </cfRule>
  </conditionalFormatting>
  <conditionalFormatting sqref="D36 D40 D45">
    <cfRule type="expression" dxfId="0" priority="132">
      <formula>#REF!&gt;=TODAY()</formula>
    </cfRule>
  </conditionalFormatting>
  <conditionalFormatting sqref="D36 D40 D45">
    <cfRule type="expression" dxfId="0" priority="133">
      <formula>#REF!&gt;=TODAY()</formula>
    </cfRule>
  </conditionalFormatting>
  <conditionalFormatting sqref="D36 D40 D45">
    <cfRule type="expression" dxfId="0" priority="134">
      <formula>#REF!&gt;=TODAY()</formula>
    </cfRule>
  </conditionalFormatting>
  <conditionalFormatting sqref="D36 D40 D45">
    <cfRule type="expression" dxfId="0" priority="135">
      <formula>#REF!&gt;=TODAY()</formula>
    </cfRule>
  </conditionalFormatting>
  <conditionalFormatting sqref="C36:D36 C40:D40 C45:D45">
    <cfRule type="expression" dxfId="0" priority="136">
      <formula>#REF!&gt;=TODAY()</formula>
    </cfRule>
  </conditionalFormatting>
  <conditionalFormatting sqref="C36:D36 C40:D40 C45:D45">
    <cfRule type="expression" dxfId="0" priority="137">
      <formula>#REF!&gt;=TODAY()</formula>
    </cfRule>
  </conditionalFormatting>
  <conditionalFormatting sqref="C36:D36 C40:D40 C45:D45">
    <cfRule type="expression" dxfId="0" priority="138">
      <formula>#REF!&gt;=TODAY()</formula>
    </cfRule>
  </conditionalFormatting>
  <conditionalFormatting sqref="C36:D36 C40:D40 C45:D45">
    <cfRule type="expression" dxfId="0" priority="139">
      <formula>#REF!&gt;=TODAY()</formula>
    </cfRule>
  </conditionalFormatting>
  <conditionalFormatting sqref="C36:D36 C40:D40 C45:D45">
    <cfRule type="expression" dxfId="0" priority="140">
      <formula>#REF!&gt;=TODAY()</formula>
    </cfRule>
  </conditionalFormatting>
  <conditionalFormatting sqref="C36:D36 C40:D40 C45:D45">
    <cfRule type="expression" dxfId="0" priority="141">
      <formula>#REF!&gt;=TODAY()</formula>
    </cfRule>
  </conditionalFormatting>
  <conditionalFormatting sqref="C36 C40 C45">
    <cfRule type="expression" dxfId="0" priority="142">
      <formula>#REF!&gt;=TODAY()</formula>
    </cfRule>
  </conditionalFormatting>
  <conditionalFormatting sqref="C36 C40 C45">
    <cfRule type="expression" dxfId="0" priority="143">
      <formula>#REF!&gt;=TODAY()</formula>
    </cfRule>
  </conditionalFormatting>
  <conditionalFormatting sqref="C36 C40 C45">
    <cfRule type="expression" dxfId="0" priority="144">
      <formula>#REF!&gt;=TODAY()</formula>
    </cfRule>
  </conditionalFormatting>
  <conditionalFormatting sqref="C36 C40 C45">
    <cfRule type="expression" dxfId="0" priority="145">
      <formula>#REF!&gt;=TODAY()</formula>
    </cfRule>
  </conditionalFormatting>
  <conditionalFormatting sqref="C36 C40 C45">
    <cfRule type="expression" dxfId="0" priority="146">
      <formula>#REF!&gt;=TODAY()</formula>
    </cfRule>
  </conditionalFormatting>
  <conditionalFormatting sqref="C36 C40 C45">
    <cfRule type="expression" dxfId="0" priority="147">
      <formula>#REF!&gt;=TODAY()</formula>
    </cfRule>
  </conditionalFormatting>
  <conditionalFormatting sqref="D36 D40 D45">
    <cfRule type="expression" dxfId="0" priority="148">
      <formula>#REF!&gt;=TODAY()</formula>
    </cfRule>
  </conditionalFormatting>
  <conditionalFormatting sqref="D36 D40 D45">
    <cfRule type="expression" dxfId="0" priority="149">
      <formula>#REF!&gt;=TODAY()</formula>
    </cfRule>
  </conditionalFormatting>
  <conditionalFormatting sqref="D36 D40 D45">
    <cfRule type="expression" dxfId="0" priority="150">
      <formula>#REF!&gt;=TODAY()</formula>
    </cfRule>
  </conditionalFormatting>
  <conditionalFormatting sqref="D36 D40 D45">
    <cfRule type="expression" dxfId="0" priority="151">
      <formula>#REF!&gt;=TODAY()</formula>
    </cfRule>
  </conditionalFormatting>
  <conditionalFormatting sqref="D36 D40 D45">
    <cfRule type="expression" dxfId="0" priority="152">
      <formula>#REF!&gt;=TODAY()</formula>
    </cfRule>
  </conditionalFormatting>
  <conditionalFormatting sqref="D36 D40 D45">
    <cfRule type="expression" dxfId="0" priority="153">
      <formula>#REF!&gt;=TODAY()</formula>
    </cfRule>
  </conditionalFormatting>
  <conditionalFormatting sqref="C36 C40 C45">
    <cfRule type="expression" dxfId="0" priority="154">
      <formula>#REF!&gt;=TODAY()</formula>
    </cfRule>
  </conditionalFormatting>
  <conditionalFormatting sqref="C36 C40 C45">
    <cfRule type="expression" dxfId="0" priority="155">
      <formula>#REF!&gt;=TODAY()</formula>
    </cfRule>
  </conditionalFormatting>
  <conditionalFormatting sqref="C36 C40 C45">
    <cfRule type="expression" dxfId="0" priority="156">
      <formula>#REF!&gt;=TODAY()</formula>
    </cfRule>
  </conditionalFormatting>
  <conditionalFormatting sqref="C36 C40 C45">
    <cfRule type="expression" dxfId="0" priority="157">
      <formula>#REF!&gt;=TODAY()</formula>
    </cfRule>
  </conditionalFormatting>
  <conditionalFormatting sqref="C36 C40 C45">
    <cfRule type="expression" dxfId="0" priority="158">
      <formula>#REF!&gt;=TODAY()</formula>
    </cfRule>
  </conditionalFormatting>
  <conditionalFormatting sqref="C36 C40 C45">
    <cfRule type="expression" dxfId="0" priority="159">
      <formula>#REF!&gt;=TODAY()</formula>
    </cfRule>
  </conditionalFormatting>
  <conditionalFormatting sqref="D36 D40 D45">
    <cfRule type="expression" dxfId="0" priority="160">
      <formula>#REF!&gt;=TODAY()</formula>
    </cfRule>
  </conditionalFormatting>
  <conditionalFormatting sqref="D36 D40 D45">
    <cfRule type="expression" dxfId="0" priority="161">
      <formula>#REF!&gt;=TODAY()</formula>
    </cfRule>
  </conditionalFormatting>
  <conditionalFormatting sqref="D36 D40 D45">
    <cfRule type="expression" dxfId="0" priority="162">
      <formula>#REF!&gt;=TODAY()</formula>
    </cfRule>
  </conditionalFormatting>
  <conditionalFormatting sqref="D36 D40 D45">
    <cfRule type="expression" dxfId="0" priority="163">
      <formula>#REF!&gt;=TODAY()</formula>
    </cfRule>
  </conditionalFormatting>
  <conditionalFormatting sqref="D36 D40 D45">
    <cfRule type="expression" dxfId="0" priority="164">
      <formula>#REF!&gt;=TODAY()</formula>
    </cfRule>
  </conditionalFormatting>
  <conditionalFormatting sqref="D36 D40 D45">
    <cfRule type="expression" dxfId="0" priority="165">
      <formula>#REF!&gt;=TODAY()</formula>
    </cfRule>
  </conditionalFormatting>
  <conditionalFormatting sqref="F40:G40 F45:G45">
    <cfRule type="expression" dxfId="0" priority="166">
      <formula>#REF!&gt;=TODAY()</formula>
    </cfRule>
  </conditionalFormatting>
  <conditionalFormatting sqref="C40 C45">
    <cfRule type="expression" dxfId="0" priority="167">
      <formula>#REF!&gt;=TODAY()</formula>
    </cfRule>
  </conditionalFormatting>
  <conditionalFormatting sqref="C40 C45">
    <cfRule type="expression" dxfId="0" priority="168">
      <formula>#REF!&gt;=TODAY()</formula>
    </cfRule>
  </conditionalFormatting>
  <conditionalFormatting sqref="C40 C45">
    <cfRule type="expression" dxfId="0" priority="169">
      <formula>#REF!&gt;=TODAY()</formula>
    </cfRule>
  </conditionalFormatting>
  <conditionalFormatting sqref="C40 C45">
    <cfRule type="expression" dxfId="0" priority="170">
      <formula>#REF!&gt;=TODAY()</formula>
    </cfRule>
  </conditionalFormatting>
  <conditionalFormatting sqref="C40 C45">
    <cfRule type="expression" dxfId="0" priority="171">
      <formula>#REF!&gt;=TODAY()</formula>
    </cfRule>
  </conditionalFormatting>
  <conditionalFormatting sqref="C40 C45">
    <cfRule type="expression" dxfId="0" priority="172">
      <formula>#REF!&gt;=TODAY()</formula>
    </cfRule>
  </conditionalFormatting>
  <conditionalFormatting sqref="D40 D45">
    <cfRule type="expression" dxfId="0" priority="173">
      <formula>#REF!&gt;=TODAY()</formula>
    </cfRule>
  </conditionalFormatting>
  <conditionalFormatting sqref="D40 D45">
    <cfRule type="expression" dxfId="0" priority="174">
      <formula>#REF!&gt;=TODAY()</formula>
    </cfRule>
  </conditionalFormatting>
  <conditionalFormatting sqref="D40 D45">
    <cfRule type="expression" dxfId="0" priority="175">
      <formula>#REF!&gt;=TODAY()</formula>
    </cfRule>
  </conditionalFormatting>
  <conditionalFormatting sqref="D40 D45">
    <cfRule type="expression" dxfId="0" priority="176">
      <formula>#REF!&gt;=TODAY()</formula>
    </cfRule>
  </conditionalFormatting>
  <conditionalFormatting sqref="D40 D45">
    <cfRule type="expression" dxfId="0" priority="177">
      <formula>#REF!&gt;=TODAY()</formula>
    </cfRule>
  </conditionalFormatting>
  <conditionalFormatting sqref="D40 D45">
    <cfRule type="expression" dxfId="0" priority="178">
      <formula>#REF!&gt;=TODAY()</formula>
    </cfRule>
  </conditionalFormatting>
  <conditionalFormatting sqref="C40 C45">
    <cfRule type="expression" dxfId="0" priority="179">
      <formula>#REF!&gt;=TODAY()</formula>
    </cfRule>
  </conditionalFormatting>
  <conditionalFormatting sqref="C40:D40 C45:D45">
    <cfRule type="expression" dxfId="0" priority="180">
      <formula>#REF!&gt;=TODAY()</formula>
    </cfRule>
  </conditionalFormatting>
  <conditionalFormatting sqref="C40:D40 C45:D45">
    <cfRule type="expression" dxfId="0" priority="181">
      <formula>#REF!&gt;=TODAY()</formula>
    </cfRule>
  </conditionalFormatting>
  <conditionalFormatting sqref="C40:D40 C45:D45">
    <cfRule type="expression" dxfId="0" priority="182">
      <formula>#REF!&gt;=TODAY()</formula>
    </cfRule>
  </conditionalFormatting>
  <conditionalFormatting sqref="C40:D40 C45:D45">
    <cfRule type="expression" dxfId="0" priority="183">
      <formula>#REF!&gt;=TODAY()</formula>
    </cfRule>
  </conditionalFormatting>
  <conditionalFormatting sqref="C40:D40 C45:D45">
    <cfRule type="expression" dxfId="0" priority="184">
      <formula>#REF!&gt;=TODAY()</formula>
    </cfRule>
  </conditionalFormatting>
  <conditionalFormatting sqref="D40 D45">
    <cfRule type="expression" dxfId="0" priority="185">
      <formula>#REF!&gt;=TODAY()</formula>
    </cfRule>
  </conditionalFormatting>
  <conditionalFormatting sqref="D40 D45">
    <cfRule type="expression" dxfId="0" priority="186">
      <formula>#REF!&gt;=TODAY()</formula>
    </cfRule>
  </conditionalFormatting>
  <conditionalFormatting sqref="D40 D45">
    <cfRule type="expression" dxfId="0" priority="187">
      <formula>#REF!&gt;=TODAY()</formula>
    </cfRule>
  </conditionalFormatting>
  <conditionalFormatting sqref="D40 D45">
    <cfRule type="expression" dxfId="0" priority="188">
      <formula>#REF!&gt;=TODAY()</formula>
    </cfRule>
  </conditionalFormatting>
  <conditionalFormatting sqref="D40 D45">
    <cfRule type="expression" dxfId="0" priority="189">
      <formula>#REF!&gt;=TODAY()</formula>
    </cfRule>
  </conditionalFormatting>
  <conditionalFormatting sqref="D40 D45">
    <cfRule type="expression" dxfId="0" priority="190">
      <formula>#REF!&gt;=TODAY()</formula>
    </cfRule>
  </conditionalFormatting>
  <conditionalFormatting sqref="C40:D40 C45:D45">
    <cfRule type="expression" dxfId="0" priority="191">
      <formula>#REF!&gt;=TODAY()</formula>
    </cfRule>
  </conditionalFormatting>
  <conditionalFormatting sqref="C40:D40 C45:D45">
    <cfRule type="expression" dxfId="0" priority="192">
      <formula>#REF!&gt;=TODAY()</formula>
    </cfRule>
  </conditionalFormatting>
  <conditionalFormatting sqref="C40:D40 C45:D45">
    <cfRule type="expression" dxfId="0" priority="193">
      <formula>#REF!&gt;=TODAY()</formula>
    </cfRule>
  </conditionalFormatting>
  <conditionalFormatting sqref="C40:D40 C45:D45">
    <cfRule type="expression" dxfId="0" priority="194">
      <formula>#REF!&gt;=TODAY()</formula>
    </cfRule>
  </conditionalFormatting>
  <conditionalFormatting sqref="C40:D40 C45:D45">
    <cfRule type="expression" dxfId="0" priority="195">
      <formula>#REF!&gt;=TODAY()</formula>
    </cfRule>
  </conditionalFormatting>
  <conditionalFormatting sqref="C40:D40 C45:D45">
    <cfRule type="expression" dxfId="0" priority="196">
      <formula>#REF!&gt;=TODAY()</formula>
    </cfRule>
  </conditionalFormatting>
  <conditionalFormatting sqref="C40 C45">
    <cfRule type="expression" dxfId="0" priority="197">
      <formula>#REF!&gt;=TODAY()</formula>
    </cfRule>
  </conditionalFormatting>
  <conditionalFormatting sqref="C40 C45">
    <cfRule type="expression" dxfId="0" priority="198">
      <formula>#REF!&gt;=TODAY()</formula>
    </cfRule>
  </conditionalFormatting>
  <conditionalFormatting sqref="C40 C45">
    <cfRule type="expression" dxfId="0" priority="199">
      <formula>#REF!&gt;=TODAY()</formula>
    </cfRule>
  </conditionalFormatting>
  <conditionalFormatting sqref="C40 C45">
    <cfRule type="expression" dxfId="0" priority="200">
      <formula>#REF!&gt;=TODAY()</formula>
    </cfRule>
  </conditionalFormatting>
  <conditionalFormatting sqref="C40 C45">
    <cfRule type="expression" dxfId="0" priority="201">
      <formula>#REF!&gt;=TODAY()</formula>
    </cfRule>
  </conditionalFormatting>
  <conditionalFormatting sqref="C40 C45">
    <cfRule type="expression" dxfId="0" priority="202">
      <formula>#REF!&gt;=TODAY()</formula>
    </cfRule>
  </conditionalFormatting>
  <conditionalFormatting sqref="D40 D45">
    <cfRule type="expression" dxfId="0" priority="203">
      <formula>#REF!&gt;=TODAY()</formula>
    </cfRule>
  </conditionalFormatting>
  <conditionalFormatting sqref="D40 D45">
    <cfRule type="expression" dxfId="0" priority="204">
      <formula>#REF!&gt;=TODAY()</formula>
    </cfRule>
  </conditionalFormatting>
  <conditionalFormatting sqref="D40 D45">
    <cfRule type="expression" dxfId="0" priority="205">
      <formula>#REF!&gt;=TODAY()</formula>
    </cfRule>
  </conditionalFormatting>
  <conditionalFormatting sqref="D40 D45">
    <cfRule type="expression" dxfId="0" priority="206">
      <formula>#REF!&gt;=TODAY()</formula>
    </cfRule>
  </conditionalFormatting>
  <conditionalFormatting sqref="D40 D45">
    <cfRule type="expression" dxfId="0" priority="207">
      <formula>#REF!&gt;=TODAY()</formula>
    </cfRule>
  </conditionalFormatting>
  <conditionalFormatting sqref="D40 D45">
    <cfRule type="expression" dxfId="0" priority="208">
      <formula>#REF!&gt;=TODAY()</formula>
    </cfRule>
  </conditionalFormatting>
  <conditionalFormatting sqref="C40:D40 C45:D45">
    <cfRule type="expression" dxfId="0" priority="209">
      <formula>#REF!&gt;=TODAY()</formula>
    </cfRule>
  </conditionalFormatting>
  <conditionalFormatting sqref="C40:D40 C45:D45">
    <cfRule type="expression" dxfId="0" priority="210">
      <formula>#REF!&gt;=TODAY()</formula>
    </cfRule>
  </conditionalFormatting>
  <conditionalFormatting sqref="C40:D40 C45:D45">
    <cfRule type="expression" dxfId="0" priority="211">
      <formula>#REF!&gt;=TODAY()</formula>
    </cfRule>
  </conditionalFormatting>
  <conditionalFormatting sqref="C40:D40 C45:D45">
    <cfRule type="expression" dxfId="0" priority="212">
      <formula>#REF!&gt;=TODAY()</formula>
    </cfRule>
  </conditionalFormatting>
  <conditionalFormatting sqref="C40:D40 C45:D45">
    <cfRule type="expression" dxfId="0" priority="213">
      <formula>#REF!&gt;=TODAY()</formula>
    </cfRule>
  </conditionalFormatting>
  <conditionalFormatting sqref="C40:D40 C45:D45">
    <cfRule type="expression" dxfId="0" priority="214">
      <formula>#REF!&gt;=TODAY()</formula>
    </cfRule>
  </conditionalFormatting>
  <conditionalFormatting sqref="C40 C45">
    <cfRule type="expression" dxfId="0" priority="215">
      <formula>#REF!&gt;=TODAY()</formula>
    </cfRule>
  </conditionalFormatting>
  <conditionalFormatting sqref="C40 C45">
    <cfRule type="expression" dxfId="0" priority="216">
      <formula>#REF!&gt;=TODAY()</formula>
    </cfRule>
  </conditionalFormatting>
  <conditionalFormatting sqref="C40 C45">
    <cfRule type="expression" dxfId="0" priority="217">
      <formula>#REF!&gt;=TODAY()</formula>
    </cfRule>
  </conditionalFormatting>
  <conditionalFormatting sqref="C40 C45">
    <cfRule type="expression" dxfId="0" priority="218">
      <formula>#REF!&gt;=TODAY()</formula>
    </cfRule>
  </conditionalFormatting>
  <conditionalFormatting sqref="C40 C45">
    <cfRule type="expression" dxfId="0" priority="219">
      <formula>#REF!&gt;=TODAY()</formula>
    </cfRule>
  </conditionalFormatting>
  <conditionalFormatting sqref="C40 C45">
    <cfRule type="expression" dxfId="0" priority="220">
      <formula>#REF!&gt;=TODAY()</formula>
    </cfRule>
  </conditionalFormatting>
  <conditionalFormatting sqref="D40 D45">
    <cfRule type="expression" dxfId="0" priority="221">
      <formula>#REF!&gt;=TODAY()</formula>
    </cfRule>
  </conditionalFormatting>
  <conditionalFormatting sqref="D40 D45">
    <cfRule type="expression" dxfId="0" priority="222">
      <formula>#REF!&gt;=TODAY()</formula>
    </cfRule>
  </conditionalFormatting>
  <conditionalFormatting sqref="D40 D45">
    <cfRule type="expression" dxfId="0" priority="223">
      <formula>#REF!&gt;=TODAY()</formula>
    </cfRule>
  </conditionalFormatting>
  <conditionalFormatting sqref="D40 D45">
    <cfRule type="expression" dxfId="0" priority="224">
      <formula>#REF!&gt;=TODAY()</formula>
    </cfRule>
  </conditionalFormatting>
  <conditionalFormatting sqref="D40 D45">
    <cfRule type="expression" dxfId="0" priority="225">
      <formula>#REF!&gt;=TODAY()</formula>
    </cfRule>
  </conditionalFormatting>
  <conditionalFormatting sqref="D40 D45">
    <cfRule type="expression" dxfId="0" priority="226">
      <formula>#REF!&gt;=TODAY()</formula>
    </cfRule>
  </conditionalFormatting>
  <conditionalFormatting sqref="C40 C45">
    <cfRule type="expression" dxfId="0" priority="227">
      <formula>#REF!&gt;=TODAY()</formula>
    </cfRule>
  </conditionalFormatting>
  <conditionalFormatting sqref="C40 C45">
    <cfRule type="expression" dxfId="0" priority="228">
      <formula>#REF!&gt;=TODAY()</formula>
    </cfRule>
  </conditionalFormatting>
  <conditionalFormatting sqref="C40 C45">
    <cfRule type="expression" dxfId="0" priority="229">
      <formula>#REF!&gt;=TODAY()</formula>
    </cfRule>
  </conditionalFormatting>
  <conditionalFormatting sqref="C40 C45">
    <cfRule type="expression" dxfId="0" priority="230">
      <formula>#REF!&gt;=TODAY()</formula>
    </cfRule>
  </conditionalFormatting>
  <conditionalFormatting sqref="C40 C45">
    <cfRule type="expression" dxfId="0" priority="231">
      <formula>#REF!&gt;=TODAY()</formula>
    </cfRule>
  </conditionalFormatting>
  <conditionalFormatting sqref="C40 C45">
    <cfRule type="expression" dxfId="0" priority="232">
      <formula>#REF!&gt;=TODAY()</formula>
    </cfRule>
  </conditionalFormatting>
  <conditionalFormatting sqref="D40 D45">
    <cfRule type="expression" dxfId="0" priority="233">
      <formula>#REF!&gt;=TODAY()</formula>
    </cfRule>
  </conditionalFormatting>
  <conditionalFormatting sqref="D40 D45">
    <cfRule type="expression" dxfId="0" priority="234">
      <formula>#REF!&gt;=TODAY()</formula>
    </cfRule>
  </conditionalFormatting>
  <conditionalFormatting sqref="D40 D45">
    <cfRule type="expression" dxfId="0" priority="235">
      <formula>#REF!&gt;=TODAY()</formula>
    </cfRule>
  </conditionalFormatting>
  <conditionalFormatting sqref="D40 D45">
    <cfRule type="expression" dxfId="0" priority="236">
      <formula>#REF!&gt;=TODAY()</formula>
    </cfRule>
  </conditionalFormatting>
  <conditionalFormatting sqref="D40 D45">
    <cfRule type="expression" dxfId="0" priority="237">
      <formula>#REF!&gt;=TODAY()</formula>
    </cfRule>
  </conditionalFormatting>
  <conditionalFormatting sqref="D40 D45">
    <cfRule type="expression" dxfId="0" priority="238">
      <formula>#REF!&gt;=TODAY()</formula>
    </cfRule>
  </conditionalFormatting>
  <conditionalFormatting sqref="C45">
    <cfRule type="expression" dxfId="0" priority="239">
      <formula>#REF!&gt;=TODAY()</formula>
    </cfRule>
  </conditionalFormatting>
  <conditionalFormatting sqref="C45">
    <cfRule type="expression" dxfId="0" priority="240">
      <formula>#REF!&gt;=TODAY()</formula>
    </cfRule>
  </conditionalFormatting>
  <conditionalFormatting sqref="C45">
    <cfRule type="expression" dxfId="0" priority="241">
      <formula>#REF!&gt;=TODAY()</formula>
    </cfRule>
  </conditionalFormatting>
  <conditionalFormatting sqref="C45">
    <cfRule type="expression" dxfId="0" priority="242">
      <formula>#REF!&gt;=TODAY()</formula>
    </cfRule>
  </conditionalFormatting>
  <conditionalFormatting sqref="C45">
    <cfRule type="expression" dxfId="0" priority="243">
      <formula>#REF!&gt;=TODAY()</formula>
    </cfRule>
  </conditionalFormatting>
  <conditionalFormatting sqref="C45">
    <cfRule type="expression" dxfId="0" priority="244">
      <formula>#REF!&gt;=TODAY()</formula>
    </cfRule>
  </conditionalFormatting>
  <conditionalFormatting sqref="D45">
    <cfRule type="expression" dxfId="0" priority="245">
      <formula>#REF!&gt;=TODAY()</formula>
    </cfRule>
  </conditionalFormatting>
  <conditionalFormatting sqref="D45">
    <cfRule type="expression" dxfId="0" priority="246">
      <formula>#REF!&gt;=TODAY()</formula>
    </cfRule>
  </conditionalFormatting>
  <conditionalFormatting sqref="D45">
    <cfRule type="expression" dxfId="0" priority="247">
      <formula>#REF!&gt;=TODAY()</formula>
    </cfRule>
  </conditionalFormatting>
  <conditionalFormatting sqref="D45">
    <cfRule type="expression" dxfId="0" priority="248">
      <formula>#REF!&gt;=TODAY()</formula>
    </cfRule>
  </conditionalFormatting>
  <conditionalFormatting sqref="D45">
    <cfRule type="expression" dxfId="0" priority="249">
      <formula>#REF!&gt;=TODAY()</formula>
    </cfRule>
  </conditionalFormatting>
  <conditionalFormatting sqref="D45">
    <cfRule type="expression" dxfId="0" priority="250">
      <formula>#REF!&gt;=TODAY()</formula>
    </cfRule>
  </conditionalFormatting>
  <conditionalFormatting sqref="C45">
    <cfRule type="expression" dxfId="0" priority="251">
      <formula>#REF!&gt;=TODAY()</formula>
    </cfRule>
  </conditionalFormatting>
  <conditionalFormatting sqref="C45:D45">
    <cfRule type="expression" dxfId="0" priority="252">
      <formula>#REF!&gt;=TODAY()</formula>
    </cfRule>
  </conditionalFormatting>
  <conditionalFormatting sqref="C45:D45">
    <cfRule type="expression" dxfId="0" priority="253">
      <formula>#REF!&gt;=TODAY()</formula>
    </cfRule>
  </conditionalFormatting>
  <conditionalFormatting sqref="C45:D45">
    <cfRule type="expression" dxfId="0" priority="254">
      <formula>#REF!&gt;=TODAY()</formula>
    </cfRule>
  </conditionalFormatting>
  <conditionalFormatting sqref="C45:D45">
    <cfRule type="expression" dxfId="0" priority="255">
      <formula>#REF!&gt;=TODAY()</formula>
    </cfRule>
  </conditionalFormatting>
  <conditionalFormatting sqref="C45:D45">
    <cfRule type="expression" dxfId="0" priority="256">
      <formula>#REF!&gt;=TODAY()</formula>
    </cfRule>
  </conditionalFormatting>
  <conditionalFormatting sqref="D45">
    <cfRule type="expression" dxfId="0" priority="257">
      <formula>#REF!&gt;=TODAY()</formula>
    </cfRule>
  </conditionalFormatting>
  <conditionalFormatting sqref="D45">
    <cfRule type="expression" dxfId="0" priority="258">
      <formula>#REF!&gt;=TODAY()</formula>
    </cfRule>
  </conditionalFormatting>
  <conditionalFormatting sqref="D45">
    <cfRule type="expression" dxfId="0" priority="259">
      <formula>#REF!&gt;=TODAY()</formula>
    </cfRule>
  </conditionalFormatting>
  <conditionalFormatting sqref="D45">
    <cfRule type="expression" dxfId="0" priority="260">
      <formula>#REF!&gt;=TODAY()</formula>
    </cfRule>
  </conditionalFormatting>
  <conditionalFormatting sqref="D45">
    <cfRule type="expression" dxfId="0" priority="261">
      <formula>#REF!&gt;=TODAY()</formula>
    </cfRule>
  </conditionalFormatting>
  <conditionalFormatting sqref="D45">
    <cfRule type="expression" dxfId="0" priority="262">
      <formula>#REF!&gt;=TODAY()</formula>
    </cfRule>
  </conditionalFormatting>
  <conditionalFormatting sqref="C45:D45">
    <cfRule type="expression" dxfId="0" priority="263">
      <formula>#REF!&gt;=TODAY()</formula>
    </cfRule>
  </conditionalFormatting>
  <conditionalFormatting sqref="C45:D45">
    <cfRule type="expression" dxfId="0" priority="264">
      <formula>#REF!&gt;=TODAY()</formula>
    </cfRule>
  </conditionalFormatting>
  <conditionalFormatting sqref="C45:D45">
    <cfRule type="expression" dxfId="0" priority="265">
      <formula>#REF!&gt;=TODAY()</formula>
    </cfRule>
  </conditionalFormatting>
  <conditionalFormatting sqref="C45:D45">
    <cfRule type="expression" dxfId="0" priority="266">
      <formula>#REF!&gt;=TODAY()</formula>
    </cfRule>
  </conditionalFormatting>
  <conditionalFormatting sqref="C45:D45">
    <cfRule type="expression" dxfId="0" priority="267">
      <formula>#REF!&gt;=TODAY()</formula>
    </cfRule>
  </conditionalFormatting>
  <conditionalFormatting sqref="C45:D45">
    <cfRule type="expression" dxfId="0" priority="268">
      <formula>#REF!&gt;=TODAY()</formula>
    </cfRule>
  </conditionalFormatting>
  <conditionalFormatting sqref="C45">
    <cfRule type="expression" dxfId="0" priority="269">
      <formula>#REF!&gt;=TODAY()</formula>
    </cfRule>
  </conditionalFormatting>
  <conditionalFormatting sqref="C45">
    <cfRule type="expression" dxfId="0" priority="270">
      <formula>#REF!&gt;=TODAY()</formula>
    </cfRule>
  </conditionalFormatting>
  <conditionalFormatting sqref="C45">
    <cfRule type="expression" dxfId="0" priority="271">
      <formula>#REF!&gt;=TODAY()</formula>
    </cfRule>
  </conditionalFormatting>
  <conditionalFormatting sqref="C45">
    <cfRule type="expression" dxfId="0" priority="272">
      <formula>#REF!&gt;=TODAY()</formula>
    </cfRule>
  </conditionalFormatting>
  <conditionalFormatting sqref="C45">
    <cfRule type="expression" dxfId="0" priority="273">
      <formula>#REF!&gt;=TODAY()</formula>
    </cfRule>
  </conditionalFormatting>
  <conditionalFormatting sqref="C45">
    <cfRule type="expression" dxfId="0" priority="274">
      <formula>#REF!&gt;=TODAY()</formula>
    </cfRule>
  </conditionalFormatting>
  <conditionalFormatting sqref="D45">
    <cfRule type="expression" dxfId="0" priority="275">
      <formula>#REF!&gt;=TODAY()</formula>
    </cfRule>
  </conditionalFormatting>
  <conditionalFormatting sqref="D45">
    <cfRule type="expression" dxfId="0" priority="276">
      <formula>#REF!&gt;=TODAY()</formula>
    </cfRule>
  </conditionalFormatting>
  <conditionalFormatting sqref="D45">
    <cfRule type="expression" dxfId="0" priority="277">
      <formula>#REF!&gt;=TODAY()</formula>
    </cfRule>
  </conditionalFormatting>
  <conditionalFormatting sqref="D45">
    <cfRule type="expression" dxfId="0" priority="278">
      <formula>#REF!&gt;=TODAY()</formula>
    </cfRule>
  </conditionalFormatting>
  <conditionalFormatting sqref="D45">
    <cfRule type="expression" dxfId="0" priority="279">
      <formula>#REF!&gt;=TODAY()</formula>
    </cfRule>
  </conditionalFormatting>
  <conditionalFormatting sqref="D45">
    <cfRule type="expression" dxfId="0" priority="280">
      <formula>#REF!&gt;=TODAY()</formula>
    </cfRule>
  </conditionalFormatting>
  <conditionalFormatting sqref="C45:D45">
    <cfRule type="expression" dxfId="0" priority="281">
      <formula>#REF!&gt;=TODAY()</formula>
    </cfRule>
  </conditionalFormatting>
  <conditionalFormatting sqref="C45:D45">
    <cfRule type="expression" dxfId="0" priority="282">
      <formula>#REF!&gt;=TODAY()</formula>
    </cfRule>
  </conditionalFormatting>
  <conditionalFormatting sqref="C45:D45">
    <cfRule type="expression" dxfId="0" priority="283">
      <formula>#REF!&gt;=TODAY()</formula>
    </cfRule>
  </conditionalFormatting>
  <conditionalFormatting sqref="C45:D45">
    <cfRule type="expression" dxfId="0" priority="284">
      <formula>#REF!&gt;=TODAY()</formula>
    </cfRule>
  </conditionalFormatting>
  <conditionalFormatting sqref="C45:D45">
    <cfRule type="expression" dxfId="0" priority="285">
      <formula>#REF!&gt;=TODAY()</formula>
    </cfRule>
  </conditionalFormatting>
  <conditionalFormatting sqref="C45:D45">
    <cfRule type="expression" dxfId="0" priority="286">
      <formula>#REF!&gt;=TODAY()</formula>
    </cfRule>
  </conditionalFormatting>
  <conditionalFormatting sqref="C45">
    <cfRule type="expression" dxfId="0" priority="287">
      <formula>#REF!&gt;=TODAY()</formula>
    </cfRule>
  </conditionalFormatting>
  <conditionalFormatting sqref="C45">
    <cfRule type="expression" dxfId="0" priority="288">
      <formula>#REF!&gt;=TODAY()</formula>
    </cfRule>
  </conditionalFormatting>
  <conditionalFormatting sqref="C45">
    <cfRule type="expression" dxfId="0" priority="289">
      <formula>#REF!&gt;=TODAY()</formula>
    </cfRule>
  </conditionalFormatting>
  <conditionalFormatting sqref="C45">
    <cfRule type="expression" dxfId="0" priority="290">
      <formula>#REF!&gt;=TODAY()</formula>
    </cfRule>
  </conditionalFormatting>
  <conditionalFormatting sqref="C45">
    <cfRule type="expression" dxfId="0" priority="291">
      <formula>#REF!&gt;=TODAY()</formula>
    </cfRule>
  </conditionalFormatting>
  <conditionalFormatting sqref="C45">
    <cfRule type="expression" dxfId="0" priority="292">
      <formula>#REF!&gt;=TODAY()</formula>
    </cfRule>
  </conditionalFormatting>
  <conditionalFormatting sqref="D45">
    <cfRule type="expression" dxfId="0" priority="293">
      <formula>#REF!&gt;=TODAY()</formula>
    </cfRule>
  </conditionalFormatting>
  <conditionalFormatting sqref="D45">
    <cfRule type="expression" dxfId="0" priority="294">
      <formula>#REF!&gt;=TODAY()</formula>
    </cfRule>
  </conditionalFormatting>
  <conditionalFormatting sqref="D45">
    <cfRule type="expression" dxfId="0" priority="295">
      <formula>#REF!&gt;=TODAY()</formula>
    </cfRule>
  </conditionalFormatting>
  <conditionalFormatting sqref="D45">
    <cfRule type="expression" dxfId="0" priority="296">
      <formula>#REF!&gt;=TODAY()</formula>
    </cfRule>
  </conditionalFormatting>
  <conditionalFormatting sqref="D45">
    <cfRule type="expression" dxfId="0" priority="297">
      <formula>#REF!&gt;=TODAY()</formula>
    </cfRule>
  </conditionalFormatting>
  <conditionalFormatting sqref="D45">
    <cfRule type="expression" dxfId="0" priority="298">
      <formula>#REF!&gt;=TODAY()</formula>
    </cfRule>
  </conditionalFormatting>
  <conditionalFormatting sqref="C45">
    <cfRule type="expression" dxfId="0" priority="299">
      <formula>#REF!&gt;=TODAY()</formula>
    </cfRule>
  </conditionalFormatting>
  <conditionalFormatting sqref="C45">
    <cfRule type="expression" dxfId="0" priority="300">
      <formula>#REF!&gt;=TODAY()</formula>
    </cfRule>
  </conditionalFormatting>
  <conditionalFormatting sqref="C45">
    <cfRule type="expression" dxfId="0" priority="301">
      <formula>#REF!&gt;=TODAY()</formula>
    </cfRule>
  </conditionalFormatting>
  <conditionalFormatting sqref="C45">
    <cfRule type="expression" dxfId="0" priority="302">
      <formula>#REF!&gt;=TODAY()</formula>
    </cfRule>
  </conditionalFormatting>
  <conditionalFormatting sqref="C45">
    <cfRule type="expression" dxfId="0" priority="303">
      <formula>#REF!&gt;=TODAY()</formula>
    </cfRule>
  </conditionalFormatting>
  <conditionalFormatting sqref="C45">
    <cfRule type="expression" dxfId="0" priority="304">
      <formula>#REF!&gt;=TODAY()</formula>
    </cfRule>
  </conditionalFormatting>
  <conditionalFormatting sqref="D45">
    <cfRule type="expression" dxfId="0" priority="305">
      <formula>#REF!&gt;=TODAY()</formula>
    </cfRule>
  </conditionalFormatting>
  <conditionalFormatting sqref="D45">
    <cfRule type="expression" dxfId="0" priority="306">
      <formula>#REF!&gt;=TODAY()</formula>
    </cfRule>
  </conditionalFormatting>
  <conditionalFormatting sqref="D45">
    <cfRule type="expression" dxfId="0" priority="307">
      <formula>#REF!&gt;=TODAY()</formula>
    </cfRule>
  </conditionalFormatting>
  <conditionalFormatting sqref="D45">
    <cfRule type="expression" dxfId="0" priority="308">
      <formula>#REF!&gt;=TODAY()</formula>
    </cfRule>
  </conditionalFormatting>
  <conditionalFormatting sqref="D45">
    <cfRule type="expression" dxfId="0" priority="309">
      <formula>#REF!&gt;=TODAY()</formula>
    </cfRule>
  </conditionalFormatting>
  <conditionalFormatting sqref="D45">
    <cfRule type="expression" dxfId="0" priority="310">
      <formula>#REF!&gt;=TODAY()</formula>
    </cfRule>
  </conditionalFormatting>
  <conditionalFormatting sqref="F45:G45">
    <cfRule type="expression" dxfId="0" priority="311">
      <formula>#REF!&gt;=TODAY()</formula>
    </cfRule>
  </conditionalFormatting>
  <conditionalFormatting sqref="F45:G45">
    <cfRule type="expression" dxfId="0" priority="312">
      <formula>#REF!&gt;=TODAY()</formula>
    </cfRule>
  </conditionalFormatting>
  <conditionalFormatting sqref="F45:G45">
    <cfRule type="expression" dxfId="0" priority="313">
      <formula>#REF!&gt;=TODAY()</formula>
    </cfRule>
  </conditionalFormatting>
  <conditionalFormatting sqref="F45:G45">
    <cfRule type="expression" dxfId="0" priority="314">
      <formula>#REF!&gt;=TODAY()</formula>
    </cfRule>
  </conditionalFormatting>
  <conditionalFormatting sqref="F45:G45">
    <cfRule type="expression" dxfId="0" priority="315">
      <formula>#REF!&gt;=TODAY()</formula>
    </cfRule>
  </conditionalFormatting>
  <dataValidations>
    <dataValidation type="list" allowBlank="1" showErrorMessage="1" sqref="K6">
      <formula1>"1.0,2.0,3.0,4.0,5.0,6.0,7.0,8.0,9.0,10.0,11.0,12.0"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.43"/>
    <col customWidth="1" min="2" max="2" width="34.71"/>
    <col customWidth="1" min="3" max="4" width="8.86"/>
    <col customWidth="1" min="5" max="5" width="10.71"/>
    <col customWidth="1" min="6" max="7" width="8.29"/>
    <col customWidth="1" min="8" max="8" width="10.71"/>
    <col customWidth="1" min="9" max="9" width="1.86"/>
    <col customWidth="1" min="10" max="10" width="9.14"/>
    <col customWidth="1" min="11" max="11" width="10.86"/>
    <col customWidth="1" min="12" max="23" width="11.0"/>
    <col customWidth="1" min="24" max="24" width="10.29"/>
    <col customWidth="1" min="25" max="35" width="17.29"/>
  </cols>
  <sheetData>
    <row r="1" ht="6.75" customHeight="1">
      <c r="A1" s="150"/>
      <c r="B1" s="226"/>
      <c r="C1" s="227"/>
      <c r="D1" s="227"/>
      <c r="E1" s="227"/>
      <c r="F1" s="227"/>
      <c r="G1" s="227"/>
      <c r="H1" s="227"/>
      <c r="I1" s="150"/>
      <c r="J1" s="150"/>
      <c r="K1" s="150"/>
      <c r="L1" s="150"/>
      <c r="M1" s="150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ht="6.75" customHeight="1">
      <c r="A2" s="163"/>
      <c r="B2" s="229"/>
      <c r="C2" s="207"/>
      <c r="D2" s="207"/>
      <c r="E2" s="207"/>
      <c r="F2" s="207"/>
      <c r="G2" s="207"/>
      <c r="H2" s="208"/>
      <c r="I2" s="163"/>
      <c r="J2" s="163"/>
      <c r="K2" s="163"/>
      <c r="L2" s="163"/>
      <c r="M2" s="163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ht="19.5" customHeight="1">
      <c r="A3" s="213"/>
      <c r="B3" s="227"/>
      <c r="C3" s="227"/>
      <c r="D3" s="227"/>
      <c r="E3" s="227"/>
      <c r="F3" s="227"/>
      <c r="G3" s="227"/>
      <c r="H3" s="227"/>
      <c r="I3" s="213"/>
      <c r="J3" s="213"/>
      <c r="K3" s="213"/>
      <c r="L3" s="230">
        <v>1.0</v>
      </c>
      <c r="M3" s="230">
        <f t="shared" ref="M3:W3" si="1">L3+1</f>
        <v>2</v>
      </c>
      <c r="N3" s="230">
        <f t="shared" si="1"/>
        <v>3</v>
      </c>
      <c r="O3" s="230">
        <f t="shared" si="1"/>
        <v>4</v>
      </c>
      <c r="P3" s="230">
        <f t="shared" si="1"/>
        <v>5</v>
      </c>
      <c r="Q3" s="230">
        <f t="shared" si="1"/>
        <v>6</v>
      </c>
      <c r="R3" s="230">
        <f t="shared" si="1"/>
        <v>7</v>
      </c>
      <c r="S3" s="230">
        <f t="shared" si="1"/>
        <v>8</v>
      </c>
      <c r="T3" s="230">
        <f t="shared" si="1"/>
        <v>9</v>
      </c>
      <c r="U3" s="230">
        <f t="shared" si="1"/>
        <v>10</v>
      </c>
      <c r="V3" s="230">
        <f t="shared" si="1"/>
        <v>11</v>
      </c>
      <c r="W3" s="230">
        <f t="shared" si="1"/>
        <v>12</v>
      </c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ht="11.25" customHeight="1">
      <c r="A4" s="150"/>
      <c r="B4" s="167"/>
      <c r="C4" s="227"/>
      <c r="D4" s="227"/>
      <c r="E4" s="227"/>
      <c r="F4" s="227"/>
      <c r="G4" s="227"/>
      <c r="H4" s="205"/>
      <c r="I4" s="150"/>
      <c r="J4" s="150"/>
      <c r="K4" s="150"/>
      <c r="L4" s="217">
        <v>43101.0</v>
      </c>
      <c r="M4" s="217">
        <v>43132.0</v>
      </c>
      <c r="N4" s="217" t="s">
        <v>90</v>
      </c>
      <c r="O4" s="217">
        <v>43191.0</v>
      </c>
      <c r="P4" s="217">
        <v>43221.0</v>
      </c>
      <c r="Q4" s="217" t="s">
        <v>91</v>
      </c>
      <c r="R4" s="217">
        <v>43282.0</v>
      </c>
      <c r="S4" s="217">
        <v>43325.0</v>
      </c>
      <c r="T4" s="217" t="s">
        <v>92</v>
      </c>
      <c r="U4" s="217">
        <v>43398.0</v>
      </c>
      <c r="V4" s="217">
        <v>43429.0</v>
      </c>
      <c r="W4" s="217" t="s">
        <v>93</v>
      </c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</row>
    <row r="5" ht="11.25" customHeight="1">
      <c r="A5" s="150"/>
      <c r="B5" s="167"/>
      <c r="C5" s="227"/>
      <c r="D5" s="227"/>
      <c r="E5" s="227"/>
      <c r="F5" s="227"/>
      <c r="G5" s="227"/>
      <c r="H5" s="205"/>
      <c r="I5" s="150"/>
      <c r="J5" s="150"/>
      <c r="K5" s="150"/>
      <c r="L5" s="217">
        <v>42736.0</v>
      </c>
      <c r="M5" s="217">
        <v>42767.0</v>
      </c>
      <c r="N5" s="217" t="s">
        <v>86</v>
      </c>
      <c r="O5" s="217">
        <v>42826.0</v>
      </c>
      <c r="P5" s="217">
        <v>42856.0</v>
      </c>
      <c r="Q5" s="217" t="s">
        <v>87</v>
      </c>
      <c r="R5" s="217">
        <v>42917.0</v>
      </c>
      <c r="S5" s="217">
        <v>42960.0</v>
      </c>
      <c r="T5" s="217" t="s">
        <v>88</v>
      </c>
      <c r="U5" s="217">
        <v>43033.0</v>
      </c>
      <c r="V5" s="217">
        <v>43064.0</v>
      </c>
      <c r="W5" s="217" t="s">
        <v>89</v>
      </c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</row>
    <row r="6" ht="6.75" customHeight="1">
      <c r="A6" s="163"/>
      <c r="B6" s="231"/>
      <c r="C6" s="232"/>
      <c r="D6" s="232"/>
      <c r="E6" s="232"/>
      <c r="F6" s="232"/>
      <c r="G6" s="232"/>
      <c r="H6" s="232"/>
      <c r="I6" s="163"/>
      <c r="J6" s="163"/>
      <c r="K6" s="16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</row>
    <row r="7" ht="6.75" customHeight="1">
      <c r="A7" s="150"/>
      <c r="B7" s="4"/>
      <c r="C7" s="205"/>
      <c r="D7" s="205"/>
      <c r="E7" s="205"/>
      <c r="F7" s="205"/>
      <c r="G7" s="205"/>
      <c r="H7" s="205"/>
      <c r="I7" s="150"/>
      <c r="J7" s="150"/>
      <c r="K7" s="150"/>
      <c r="L7" s="150"/>
      <c r="M7" s="15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</row>
    <row r="8" ht="15.0" customHeight="1">
      <c r="A8" s="233"/>
      <c r="B8" s="234"/>
      <c r="C8" s="228" t="str">
        <f t="array" ref="C8">INDEX(#REF!,MATCH('Comparable Q'!$C$9,Month!$DS$5:$EP$5,0))</f>
        <v>#N/A</v>
      </c>
      <c r="D8" s="228" t="str">
        <f t="array" ref="D8">INDEX(#REF!,MATCH('Comparable Q'!$D$9,Month!$DS$5:$EP$5,0))</f>
        <v>#N/A</v>
      </c>
      <c r="E8" s="228"/>
      <c r="F8" s="228" t="str">
        <f>INDEX(YTD!#REF!,MATCH('Comparable Q'!F9,YTD!$C$8:$EP$8,0))</f>
        <v>#ERROR!</v>
      </c>
      <c r="G8" s="228" t="str">
        <f>INDEX(YTD!#REF!,MATCH('Comparable Q'!G9,YTD!$C$8:$EP$8,0))</f>
        <v>#ERROR!</v>
      </c>
      <c r="H8" s="205"/>
      <c r="I8" s="233"/>
      <c r="J8" s="233"/>
      <c r="K8" s="233"/>
      <c r="L8" s="235" t="s">
        <v>127</v>
      </c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</row>
    <row r="9" ht="15.75" customHeight="1">
      <c r="A9" s="150"/>
      <c r="B9" s="236" t="s">
        <v>8</v>
      </c>
      <c r="C9" s="237" t="str">
        <f t="array" ref="C9">INDEX($L$4:$W$4,MATCH($L$9,$L$3:$W$3))</f>
        <v>2Q18</v>
      </c>
      <c r="D9" s="237" t="str">
        <f t="array" ref="D9">INDEX($L$5:$W$5,MATCH($L$9,$L$3:$W$3))</f>
        <v>2Q17</v>
      </c>
      <c r="E9" s="238" t="s">
        <v>120</v>
      </c>
      <c r="F9" s="238" t="str">
        <f t="array" ref="F9">INDEX($F$54:$F$65,MATCH($L$9,$H$54:$H$65,0))</f>
        <v>6M18</v>
      </c>
      <c r="G9" s="238" t="str">
        <f t="array" ref="G9">INDEX($G$54:$G$65,MATCH($L$9,$H$54:$H$65,0))</f>
        <v>6M17</v>
      </c>
      <c r="H9" s="239" t="s">
        <v>120</v>
      </c>
      <c r="I9" s="150"/>
      <c r="J9" s="150"/>
      <c r="K9" s="150"/>
      <c r="L9" s="159">
        <v>6.0</v>
      </c>
      <c r="M9" s="150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</row>
    <row r="10" ht="3.75" customHeight="1">
      <c r="A10" s="150"/>
      <c r="B10" s="220"/>
      <c r="C10" s="240"/>
      <c r="D10" s="240"/>
      <c r="E10" s="241"/>
      <c r="F10" s="241"/>
      <c r="G10" s="241"/>
      <c r="H10" s="240"/>
      <c r="I10" s="150"/>
      <c r="J10" s="150"/>
      <c r="K10" s="150"/>
      <c r="L10" s="4"/>
      <c r="M10" s="150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</row>
    <row r="11" ht="16.5" customHeight="1">
      <c r="A11" s="150"/>
      <c r="B11" s="236" t="s">
        <v>128</v>
      </c>
      <c r="C11" s="237"/>
      <c r="D11" s="237"/>
      <c r="E11" s="238"/>
      <c r="F11" s="238"/>
      <c r="G11" s="238"/>
      <c r="H11" s="239"/>
      <c r="I11" s="150"/>
      <c r="J11" s="150"/>
      <c r="K11" s="150"/>
      <c r="L11" s="4"/>
      <c r="M11" s="150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</row>
    <row r="12" ht="16.5" customHeight="1">
      <c r="A12" s="150"/>
      <c r="B12" s="242" t="s">
        <v>129</v>
      </c>
      <c r="C12" s="243">
        <f>HLOOKUP($C$9,Quarter!5:49,4,FALSE)</f>
        <v>48.575</v>
      </c>
      <c r="D12" s="243">
        <f>HLOOKUP($D$9,Quarter!$5:$49,4,FALSE)</f>
        <v>56.462</v>
      </c>
      <c r="E12" s="244">
        <f t="shared" ref="E12:E19" si="2">((C12-D12)/D12)*100</f>
        <v>-13.9686869</v>
      </c>
      <c r="F12" s="243">
        <f>HLOOKUP($F$9,YTD!$5:$42,4,FALSE)</f>
        <v>103.399</v>
      </c>
      <c r="G12" s="243">
        <f>HLOOKUP($G$9,YTD!$5:$42,4,FALSE)</f>
        <v>109.138</v>
      </c>
      <c r="H12" s="244">
        <f t="shared" ref="H12:H19" si="3">((F12-G12)/G12)*100</f>
        <v>-5.258480089</v>
      </c>
      <c r="I12" s="150"/>
      <c r="J12" s="150"/>
      <c r="K12" s="150"/>
      <c r="L12" s="216"/>
      <c r="M12" s="150"/>
      <c r="N12" s="150"/>
      <c r="O12" s="150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</row>
    <row r="13" ht="16.5" customHeight="1">
      <c r="A13" s="150"/>
      <c r="B13" s="245" t="s">
        <v>130</v>
      </c>
      <c r="C13" s="246">
        <f>HLOOKUP($C$9,Quarter!$5:$49,5,FALSE)</f>
        <v>18.155</v>
      </c>
      <c r="D13" s="246">
        <f>HLOOKUP($D$9,Quarter!$5:$49,5,FALSE)</f>
        <v>17.649</v>
      </c>
      <c r="E13" s="105">
        <f t="shared" si="2"/>
        <v>2.867017961</v>
      </c>
      <c r="F13" s="246">
        <f>HLOOKUP($F$9,YTD!$5:$42,5,FALSE)</f>
        <v>39.159</v>
      </c>
      <c r="G13" s="246">
        <f>HLOOKUP($G$9,YTD!$5:$42,5,FALSE)</f>
        <v>34.449</v>
      </c>
      <c r="H13" s="105">
        <f t="shared" si="3"/>
        <v>13.67238527</v>
      </c>
      <c r="I13" s="150"/>
      <c r="J13" s="150"/>
      <c r="K13" s="150"/>
      <c r="L13" s="216"/>
      <c r="M13" s="150"/>
      <c r="N13" s="150"/>
      <c r="O13" s="15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</row>
    <row r="14" ht="16.5" customHeight="1">
      <c r="A14" s="150"/>
      <c r="B14" s="245" t="s">
        <v>131</v>
      </c>
      <c r="C14" s="246">
        <f>HLOOKUP($C$9,Quarter!$5:$49,6,FALSE)</f>
        <v>11.111</v>
      </c>
      <c r="D14" s="246">
        <f>HLOOKUP($D$9,Quarter!$5:$49,6,FALSE)</f>
        <v>13.308</v>
      </c>
      <c r="E14" s="105">
        <f t="shared" si="2"/>
        <v>-16.50886685</v>
      </c>
      <c r="F14" s="246">
        <f>HLOOKUP($F$9,YTD!$5:$42,6,FALSE)</f>
        <v>22.714</v>
      </c>
      <c r="G14" s="246">
        <f>HLOOKUP($G$9,YTD!$5:$42,6,FALSE)</f>
        <v>25.424</v>
      </c>
      <c r="H14" s="105">
        <f t="shared" si="3"/>
        <v>-10.65921963</v>
      </c>
      <c r="I14" s="150"/>
      <c r="J14" s="150"/>
      <c r="K14" s="150"/>
      <c r="L14" s="216"/>
      <c r="M14" s="150"/>
      <c r="N14" s="150"/>
      <c r="O14" s="150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</row>
    <row r="15" ht="16.5" customHeight="1">
      <c r="A15" s="150"/>
      <c r="B15" s="245" t="s">
        <v>13</v>
      </c>
      <c r="C15" s="246">
        <f>HLOOKUP($C$9,Quarter!$5:$49,7,FALSE)</f>
        <v>6.027</v>
      </c>
      <c r="D15" s="246">
        <f>HLOOKUP($D$9,Quarter!$5:$49,7,FALSE)</f>
        <v>2.62</v>
      </c>
      <c r="E15" s="105">
        <f t="shared" si="2"/>
        <v>130.0381679</v>
      </c>
      <c r="F15" s="246">
        <f>HLOOKUP($F$9,YTD!$5:$42,7,FALSE)</f>
        <v>10.78</v>
      </c>
      <c r="G15" s="246">
        <f>HLOOKUP($G$9,YTD!$5:$42,7,FALSE)</f>
        <v>3.844</v>
      </c>
      <c r="H15" s="105">
        <f t="shared" si="3"/>
        <v>180.4370447</v>
      </c>
      <c r="I15" s="150"/>
      <c r="J15" s="150"/>
      <c r="K15" s="150"/>
      <c r="L15" s="216"/>
      <c r="M15" s="150"/>
      <c r="N15" s="150"/>
      <c r="O15" s="150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</row>
    <row r="16" ht="16.5" customHeight="1">
      <c r="A16" s="150"/>
      <c r="B16" s="245" t="s">
        <v>132</v>
      </c>
      <c r="C16" s="246">
        <f>HLOOKUP($C$9,Quarter!$5:$49,8,FALSE)</f>
        <v>27.442</v>
      </c>
      <c r="D16" s="246">
        <f>HLOOKUP($D$9,Quarter!$5:$49,8,FALSE)</f>
        <v>38.039</v>
      </c>
      <c r="E16" s="105">
        <f t="shared" si="2"/>
        <v>-27.85825074</v>
      </c>
      <c r="F16" s="246">
        <f>HLOOKUP($F$9,YTD!$5:$42,8,FALSE)</f>
        <v>58.953</v>
      </c>
      <c r="G16" s="246">
        <f>HLOOKUP($G$9,YTD!$5:$42,8,FALSE)</f>
        <v>69.102</v>
      </c>
      <c r="H16" s="105">
        <f t="shared" si="3"/>
        <v>-14.68698446</v>
      </c>
      <c r="I16" s="150"/>
      <c r="J16" s="150"/>
      <c r="K16" s="150"/>
      <c r="L16" s="216"/>
      <c r="M16" s="150"/>
      <c r="N16" s="150"/>
      <c r="O16" s="15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ht="16.5" customHeight="1">
      <c r="A17" s="150"/>
      <c r="B17" s="245" t="s">
        <v>133</v>
      </c>
      <c r="C17" s="246">
        <f>HLOOKUP($C$9,Quarter!$5:$49,9,FALSE)</f>
        <v>55.514</v>
      </c>
      <c r="D17" s="246">
        <f>HLOOKUP($D$9,Quarter!$5:$49,9,FALSE)</f>
        <v>57.008</v>
      </c>
      <c r="E17" s="105">
        <f t="shared" si="2"/>
        <v>-2.620684816</v>
      </c>
      <c r="F17" s="246">
        <f>HLOOKUP($F$9,YTD!$5:$42,9,FALSE)</f>
        <v>110.904</v>
      </c>
      <c r="G17" s="246">
        <f>HLOOKUP($G$9,YTD!$5:$42,9,FALSE)</f>
        <v>115.524</v>
      </c>
      <c r="H17" s="105">
        <f t="shared" si="3"/>
        <v>-3.999169004</v>
      </c>
      <c r="I17" s="150"/>
      <c r="J17" s="150"/>
      <c r="K17" s="150"/>
      <c r="L17" s="216"/>
      <c r="M17" s="150"/>
      <c r="N17" s="150"/>
      <c r="O17" s="150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ht="16.5" customHeight="1">
      <c r="A18" s="150"/>
      <c r="B18" s="247" t="s">
        <v>134</v>
      </c>
      <c r="C18" s="248">
        <f>HLOOKUP($C$9,Quarter!$5:$49,10,FALSE)</f>
        <v>166.824</v>
      </c>
      <c r="D18" s="248">
        <f>HLOOKUP($D$9,Quarter!$5:$49,10,FALSE)</f>
        <v>185.086</v>
      </c>
      <c r="E18" s="249">
        <f t="shared" si="2"/>
        <v>-9.866764639</v>
      </c>
      <c r="F18" s="248">
        <f>HLOOKUP($F$9,YTD!$5:$42,10,FALSE)</f>
        <v>345.909</v>
      </c>
      <c r="G18" s="248">
        <f>HLOOKUP($G$9,YTD!$5:$42,10,FALSE)</f>
        <v>357.481</v>
      </c>
      <c r="H18" s="249">
        <f t="shared" si="3"/>
        <v>-3.237095118</v>
      </c>
      <c r="I18" s="150"/>
      <c r="J18" s="150"/>
      <c r="K18" s="150"/>
      <c r="L18" s="216"/>
      <c r="M18" s="150"/>
      <c r="N18" s="150"/>
      <c r="O18" s="150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ht="16.5" customHeight="1">
      <c r="A19" s="150"/>
      <c r="B19" s="250" t="s">
        <v>135</v>
      </c>
      <c r="C19" s="251" t="str">
        <f>HLOOKUP($C$9,Quarter!$5:$49,11,FALSE)</f>
        <v/>
      </c>
      <c r="D19" s="251" t="str">
        <f>HLOOKUP($D$9,Quarter!$5:$49,11,FALSE)</f>
        <v/>
      </c>
      <c r="E19" s="252" t="str">
        <f t="shared" si="2"/>
        <v>#DIV/0!</v>
      </c>
      <c r="F19" s="251" t="str">
        <f>HLOOKUP($F$9,YTD!$5:$42,11,FALSE)</f>
        <v/>
      </c>
      <c r="G19" s="251" t="str">
        <f>HLOOKUP($G$9,YTD!$5:$42,11,FALSE)</f>
        <v/>
      </c>
      <c r="H19" s="252" t="str">
        <f t="shared" si="3"/>
        <v>#DIV/0!</v>
      </c>
      <c r="I19" s="150"/>
      <c r="J19" s="150"/>
      <c r="K19" s="150"/>
      <c r="L19" s="216"/>
      <c r="M19" s="150"/>
      <c r="N19" s="150"/>
      <c r="O19" s="150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ht="3.75" customHeight="1">
      <c r="A20" s="150"/>
      <c r="B20" s="253"/>
      <c r="C20" s="254"/>
      <c r="D20" s="255"/>
      <c r="E20" s="256"/>
      <c r="F20" s="257"/>
      <c r="G20" s="257"/>
      <c r="H20" s="258"/>
      <c r="I20" s="150"/>
      <c r="J20" s="150"/>
      <c r="K20" s="150"/>
      <c r="L20" s="216"/>
      <c r="M20" s="150"/>
      <c r="N20" s="150"/>
      <c r="O20" s="15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ht="16.5" customHeight="1">
      <c r="A21" s="150"/>
      <c r="B21" s="259" t="s">
        <v>136</v>
      </c>
      <c r="C21" s="260"/>
      <c r="D21" s="261"/>
      <c r="E21" s="262"/>
      <c r="F21" s="263"/>
      <c r="G21" s="264"/>
      <c r="H21" s="260"/>
      <c r="I21" s="150"/>
      <c r="J21" s="150"/>
      <c r="K21" s="4"/>
      <c r="L21" s="216"/>
      <c r="M21" s="150"/>
      <c r="N21" s="150"/>
      <c r="O21" s="15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ht="16.5" customHeight="1">
      <c r="A22" s="150"/>
      <c r="B22" s="265" t="s">
        <v>129</v>
      </c>
      <c r="C22" s="243">
        <f>HLOOKUP($C$9,Quarter!$5:$49,14,FALSE)</f>
        <v>18.483</v>
      </c>
      <c r="D22" s="243">
        <f>HLOOKUP($D$9,Quarter!$5:$49,14,FALSE)</f>
        <v>21.317</v>
      </c>
      <c r="E22" s="244">
        <f t="shared" ref="E22:E28" si="4">((C22-D22)/D22)*100</f>
        <v>-13.29455364</v>
      </c>
      <c r="F22" s="243">
        <f>HLOOKUP($F$9,YTD!$5:$42,14,FALSE)</f>
        <v>41.956</v>
      </c>
      <c r="G22" s="243">
        <f>HLOOKUP($G$9,YTD!$5:$42,14,FALSE)</f>
        <v>44.858</v>
      </c>
      <c r="H22" s="244">
        <f t="shared" ref="H22:H28" si="5">((F22-G22)/G22)*100</f>
        <v>-6.469303134</v>
      </c>
      <c r="I22" s="150"/>
      <c r="J22" s="150"/>
      <c r="K22" s="4"/>
      <c r="L22" s="216"/>
      <c r="M22" s="150"/>
      <c r="N22" s="150"/>
      <c r="O22" s="15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ht="16.5" customHeight="1">
      <c r="A23" s="150"/>
      <c r="B23" s="245" t="s">
        <v>130</v>
      </c>
      <c r="C23" s="246">
        <f>HLOOKUP($C$9,Quarter!$5:$49,15,FALSE)</f>
        <v>15.056</v>
      </c>
      <c r="D23" s="246">
        <f>HLOOKUP($D$9,Quarter!$5:$49,15,FALSE)</f>
        <v>13.234</v>
      </c>
      <c r="E23" s="105">
        <f t="shared" si="4"/>
        <v>13.76756838</v>
      </c>
      <c r="F23" s="246">
        <f>HLOOKUP($F$9,YTD!$5:$42,15,FALSE)</f>
        <v>29.944</v>
      </c>
      <c r="G23" s="246">
        <f>HLOOKUP($G$9,YTD!$5:$42,15,FALSE)</f>
        <v>28.856</v>
      </c>
      <c r="H23" s="105">
        <f t="shared" si="5"/>
        <v>3.770446354</v>
      </c>
      <c r="I23" s="222"/>
      <c r="J23" s="150"/>
      <c r="K23" s="4"/>
      <c r="L23" s="150"/>
      <c r="M23" s="150"/>
      <c r="N23" s="150"/>
      <c r="O23" s="15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ht="16.5" customHeight="1">
      <c r="A24" s="150"/>
      <c r="B24" s="245" t="s">
        <v>131</v>
      </c>
      <c r="C24" s="246">
        <f>HLOOKUP($C$9,Quarter!$5:$49,16,FALSE)</f>
        <v>16.316</v>
      </c>
      <c r="D24" s="246">
        <f>HLOOKUP($D$9,Quarter!$5:$49,16,FALSE)</f>
        <v>16.034</v>
      </c>
      <c r="E24" s="105">
        <f t="shared" si="4"/>
        <v>1.758762629</v>
      </c>
      <c r="F24" s="246">
        <f>HLOOKUP($F$9,YTD!$5:$42,16,FALSE)</f>
        <v>31.891</v>
      </c>
      <c r="G24" s="246">
        <f>HLOOKUP($G$9,YTD!$5:$42,16,FALSE)</f>
        <v>30.176</v>
      </c>
      <c r="H24" s="105">
        <f t="shared" si="5"/>
        <v>5.683324496</v>
      </c>
      <c r="I24" s="222"/>
      <c r="J24" s="150"/>
      <c r="K24" s="4"/>
      <c r="L24" s="150"/>
      <c r="M24" s="150"/>
      <c r="N24" s="150"/>
      <c r="O24" s="15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ht="16.5" customHeight="1">
      <c r="A25" s="150"/>
      <c r="B25" s="245" t="s">
        <v>13</v>
      </c>
      <c r="C25" s="246">
        <f>HLOOKUP($C$9,Quarter!$5:$49,17,FALSE)</f>
        <v>6.299</v>
      </c>
      <c r="D25" s="246">
        <f>HLOOKUP($D$9,Quarter!$5:$49,17,FALSE)</f>
        <v>3.67</v>
      </c>
      <c r="E25" s="105">
        <f t="shared" si="4"/>
        <v>71.63487738</v>
      </c>
      <c r="F25" s="246">
        <f>HLOOKUP($F$9,YTD!$5:$42,17,FALSE)</f>
        <v>11.19</v>
      </c>
      <c r="G25" s="246">
        <f>HLOOKUP($G$9,YTD!$5:$42,17,FALSE)</f>
        <v>9.507</v>
      </c>
      <c r="H25" s="105">
        <f t="shared" si="5"/>
        <v>17.70274535</v>
      </c>
      <c r="I25" s="222"/>
      <c r="J25" s="150"/>
      <c r="K25" s="150"/>
      <c r="L25" s="150"/>
      <c r="M25" s="150"/>
      <c r="N25" s="150"/>
      <c r="O25" s="150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ht="16.5" customHeight="1">
      <c r="A26" s="150"/>
      <c r="B26" s="245" t="s">
        <v>133</v>
      </c>
      <c r="C26" s="246">
        <f>HLOOKUP($C$9,Quarter!$5:$49,18,FALSE)</f>
        <v>12.847</v>
      </c>
      <c r="D26" s="246">
        <f>HLOOKUP($D$9,Quarter!$5:$49,18,FALSE)</f>
        <v>15.275</v>
      </c>
      <c r="E26" s="105">
        <f t="shared" si="4"/>
        <v>-15.89525368</v>
      </c>
      <c r="F26" s="246">
        <f>HLOOKUP($F$9,YTD!$5:$42,18,FALSE)</f>
        <v>23.133</v>
      </c>
      <c r="G26" s="246">
        <f>HLOOKUP($G$9,YTD!$5:$42,18,FALSE)</f>
        <v>32.579</v>
      </c>
      <c r="H26" s="105">
        <f t="shared" si="5"/>
        <v>-28.99413733</v>
      </c>
      <c r="I26" s="222"/>
      <c r="J26" s="150"/>
      <c r="K26" s="150"/>
      <c r="L26" s="150"/>
      <c r="M26" s="150"/>
      <c r="N26" s="150"/>
      <c r="O26" s="15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ht="16.5" customHeight="1">
      <c r="A27" s="150"/>
      <c r="B27" s="247" t="s">
        <v>134</v>
      </c>
      <c r="C27" s="248">
        <f>HLOOKUP($C$9,Quarter!$5:$49,19,FALSE)</f>
        <v>69.001</v>
      </c>
      <c r="D27" s="248">
        <f>HLOOKUP($D$9,Quarter!$5:$49,19,FALSE)</f>
        <v>69.53</v>
      </c>
      <c r="E27" s="249">
        <f t="shared" si="4"/>
        <v>-0.7608226665</v>
      </c>
      <c r="F27" s="248">
        <f>HLOOKUP($F$9,YTD!$5:$42,19,FALSE)</f>
        <v>138.114</v>
      </c>
      <c r="G27" s="248">
        <f>HLOOKUP($G$9,YTD!$5:$42,19,FALSE)</f>
        <v>145.976</v>
      </c>
      <c r="H27" s="249">
        <f t="shared" si="5"/>
        <v>-5.385816847</v>
      </c>
      <c r="I27" s="222"/>
      <c r="J27" s="150"/>
      <c r="K27" s="150"/>
      <c r="L27" s="150"/>
      <c r="M27" s="150"/>
      <c r="N27" s="150"/>
      <c r="O27" s="15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ht="16.5" customHeight="1">
      <c r="A28" s="150"/>
      <c r="B28" s="250" t="s">
        <v>135</v>
      </c>
      <c r="C28" s="251" t="str">
        <f>HLOOKUP($C$9,Quarter!$5:$49,20,FALSE)</f>
        <v/>
      </c>
      <c r="D28" s="251" t="str">
        <f>HLOOKUP($D$9,Quarter!$5:$49,20,FALSE)</f>
        <v/>
      </c>
      <c r="E28" s="252" t="str">
        <f t="shared" si="4"/>
        <v>#DIV/0!</v>
      </c>
      <c r="F28" s="251" t="str">
        <f>HLOOKUP($F$9,YTD!$5:$42,20,FALSE)</f>
        <v/>
      </c>
      <c r="G28" s="251" t="str">
        <f>HLOOKUP($G$9,YTD!$5:$42,20,FALSE)</f>
        <v/>
      </c>
      <c r="H28" s="252" t="str">
        <f t="shared" si="5"/>
        <v>#DIV/0!</v>
      </c>
      <c r="I28" s="222"/>
      <c r="J28" s="150"/>
      <c r="K28" s="150"/>
      <c r="L28" s="150"/>
      <c r="M28" s="150"/>
      <c r="N28" s="150"/>
      <c r="O28" s="15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ht="3.75" customHeight="1">
      <c r="A29" s="150"/>
      <c r="B29" s="220"/>
      <c r="C29" s="241"/>
      <c r="D29" s="241"/>
      <c r="E29" s="241"/>
      <c r="F29" s="105"/>
      <c r="G29" s="105"/>
      <c r="H29" s="240"/>
      <c r="I29" s="150"/>
      <c r="J29" s="150"/>
      <c r="K29" s="150"/>
      <c r="L29" s="150"/>
      <c r="M29" s="150"/>
      <c r="N29" s="150"/>
      <c r="O29" s="15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ht="16.5" customHeight="1">
      <c r="A30" s="150"/>
      <c r="B30" s="266" t="s">
        <v>25</v>
      </c>
      <c r="C30" s="267">
        <f t="shared" ref="C30:D30" si="6">C12+C22</f>
        <v>67.058</v>
      </c>
      <c r="D30" s="267">
        <f t="shared" si="6"/>
        <v>77.779</v>
      </c>
      <c r="E30" s="267">
        <f>((C30-D30)/D30)*100</f>
        <v>-13.78392625</v>
      </c>
      <c r="F30" s="268">
        <f t="shared" ref="F30:G30" si="7">F12+F22</f>
        <v>145.355</v>
      </c>
      <c r="G30" s="268">
        <f t="shared" si="7"/>
        <v>153.996</v>
      </c>
      <c r="H30" s="267">
        <f>((F30-G30)/G30)*100</f>
        <v>-5.611184706</v>
      </c>
      <c r="I30" s="150"/>
      <c r="J30" s="150"/>
      <c r="K30" s="150"/>
      <c r="L30" s="150"/>
      <c r="M30" s="150"/>
      <c r="N30" s="150"/>
      <c r="O30" s="15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ht="3.75" customHeight="1">
      <c r="A31" s="150"/>
      <c r="B31" s="220"/>
      <c r="C31" s="241"/>
      <c r="D31" s="246"/>
      <c r="E31" s="269"/>
      <c r="F31" s="183"/>
      <c r="G31" s="246"/>
      <c r="H31" s="269"/>
      <c r="I31" s="150"/>
      <c r="J31" s="150"/>
      <c r="K31" s="150"/>
      <c r="L31" s="150"/>
      <c r="M31" s="150"/>
      <c r="N31" s="150"/>
      <c r="O31" s="15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ht="16.5" customHeight="1">
      <c r="A32" s="150"/>
      <c r="B32" s="266" t="s">
        <v>26</v>
      </c>
      <c r="C32" s="267">
        <f t="shared" ref="C32:D32" si="8">C18+C27</f>
        <v>235.825</v>
      </c>
      <c r="D32" s="267">
        <f t="shared" si="8"/>
        <v>254.616</v>
      </c>
      <c r="E32" s="267">
        <f>((C32-D32)/D32)*100</f>
        <v>-7.38013322</v>
      </c>
      <c r="F32" s="268">
        <f t="shared" ref="F32:G32" si="9">F18+F27</f>
        <v>484.023</v>
      </c>
      <c r="G32" s="268">
        <f t="shared" si="9"/>
        <v>503.457</v>
      </c>
      <c r="H32" s="267">
        <f>((F32-G32)/G32)*100</f>
        <v>-3.860111191</v>
      </c>
      <c r="I32" s="150"/>
      <c r="J32" s="150"/>
      <c r="K32" s="150"/>
      <c r="L32" s="150"/>
      <c r="M32" s="150"/>
      <c r="N32" s="150"/>
      <c r="O32" s="15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ht="3.75" customHeight="1">
      <c r="A33" s="150"/>
      <c r="B33" s="220"/>
      <c r="C33" s="241"/>
      <c r="D33" s="246"/>
      <c r="E33" s="269"/>
      <c r="F33" s="183"/>
      <c r="G33" s="246"/>
      <c r="H33" s="269"/>
      <c r="I33" s="150"/>
      <c r="J33" s="150"/>
      <c r="K33" s="150"/>
      <c r="L33" s="150"/>
      <c r="M33" s="150"/>
      <c r="N33" s="150"/>
      <c r="O33" s="150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ht="16.5" customHeight="1">
      <c r="A34" s="150"/>
      <c r="B34" s="270" t="s">
        <v>27</v>
      </c>
      <c r="C34" s="271">
        <f t="shared" ref="C34:D34" si="10">C30+C32</f>
        <v>302.883</v>
      </c>
      <c r="D34" s="271">
        <f t="shared" si="10"/>
        <v>332.395</v>
      </c>
      <c r="E34" s="271">
        <f>((C34-D34)/D34)*100</f>
        <v>-8.87859324</v>
      </c>
      <c r="F34" s="271">
        <f t="shared" ref="F34:G34" si="11">F30+F32</f>
        <v>629.378</v>
      </c>
      <c r="G34" s="271">
        <f t="shared" si="11"/>
        <v>657.453</v>
      </c>
      <c r="H34" s="271">
        <f>((F34-G34)/G34)*100</f>
        <v>-4.270267228</v>
      </c>
      <c r="I34" s="150"/>
      <c r="J34" s="150"/>
      <c r="K34" s="150"/>
      <c r="L34" s="150"/>
      <c r="M34" s="150"/>
      <c r="N34" s="150"/>
      <c r="O34" s="15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ht="13.5" customHeight="1">
      <c r="A35" s="272"/>
      <c r="B35" s="273"/>
      <c r="C35" s="273"/>
      <c r="D35" s="91"/>
      <c r="E35" s="91"/>
      <c r="F35" s="91"/>
      <c r="G35" s="91"/>
      <c r="H35" s="91"/>
      <c r="I35" s="91"/>
      <c r="J35" s="150"/>
      <c r="K35" s="150"/>
      <c r="L35" s="150"/>
      <c r="M35" s="150"/>
      <c r="N35" s="150"/>
      <c r="O35" s="150"/>
      <c r="P35" s="92"/>
      <c r="Q35" s="92"/>
      <c r="R35" s="92"/>
      <c r="S35" s="92"/>
      <c r="T35" s="92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ht="13.5" customHeight="1">
      <c r="A36" s="150"/>
      <c r="B36" s="236" t="s">
        <v>29</v>
      </c>
      <c r="C36" s="237" t="str">
        <f t="shared" ref="C36:D36" si="12">C9</f>
        <v>2Q18</v>
      </c>
      <c r="D36" s="237" t="str">
        <f t="shared" si="12"/>
        <v>2Q17</v>
      </c>
      <c r="E36" s="238" t="s">
        <v>120</v>
      </c>
      <c r="F36" s="238" t="str">
        <f t="shared" ref="F36:G36" si="13">F9</f>
        <v>6M18</v>
      </c>
      <c r="G36" s="238" t="str">
        <f t="shared" si="13"/>
        <v>6M17</v>
      </c>
      <c r="H36" s="238" t="s">
        <v>120</v>
      </c>
      <c r="I36" s="150"/>
      <c r="J36" s="150"/>
      <c r="K36" s="150"/>
      <c r="L36" s="150"/>
      <c r="M36" s="150"/>
      <c r="N36" s="150"/>
      <c r="O36" s="15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ht="16.5" customHeight="1">
      <c r="A37" s="150"/>
      <c r="B37" s="274" t="s">
        <v>137</v>
      </c>
      <c r="C37" s="275" t="str">
        <f>HLOOKUP($C$9,Quarter!$5:$49,31,FALSE)</f>
        <v/>
      </c>
      <c r="D37" s="275" t="str">
        <f>HLOOKUP($D$9,Quarter!$5:$49,31,FALSE)</f>
        <v/>
      </c>
      <c r="E37" s="276" t="str">
        <f t="shared" ref="E37:E38" si="14">((C37-D37)/D37)*100</f>
        <v>#DIV/0!</v>
      </c>
      <c r="F37" s="275" t="str">
        <f>HLOOKUP($F$9,YTD!$5:$42,31,FALSE)</f>
        <v/>
      </c>
      <c r="G37" s="275" t="str">
        <f>HLOOKUP($G$9,YTD!$5:$42,31,FALSE)</f>
        <v/>
      </c>
      <c r="H37" s="276" t="str">
        <f t="shared" ref="H37:H38" si="15">((F37-G37)/G37)*100</f>
        <v>#DIV/0!</v>
      </c>
      <c r="I37" s="150"/>
      <c r="J37" s="150"/>
      <c r="K37" s="150"/>
      <c r="L37" s="150"/>
      <c r="M37" s="150"/>
      <c r="N37" s="150"/>
      <c r="O37" s="150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ht="16.5" customHeight="1">
      <c r="A38" s="150"/>
      <c r="B38" s="220" t="s">
        <v>138</v>
      </c>
      <c r="C38" s="246" t="str">
        <f>HLOOKUP($C$9,Quarter!$5:$49,32,FALSE)</f>
        <v/>
      </c>
      <c r="D38" s="246" t="str">
        <f>HLOOKUP($D$9,Quarter!$5:$49,32,FALSE)</f>
        <v/>
      </c>
      <c r="E38" s="105" t="str">
        <f t="shared" si="14"/>
        <v>#DIV/0!</v>
      </c>
      <c r="F38" s="246" t="str">
        <f>HLOOKUP($F$9,YTD!$5:$42,32,FALSE)</f>
        <v/>
      </c>
      <c r="G38" s="246" t="str">
        <f>HLOOKUP($G$9,YTD!$5:$42,32,FALSE)</f>
        <v/>
      </c>
      <c r="H38" s="105" t="str">
        <f t="shared" si="15"/>
        <v>#DIV/0!</v>
      </c>
      <c r="I38" s="150"/>
      <c r="J38" s="150"/>
      <c r="K38" s="150"/>
      <c r="L38" s="150"/>
      <c r="M38" s="150"/>
      <c r="N38" s="150"/>
      <c r="O38" s="150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ht="17.25" customHeight="1">
      <c r="A39" s="150"/>
      <c r="B39" s="277" t="s">
        <v>139</v>
      </c>
      <c r="C39" s="207"/>
      <c r="D39" s="207"/>
      <c r="E39" s="208"/>
      <c r="F39" s="278"/>
      <c r="G39" s="278"/>
      <c r="H39" s="279"/>
      <c r="I39" s="150"/>
      <c r="J39" s="150"/>
      <c r="K39" s="150"/>
      <c r="L39" s="150"/>
      <c r="M39" s="150"/>
      <c r="N39" s="150"/>
      <c r="O39" s="150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ht="13.5" customHeight="1">
      <c r="A40" s="272"/>
      <c r="B40" s="273"/>
      <c r="C40" s="273"/>
      <c r="D40" s="91"/>
      <c r="E40" s="91"/>
      <c r="F40" s="91"/>
      <c r="G40" s="91"/>
      <c r="H40" s="91"/>
      <c r="I40" s="91"/>
      <c r="J40" s="150"/>
      <c r="K40" s="150"/>
      <c r="L40" s="150"/>
      <c r="M40" s="150"/>
      <c r="N40" s="150"/>
      <c r="O40" s="150"/>
      <c r="P40" s="92"/>
      <c r="Q40" s="92"/>
      <c r="R40" s="92"/>
      <c r="S40" s="92"/>
      <c r="T40" s="92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ht="13.5" customHeight="1">
      <c r="A41" s="150"/>
      <c r="B41" s="236" t="s">
        <v>140</v>
      </c>
      <c r="C41" s="237" t="str">
        <f t="shared" ref="C41:D41" si="16">C9</f>
        <v>2Q18</v>
      </c>
      <c r="D41" s="237" t="str">
        <f t="shared" si="16"/>
        <v>2Q17</v>
      </c>
      <c r="E41" s="238" t="s">
        <v>120</v>
      </c>
      <c r="F41" s="238" t="str">
        <f t="shared" ref="F41:G41" si="17">F9</f>
        <v>6M18</v>
      </c>
      <c r="G41" s="238" t="str">
        <f t="shared" si="17"/>
        <v>6M17</v>
      </c>
      <c r="H41" s="238" t="s">
        <v>120</v>
      </c>
      <c r="I41" s="150"/>
      <c r="J41" s="150"/>
      <c r="K41" s="150"/>
      <c r="L41" s="150"/>
      <c r="M41" s="150"/>
      <c r="N41" s="150"/>
      <c r="O41" s="150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ht="16.5" customHeight="1">
      <c r="A42" s="150"/>
      <c r="B42" s="274" t="s">
        <v>141</v>
      </c>
      <c r="C42" s="275" t="str">
        <f>HLOOKUP($C$9,Quarter!$5:$49,36,FALSE)</f>
        <v/>
      </c>
      <c r="D42" s="275" t="str">
        <f>HLOOKUP($D$9,Quarter!$5:$49,36,FALSE)</f>
        <v/>
      </c>
      <c r="E42" s="276" t="str">
        <f t="shared" ref="E42:E43" si="18">((C42-D42)/D42)*100</f>
        <v>#DIV/0!</v>
      </c>
      <c r="F42" s="275" t="str">
        <f>HLOOKUP($F$9,YTD!$5:$42,36,FALSE)</f>
        <v/>
      </c>
      <c r="G42" s="275" t="str">
        <f>HLOOKUP($G$9,YTD!$5:$42,36,FALSE)</f>
        <v/>
      </c>
      <c r="H42" s="276" t="str">
        <f t="shared" ref="H42:H43" si="19">((F42-G42)/G42)*100</f>
        <v>#DIV/0!</v>
      </c>
      <c r="I42" s="150"/>
      <c r="J42" s="150"/>
      <c r="K42" s="150"/>
      <c r="L42" s="150"/>
      <c r="M42" s="150"/>
      <c r="N42" s="150"/>
      <c r="O42" s="150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ht="26.25" customHeight="1">
      <c r="A43" s="150"/>
      <c r="B43" s="280" t="s">
        <v>142</v>
      </c>
      <c r="C43" s="281">
        <f>HLOOKUP($C$9,Quarter!$5:$49,37,FALSE)</f>
        <v>23</v>
      </c>
      <c r="D43" s="281">
        <f>HLOOKUP($D$9,Quarter!$5:$49,37,FALSE)</f>
        <v>23</v>
      </c>
      <c r="E43" s="105">
        <f t="shared" si="18"/>
        <v>0</v>
      </c>
      <c r="F43" s="281">
        <f>HLOOKUP($F$9,YTD!$5:$42,37,FALSE)</f>
        <v>23</v>
      </c>
      <c r="G43" s="281">
        <f>HLOOKUP($G$9,YTD!$5:$42,37,FALSE)</f>
        <v>23</v>
      </c>
      <c r="H43" s="105">
        <f t="shared" si="19"/>
        <v>0</v>
      </c>
      <c r="I43" s="150"/>
      <c r="J43" s="150"/>
      <c r="K43" s="150"/>
      <c r="L43" s="150"/>
      <c r="M43" s="150"/>
      <c r="N43" s="150"/>
      <c r="O43" s="150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ht="12.75" customHeight="1">
      <c r="A44" s="150"/>
      <c r="B44" s="277" t="s">
        <v>143</v>
      </c>
      <c r="C44" s="207"/>
      <c r="D44" s="207"/>
      <c r="E44" s="208"/>
      <c r="F44" s="282"/>
      <c r="G44" s="282"/>
      <c r="H44" s="283"/>
      <c r="I44" s="150"/>
      <c r="J44" s="4"/>
      <c r="K44" s="150"/>
      <c r="L44" s="150"/>
      <c r="M44" s="15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ht="12.75" customHeight="1">
      <c r="A45" s="150"/>
      <c r="B45" s="226"/>
      <c r="C45" s="227"/>
      <c r="D45" s="227"/>
      <c r="E45" s="227"/>
      <c r="F45" s="227"/>
      <c r="G45" s="227"/>
      <c r="H45" s="227"/>
      <c r="I45" s="150"/>
      <c r="J45" s="4"/>
      <c r="K45" s="150"/>
      <c r="L45" s="150"/>
      <c r="M45" s="15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ht="12.75" customHeight="1">
      <c r="A46" s="150"/>
      <c r="B46" s="236" t="s">
        <v>144</v>
      </c>
      <c r="C46" s="237" t="str">
        <f t="shared" ref="C46:H46" si="20">C9</f>
        <v>2Q18</v>
      </c>
      <c r="D46" s="237" t="str">
        <f t="shared" si="20"/>
        <v>2Q17</v>
      </c>
      <c r="E46" s="237" t="str">
        <f t="shared" si="20"/>
        <v>∆ (%)</v>
      </c>
      <c r="F46" s="237" t="str">
        <f t="shared" si="20"/>
        <v>6M18</v>
      </c>
      <c r="G46" s="237" t="str">
        <f t="shared" si="20"/>
        <v>6M17</v>
      </c>
      <c r="H46" s="237" t="str">
        <f t="shared" si="20"/>
        <v>∆ (%)</v>
      </c>
      <c r="I46" s="150"/>
      <c r="J46" s="4"/>
      <c r="K46" s="150"/>
      <c r="L46" s="150"/>
      <c r="M46" s="15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ht="12.75" customHeight="1">
      <c r="A47" s="150"/>
      <c r="B47" s="274" t="s">
        <v>145</v>
      </c>
      <c r="C47" s="275" t="str">
        <f>HLOOKUP($C$9,Quarter!$5:$50,41,FALSE)</f>
        <v/>
      </c>
      <c r="D47" s="275" t="str">
        <f>HLOOKUP($D$9,Quarter!$5:$50,41,FALSE)</f>
        <v/>
      </c>
      <c r="E47" s="276" t="str">
        <f>((C47-D47)/D47)*100</f>
        <v>#DIV/0!</v>
      </c>
      <c r="F47" s="275" t="str">
        <f>HLOOKUP($F$9,YTD!$5:$50,41,FALSE)</f>
        <v/>
      </c>
      <c r="G47" s="275" t="str">
        <f>HLOOKUP($G$9,YTD!$5:$50,41,FALSE)</f>
        <v/>
      </c>
      <c r="H47" s="276" t="str">
        <f>((F47-G47)/G47)*100</f>
        <v>#DIV/0!</v>
      </c>
      <c r="I47" s="150"/>
      <c r="J47" s="4"/>
      <c r="K47" s="150"/>
      <c r="L47" s="150"/>
      <c r="M47" s="15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ht="12.75" customHeight="1">
      <c r="A48" s="150"/>
      <c r="B48" s="226"/>
      <c r="C48" s="227"/>
      <c r="D48" s="227"/>
      <c r="E48" s="227"/>
      <c r="F48" s="227"/>
      <c r="G48" s="227"/>
      <c r="H48" s="227"/>
      <c r="I48" s="150"/>
      <c r="J48" s="4"/>
      <c r="K48" s="150"/>
      <c r="L48" s="150"/>
      <c r="M48" s="15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ht="12.75" customHeight="1">
      <c r="A49" s="150"/>
      <c r="B49" s="126"/>
      <c r="C49" s="127"/>
      <c r="D49" s="127"/>
      <c r="E49" s="127"/>
      <c r="F49" s="127"/>
      <c r="G49" s="127"/>
      <c r="H49" s="127"/>
      <c r="I49" s="160"/>
      <c r="J49" s="4"/>
      <c r="K49" s="150"/>
      <c r="L49" s="150"/>
      <c r="M49" s="15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ht="12.75" customHeight="1">
      <c r="A50" s="150"/>
      <c r="B50" s="126"/>
      <c r="C50" s="127"/>
      <c r="D50" s="127"/>
      <c r="E50" s="127"/>
      <c r="F50" s="127"/>
      <c r="G50" s="127"/>
      <c r="H50" s="127"/>
      <c r="I50" s="160"/>
      <c r="J50" s="4"/>
      <c r="K50" s="150"/>
      <c r="L50" s="150"/>
      <c r="M50" s="15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ht="12.75" customHeight="1">
      <c r="A51" s="150"/>
      <c r="B51" s="126"/>
      <c r="C51" s="127"/>
      <c r="D51" s="127"/>
      <c r="E51" s="127"/>
      <c r="F51" s="127"/>
      <c r="G51" s="127"/>
      <c r="H51" s="127"/>
      <c r="I51" s="160"/>
      <c r="J51" s="4"/>
      <c r="K51" s="150"/>
      <c r="L51" s="150"/>
      <c r="M51" s="15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ht="12.75" customHeight="1">
      <c r="A52" s="150"/>
      <c r="B52" s="126"/>
      <c r="C52" s="127"/>
      <c r="D52" s="127"/>
      <c r="E52" s="127"/>
      <c r="F52" s="127"/>
      <c r="G52" s="127"/>
      <c r="H52" s="127"/>
      <c r="I52" s="160"/>
      <c r="J52" s="4"/>
      <c r="K52" s="150"/>
      <c r="L52" s="150"/>
      <c r="M52" s="150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ht="12.75" customHeight="1">
      <c r="A53" s="150"/>
      <c r="B53" s="4"/>
      <c r="C53" s="205"/>
      <c r="D53" s="205"/>
      <c r="E53" s="205"/>
      <c r="F53" s="205"/>
      <c r="G53" s="205"/>
      <c r="H53" s="205"/>
      <c r="I53" s="160"/>
      <c r="J53" s="4"/>
      <c r="K53" s="150"/>
      <c r="L53" s="150"/>
      <c r="M53" s="150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ht="12.75" customHeight="1">
      <c r="A54" s="233"/>
      <c r="B54" s="230"/>
      <c r="C54" s="228" t="s">
        <v>146</v>
      </c>
      <c r="D54" s="228">
        <v>17.0</v>
      </c>
      <c r="E54" s="228">
        <f>D54+1</f>
        <v>18</v>
      </c>
      <c r="F54" s="228" t="str">
        <f t="shared" ref="F54:F65" si="22">C54&amp;E54</f>
        <v>1M18</v>
      </c>
      <c r="G54" s="228" t="str">
        <f t="shared" ref="G54:G65" si="23">C54&amp;D54</f>
        <v>1M17</v>
      </c>
      <c r="H54" s="228">
        <v>1.0</v>
      </c>
      <c r="I54" s="160"/>
      <c r="J54" s="4"/>
      <c r="K54" s="150"/>
      <c r="L54" s="150"/>
      <c r="M54" s="150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ht="15.75" customHeight="1">
      <c r="A55" s="167"/>
      <c r="B55" s="230"/>
      <c r="C55" s="228" t="s">
        <v>147</v>
      </c>
      <c r="D55" s="228">
        <f t="shared" ref="D55:E55" si="21">D54</f>
        <v>17</v>
      </c>
      <c r="E55" s="228">
        <f t="shared" si="21"/>
        <v>18</v>
      </c>
      <c r="F55" s="228" t="str">
        <f t="shared" si="22"/>
        <v>2M18</v>
      </c>
      <c r="G55" s="228" t="str">
        <f t="shared" si="23"/>
        <v>2M17</v>
      </c>
      <c r="H55" s="228">
        <f t="shared" ref="H55:H65" si="25">H54+1</f>
        <v>2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ht="15.75" customHeight="1">
      <c r="A56" s="167"/>
      <c r="B56" s="230"/>
      <c r="C56" s="228" t="s">
        <v>148</v>
      </c>
      <c r="D56" s="228">
        <f t="shared" ref="D56:E56" si="24">D55</f>
        <v>17</v>
      </c>
      <c r="E56" s="228">
        <f t="shared" si="24"/>
        <v>18</v>
      </c>
      <c r="F56" s="228" t="str">
        <f t="shared" si="22"/>
        <v>3M18</v>
      </c>
      <c r="G56" s="228" t="str">
        <f t="shared" si="23"/>
        <v>3M17</v>
      </c>
      <c r="H56" s="228">
        <f t="shared" si="25"/>
        <v>3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ht="15.75" customHeight="1">
      <c r="A57" s="167"/>
      <c r="B57" s="167"/>
      <c r="C57" s="228" t="s">
        <v>149</v>
      </c>
      <c r="D57" s="228">
        <f t="shared" ref="D57:E57" si="26">D56</f>
        <v>17</v>
      </c>
      <c r="E57" s="228">
        <f t="shared" si="26"/>
        <v>18</v>
      </c>
      <c r="F57" s="228" t="str">
        <f t="shared" si="22"/>
        <v>4M18</v>
      </c>
      <c r="G57" s="228" t="str">
        <f t="shared" si="23"/>
        <v>4M17</v>
      </c>
      <c r="H57" s="228">
        <f t="shared" si="25"/>
        <v>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ht="15.75" customHeight="1">
      <c r="A58" s="167"/>
      <c r="B58" s="167"/>
      <c r="C58" s="228" t="s">
        <v>150</v>
      </c>
      <c r="D58" s="228">
        <f t="shared" ref="D58:E58" si="27">D57</f>
        <v>17</v>
      </c>
      <c r="E58" s="228">
        <f t="shared" si="27"/>
        <v>18</v>
      </c>
      <c r="F58" s="228" t="str">
        <f t="shared" si="22"/>
        <v>5M18</v>
      </c>
      <c r="G58" s="228" t="str">
        <f t="shared" si="23"/>
        <v>5M17</v>
      </c>
      <c r="H58" s="228">
        <f t="shared" si="25"/>
        <v>5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ht="15.75" customHeight="1">
      <c r="A59" s="167"/>
      <c r="B59" s="167"/>
      <c r="C59" s="228" t="s">
        <v>151</v>
      </c>
      <c r="D59" s="228">
        <f t="shared" ref="D59:E59" si="28">D58</f>
        <v>17</v>
      </c>
      <c r="E59" s="228">
        <f t="shared" si="28"/>
        <v>18</v>
      </c>
      <c r="F59" s="228" t="str">
        <f t="shared" si="22"/>
        <v>6M18</v>
      </c>
      <c r="G59" s="228" t="str">
        <f t="shared" si="23"/>
        <v>6M17</v>
      </c>
      <c r="H59" s="228">
        <f t="shared" si="25"/>
        <v>6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ht="15.75" customHeight="1">
      <c r="A60" s="167"/>
      <c r="B60" s="167"/>
      <c r="C60" s="228" t="s">
        <v>152</v>
      </c>
      <c r="D60" s="228">
        <f t="shared" ref="D60:E60" si="29">D59</f>
        <v>17</v>
      </c>
      <c r="E60" s="228">
        <f t="shared" si="29"/>
        <v>18</v>
      </c>
      <c r="F60" s="228" t="str">
        <f t="shared" si="22"/>
        <v>7M18</v>
      </c>
      <c r="G60" s="228" t="str">
        <f t="shared" si="23"/>
        <v>7M17</v>
      </c>
      <c r="H60" s="228">
        <f t="shared" si="25"/>
        <v>7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ht="15.75" customHeight="1">
      <c r="A61" s="167"/>
      <c r="B61" s="167"/>
      <c r="C61" s="228" t="s">
        <v>153</v>
      </c>
      <c r="D61" s="228">
        <f t="shared" ref="D61:E61" si="30">D60</f>
        <v>17</v>
      </c>
      <c r="E61" s="228">
        <f t="shared" si="30"/>
        <v>18</v>
      </c>
      <c r="F61" s="228" t="str">
        <f t="shared" si="22"/>
        <v>8M18</v>
      </c>
      <c r="G61" s="228" t="str">
        <f t="shared" si="23"/>
        <v>8M17</v>
      </c>
      <c r="H61" s="228">
        <f t="shared" si="25"/>
        <v>8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ht="15.75" customHeight="1">
      <c r="A62" s="167"/>
      <c r="B62" s="167"/>
      <c r="C62" s="228" t="s">
        <v>154</v>
      </c>
      <c r="D62" s="228">
        <f t="shared" ref="D62:E62" si="31">D61</f>
        <v>17</v>
      </c>
      <c r="E62" s="228">
        <f t="shared" si="31"/>
        <v>18</v>
      </c>
      <c r="F62" s="228" t="str">
        <f t="shared" si="22"/>
        <v>9M18</v>
      </c>
      <c r="G62" s="228" t="str">
        <f t="shared" si="23"/>
        <v>9M17</v>
      </c>
      <c r="H62" s="228">
        <f t="shared" si="25"/>
        <v>9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ht="15.75" customHeight="1">
      <c r="A63" s="167"/>
      <c r="B63" s="167"/>
      <c r="C63" s="228" t="s">
        <v>155</v>
      </c>
      <c r="D63" s="228">
        <f t="shared" ref="D63:E63" si="32">D62</f>
        <v>17</v>
      </c>
      <c r="E63" s="228">
        <f t="shared" si="32"/>
        <v>18</v>
      </c>
      <c r="F63" s="228" t="str">
        <f t="shared" si="22"/>
        <v>10M18</v>
      </c>
      <c r="G63" s="228" t="str">
        <f t="shared" si="23"/>
        <v>10M17</v>
      </c>
      <c r="H63" s="228">
        <f t="shared" si="25"/>
        <v>10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ht="15.75" customHeight="1">
      <c r="A64" s="167"/>
      <c r="B64" s="167"/>
      <c r="C64" s="228" t="s">
        <v>156</v>
      </c>
      <c r="D64" s="228">
        <f t="shared" ref="D64:E64" si="33">D63</f>
        <v>17</v>
      </c>
      <c r="E64" s="228">
        <f t="shared" si="33"/>
        <v>18</v>
      </c>
      <c r="F64" s="228" t="str">
        <f t="shared" si="22"/>
        <v>11M18</v>
      </c>
      <c r="G64" s="228" t="str">
        <f t="shared" si="23"/>
        <v>11M17</v>
      </c>
      <c r="H64" s="228">
        <f t="shared" si="25"/>
        <v>11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ht="15.75" customHeight="1">
      <c r="A65" s="167"/>
      <c r="B65" s="167"/>
      <c r="C65" s="228" t="s">
        <v>126</v>
      </c>
      <c r="D65" s="228">
        <f t="shared" ref="D65:E65" si="34">D64</f>
        <v>17</v>
      </c>
      <c r="E65" s="228">
        <f t="shared" si="34"/>
        <v>18</v>
      </c>
      <c r="F65" s="228" t="str">
        <f t="shared" si="22"/>
        <v>12M18</v>
      </c>
      <c r="G65" s="228" t="str">
        <f t="shared" si="23"/>
        <v>12M17</v>
      </c>
      <c r="H65" s="228">
        <f t="shared" si="25"/>
        <v>12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ht="15.75" customHeight="1">
      <c r="A66" s="4"/>
      <c r="B66" s="4"/>
      <c r="C66" s="205"/>
      <c r="D66" s="205"/>
      <c r="E66" s="205"/>
      <c r="F66" s="205"/>
      <c r="G66" s="205"/>
      <c r="H66" s="20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ht="15.75" customHeight="1">
      <c r="A67" s="4"/>
      <c r="B67" s="4"/>
      <c r="C67" s="205"/>
      <c r="D67" s="205"/>
      <c r="E67" s="205"/>
      <c r="F67" s="205"/>
      <c r="G67" s="205"/>
      <c r="H67" s="205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ht="15.75" customHeight="1">
      <c r="A68" s="4"/>
      <c r="B68" s="4"/>
      <c r="C68" s="205"/>
      <c r="D68" s="205"/>
      <c r="E68" s="205"/>
      <c r="F68" s="205"/>
      <c r="G68" s="205"/>
      <c r="H68" s="205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ht="15.75" customHeight="1">
      <c r="A69" s="4"/>
      <c r="B69" s="4"/>
      <c r="C69" s="205"/>
      <c r="D69" s="205"/>
      <c r="E69" s="205"/>
      <c r="F69" s="205"/>
      <c r="G69" s="205"/>
      <c r="H69" s="205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ht="15.75" customHeight="1">
      <c r="A70" s="4"/>
      <c r="B70" s="4"/>
      <c r="C70" s="205"/>
      <c r="D70" s="205"/>
      <c r="E70" s="205"/>
      <c r="F70" s="205"/>
      <c r="G70" s="205"/>
      <c r="H70" s="205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ht="15.75" customHeight="1">
      <c r="A71" s="4"/>
      <c r="B71" s="4"/>
      <c r="C71" s="205"/>
      <c r="D71" s="205"/>
      <c r="E71" s="205"/>
      <c r="F71" s="205"/>
      <c r="G71" s="205"/>
      <c r="H71" s="20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ht="15.75" customHeight="1">
      <c r="A72" s="4"/>
      <c r="B72" s="4"/>
      <c r="C72" s="205"/>
      <c r="D72" s="205"/>
      <c r="E72" s="205"/>
      <c r="F72" s="205"/>
      <c r="G72" s="205"/>
      <c r="H72" s="20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ht="15.75" customHeight="1">
      <c r="A73" s="4"/>
      <c r="B73" s="4"/>
      <c r="C73" s="205"/>
      <c r="D73" s="205"/>
      <c r="E73" s="205"/>
      <c r="F73" s="205"/>
      <c r="G73" s="205"/>
      <c r="H73" s="205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ht="15.75" customHeight="1">
      <c r="A74" s="4"/>
      <c r="B74" s="4"/>
      <c r="C74" s="205"/>
      <c r="D74" s="205"/>
      <c r="E74" s="205"/>
      <c r="F74" s="205"/>
      <c r="G74" s="205"/>
      <c r="H74" s="20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ht="15.75" customHeight="1">
      <c r="A75" s="4"/>
      <c r="B75" s="4"/>
      <c r="C75" s="205"/>
      <c r="D75" s="205"/>
      <c r="E75" s="205"/>
      <c r="F75" s="205"/>
      <c r="G75" s="205"/>
      <c r="H75" s="205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ht="15.75" customHeight="1">
      <c r="A76" s="4"/>
      <c r="B76" s="4"/>
      <c r="C76" s="205"/>
      <c r="D76" s="205"/>
      <c r="E76" s="205"/>
      <c r="F76" s="205"/>
      <c r="G76" s="205"/>
      <c r="H76" s="20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ht="15.75" customHeight="1">
      <c r="A77" s="4"/>
      <c r="B77" s="4"/>
      <c r="C77" s="205"/>
      <c r="D77" s="205"/>
      <c r="E77" s="205"/>
      <c r="F77" s="205"/>
      <c r="G77" s="205"/>
      <c r="H77" s="205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ht="15.75" customHeight="1">
      <c r="A78" s="4"/>
      <c r="B78" s="4"/>
      <c r="C78" s="205"/>
      <c r="D78" s="205"/>
      <c r="E78" s="205"/>
      <c r="F78" s="205"/>
      <c r="G78" s="205"/>
      <c r="H78" s="20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ht="15.75" customHeight="1">
      <c r="A79" s="4"/>
      <c r="B79" s="4"/>
      <c r="C79" s="205"/>
      <c r="D79" s="205"/>
      <c r="E79" s="205"/>
      <c r="F79" s="205"/>
      <c r="G79" s="205"/>
      <c r="H79" s="205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ht="15.75" customHeight="1">
      <c r="A80" s="4"/>
      <c r="B80" s="4"/>
      <c r="C80" s="205"/>
      <c r="D80" s="205"/>
      <c r="E80" s="205"/>
      <c r="F80" s="205"/>
      <c r="G80" s="205"/>
      <c r="H80" s="20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ht="15.75" customHeight="1">
      <c r="A81" s="4"/>
      <c r="B81" s="4"/>
      <c r="C81" s="205"/>
      <c r="D81" s="205"/>
      <c r="E81" s="205"/>
      <c r="F81" s="205"/>
      <c r="G81" s="205"/>
      <c r="H81" s="20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ht="15.75" customHeight="1">
      <c r="A82" s="4"/>
      <c r="B82" s="4"/>
      <c r="C82" s="205"/>
      <c r="D82" s="205"/>
      <c r="E82" s="205"/>
      <c r="F82" s="205"/>
      <c r="G82" s="205"/>
      <c r="H82" s="205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ht="15.75" customHeight="1">
      <c r="A83" s="4"/>
      <c r="B83" s="4"/>
      <c r="C83" s="205"/>
      <c r="D83" s="205"/>
      <c r="E83" s="205"/>
      <c r="F83" s="205"/>
      <c r="G83" s="205"/>
      <c r="H83" s="205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ht="15.75" customHeight="1">
      <c r="A84" s="4"/>
      <c r="B84" s="4"/>
      <c r="C84" s="205"/>
      <c r="D84" s="205"/>
      <c r="E84" s="205"/>
      <c r="F84" s="205"/>
      <c r="G84" s="205"/>
      <c r="H84" s="20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ht="15.75" customHeight="1">
      <c r="A85" s="4"/>
      <c r="B85" s="4"/>
      <c r="C85" s="205"/>
      <c r="D85" s="205"/>
      <c r="E85" s="205"/>
      <c r="F85" s="205"/>
      <c r="G85" s="205"/>
      <c r="H85" s="20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ht="15.75" customHeight="1">
      <c r="A86" s="4"/>
      <c r="B86" s="4"/>
      <c r="C86" s="205"/>
      <c r="D86" s="205"/>
      <c r="E86" s="205"/>
      <c r="F86" s="205"/>
      <c r="G86" s="205"/>
      <c r="H86" s="20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ht="15.75" customHeight="1">
      <c r="A87" s="4"/>
      <c r="B87" s="4"/>
      <c r="C87" s="205"/>
      <c r="D87" s="205"/>
      <c r="E87" s="205"/>
      <c r="F87" s="205"/>
      <c r="G87" s="205"/>
      <c r="H87" s="20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ht="15.75" customHeight="1">
      <c r="A88" s="4"/>
      <c r="B88" s="4"/>
      <c r="C88" s="205"/>
      <c r="D88" s="205"/>
      <c r="E88" s="205"/>
      <c r="F88" s="205"/>
      <c r="G88" s="205"/>
      <c r="H88" s="20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ht="15.75" customHeight="1">
      <c r="A89" s="4"/>
      <c r="B89" s="4"/>
      <c r="C89" s="205"/>
      <c r="D89" s="205"/>
      <c r="E89" s="205"/>
      <c r="F89" s="205"/>
      <c r="G89" s="205"/>
      <c r="H89" s="205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ht="15.75" customHeight="1">
      <c r="A90" s="4"/>
      <c r="B90" s="4"/>
      <c r="C90" s="205"/>
      <c r="D90" s="205"/>
      <c r="E90" s="205"/>
      <c r="F90" s="205"/>
      <c r="G90" s="205"/>
      <c r="H90" s="20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ht="15.75" customHeight="1">
      <c r="A91" s="4"/>
      <c r="B91" s="4"/>
      <c r="C91" s="205"/>
      <c r="D91" s="205"/>
      <c r="E91" s="205"/>
      <c r="F91" s="205"/>
      <c r="G91" s="205"/>
      <c r="H91" s="205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ht="15.75" customHeight="1">
      <c r="A92" s="4"/>
      <c r="B92" s="4"/>
      <c r="C92" s="205"/>
      <c r="D92" s="205"/>
      <c r="E92" s="205"/>
      <c r="F92" s="205"/>
      <c r="G92" s="205"/>
      <c r="H92" s="20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ht="15.75" customHeight="1">
      <c r="A93" s="4"/>
      <c r="B93" s="4"/>
      <c r="C93" s="205"/>
      <c r="D93" s="205"/>
      <c r="E93" s="205"/>
      <c r="F93" s="205"/>
      <c r="G93" s="205"/>
      <c r="H93" s="20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ht="15.75" customHeight="1">
      <c r="A94" s="4"/>
      <c r="B94" s="4"/>
      <c r="C94" s="205"/>
      <c r="D94" s="205"/>
      <c r="E94" s="205"/>
      <c r="F94" s="205"/>
      <c r="G94" s="205"/>
      <c r="H94" s="205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ht="15.75" customHeight="1">
      <c r="A95" s="4"/>
      <c r="B95" s="4"/>
      <c r="C95" s="205"/>
      <c r="D95" s="205"/>
      <c r="E95" s="205"/>
      <c r="F95" s="205"/>
      <c r="G95" s="205"/>
      <c r="H95" s="20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ht="15.75" customHeight="1">
      <c r="A96" s="4"/>
      <c r="B96" s="4"/>
      <c r="C96" s="205"/>
      <c r="D96" s="205"/>
      <c r="E96" s="205"/>
      <c r="F96" s="205"/>
      <c r="G96" s="205"/>
      <c r="H96" s="205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ht="15.75" customHeight="1">
      <c r="A97" s="4"/>
      <c r="B97" s="4"/>
      <c r="C97" s="205"/>
      <c r="D97" s="205"/>
      <c r="E97" s="205"/>
      <c r="F97" s="205"/>
      <c r="G97" s="205"/>
      <c r="H97" s="20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ht="15.75" customHeight="1">
      <c r="A98" s="4"/>
      <c r="B98" s="4"/>
      <c r="C98" s="205"/>
      <c r="D98" s="205"/>
      <c r="E98" s="205"/>
      <c r="F98" s="205"/>
      <c r="G98" s="205"/>
      <c r="H98" s="205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ht="15.75" customHeight="1">
      <c r="A99" s="4"/>
      <c r="B99" s="4"/>
      <c r="C99" s="205"/>
      <c r="D99" s="205"/>
      <c r="E99" s="205"/>
      <c r="F99" s="205"/>
      <c r="G99" s="205"/>
      <c r="H99" s="20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ht="15.75" customHeight="1">
      <c r="A100" s="4"/>
      <c r="B100" s="4"/>
      <c r="C100" s="205"/>
      <c r="D100" s="205"/>
      <c r="E100" s="205"/>
      <c r="F100" s="205"/>
      <c r="G100" s="205"/>
      <c r="H100" s="205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ht="15.75" customHeight="1">
      <c r="A101" s="4"/>
      <c r="B101" s="4"/>
      <c r="C101" s="205"/>
      <c r="D101" s="205"/>
      <c r="E101" s="205"/>
      <c r="F101" s="205"/>
      <c r="G101" s="205"/>
      <c r="H101" s="205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ht="15.75" customHeight="1">
      <c r="A102" s="4"/>
      <c r="B102" s="4"/>
      <c r="C102" s="205"/>
      <c r="D102" s="205"/>
      <c r="E102" s="205"/>
      <c r="F102" s="205"/>
      <c r="G102" s="205"/>
      <c r="H102" s="205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ht="15.75" customHeight="1">
      <c r="A103" s="4"/>
      <c r="B103" s="4"/>
      <c r="C103" s="205"/>
      <c r="D103" s="205"/>
      <c r="E103" s="205"/>
      <c r="F103" s="205"/>
      <c r="G103" s="205"/>
      <c r="H103" s="20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ht="15.75" customHeight="1">
      <c r="A104" s="4"/>
      <c r="B104" s="4"/>
      <c r="C104" s="205"/>
      <c r="D104" s="205"/>
      <c r="E104" s="205"/>
      <c r="F104" s="205"/>
      <c r="G104" s="205"/>
      <c r="H104" s="205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</row>
    <row r="105" ht="15.75" customHeight="1">
      <c r="A105" s="4"/>
      <c r="B105" s="4"/>
      <c r="C105" s="205"/>
      <c r="D105" s="205"/>
      <c r="E105" s="205"/>
      <c r="F105" s="205"/>
      <c r="G105" s="205"/>
      <c r="H105" s="20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</row>
    <row r="106" ht="15.75" customHeight="1">
      <c r="A106" s="4"/>
      <c r="B106" s="4"/>
      <c r="C106" s="205"/>
      <c r="D106" s="205"/>
      <c r="E106" s="205"/>
      <c r="F106" s="205"/>
      <c r="G106" s="205"/>
      <c r="H106" s="20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</row>
    <row r="107" ht="15.75" customHeight="1">
      <c r="A107" s="4"/>
      <c r="B107" s="4"/>
      <c r="C107" s="205"/>
      <c r="D107" s="205"/>
      <c r="E107" s="205"/>
      <c r="F107" s="205"/>
      <c r="G107" s="205"/>
      <c r="H107" s="205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</row>
    <row r="108" ht="15.75" customHeight="1">
      <c r="A108" s="4"/>
      <c r="B108" s="4"/>
      <c r="C108" s="205"/>
      <c r="D108" s="205"/>
      <c r="E108" s="205"/>
      <c r="F108" s="205"/>
      <c r="G108" s="205"/>
      <c r="H108" s="205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</row>
    <row r="109" ht="15.75" customHeight="1">
      <c r="A109" s="4"/>
      <c r="B109" s="4"/>
      <c r="C109" s="205"/>
      <c r="D109" s="205"/>
      <c r="E109" s="205"/>
      <c r="F109" s="205"/>
      <c r="G109" s="205"/>
      <c r="H109" s="20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</row>
    <row r="110" ht="15.75" customHeight="1">
      <c r="A110" s="4"/>
      <c r="B110" s="4"/>
      <c r="C110" s="205"/>
      <c r="D110" s="205"/>
      <c r="E110" s="205"/>
      <c r="F110" s="205"/>
      <c r="G110" s="205"/>
      <c r="H110" s="20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</row>
    <row r="111" ht="15.75" customHeight="1">
      <c r="A111" s="4"/>
      <c r="B111" s="4"/>
      <c r="C111" s="205"/>
      <c r="D111" s="205"/>
      <c r="E111" s="205"/>
      <c r="F111" s="205"/>
      <c r="G111" s="205"/>
      <c r="H111" s="20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</row>
    <row r="112" ht="15.75" customHeight="1">
      <c r="A112" s="4"/>
      <c r="B112" s="4"/>
      <c r="C112" s="205"/>
      <c r="D112" s="205"/>
      <c r="E112" s="205"/>
      <c r="F112" s="205"/>
      <c r="G112" s="205"/>
      <c r="H112" s="20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</row>
    <row r="113" ht="15.75" customHeight="1">
      <c r="A113" s="4"/>
      <c r="B113" s="4"/>
      <c r="C113" s="205"/>
      <c r="D113" s="205"/>
      <c r="E113" s="205"/>
      <c r="F113" s="205"/>
      <c r="G113" s="205"/>
      <c r="H113" s="20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</row>
    <row r="114" ht="15.75" customHeight="1">
      <c r="A114" s="4"/>
      <c r="B114" s="4"/>
      <c r="C114" s="205"/>
      <c r="D114" s="205"/>
      <c r="E114" s="205"/>
      <c r="F114" s="205"/>
      <c r="G114" s="205"/>
      <c r="H114" s="20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</row>
    <row r="115" ht="15.75" customHeight="1">
      <c r="A115" s="4"/>
      <c r="B115" s="4"/>
      <c r="C115" s="205"/>
      <c r="D115" s="205"/>
      <c r="E115" s="205"/>
      <c r="F115" s="205"/>
      <c r="G115" s="205"/>
      <c r="H115" s="205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</row>
    <row r="116" ht="15.75" customHeight="1">
      <c r="A116" s="4"/>
      <c r="B116" s="4"/>
      <c r="C116" s="205"/>
      <c r="D116" s="205"/>
      <c r="E116" s="205"/>
      <c r="F116" s="205"/>
      <c r="G116" s="205"/>
      <c r="H116" s="20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</row>
    <row r="117" ht="15.75" customHeight="1">
      <c r="A117" s="4"/>
      <c r="B117" s="4"/>
      <c r="C117" s="205"/>
      <c r="D117" s="205"/>
      <c r="E117" s="205"/>
      <c r="F117" s="205"/>
      <c r="G117" s="205"/>
      <c r="H117" s="20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</row>
    <row r="118" ht="15.75" customHeight="1">
      <c r="A118" s="4"/>
      <c r="B118" s="4"/>
      <c r="C118" s="205"/>
      <c r="D118" s="205"/>
      <c r="E118" s="205"/>
      <c r="F118" s="205"/>
      <c r="G118" s="205"/>
      <c r="H118" s="20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</row>
    <row r="119" ht="15.75" customHeight="1">
      <c r="A119" s="4"/>
      <c r="B119" s="4"/>
      <c r="C119" s="205"/>
      <c r="D119" s="205"/>
      <c r="E119" s="205"/>
      <c r="F119" s="205"/>
      <c r="G119" s="205"/>
      <c r="H119" s="20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</row>
    <row r="120" ht="15.75" customHeight="1">
      <c r="A120" s="4"/>
      <c r="B120" s="4"/>
      <c r="C120" s="205"/>
      <c r="D120" s="205"/>
      <c r="E120" s="205"/>
      <c r="F120" s="205"/>
      <c r="G120" s="205"/>
      <c r="H120" s="20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</row>
    <row r="121" ht="15.75" customHeight="1">
      <c r="A121" s="4"/>
      <c r="B121" s="4"/>
      <c r="C121" s="205"/>
      <c r="D121" s="205"/>
      <c r="E121" s="205"/>
      <c r="F121" s="205"/>
      <c r="G121" s="205"/>
      <c r="H121" s="205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</row>
    <row r="122" ht="15.75" customHeight="1">
      <c r="A122" s="4"/>
      <c r="B122" s="4"/>
      <c r="C122" s="205"/>
      <c r="D122" s="205"/>
      <c r="E122" s="205"/>
      <c r="F122" s="205"/>
      <c r="G122" s="205"/>
      <c r="H122" s="20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</row>
    <row r="123" ht="15.75" customHeight="1">
      <c r="A123" s="4"/>
      <c r="B123" s="4"/>
      <c r="C123" s="205"/>
      <c r="D123" s="205"/>
      <c r="E123" s="205"/>
      <c r="F123" s="205"/>
      <c r="G123" s="205"/>
      <c r="H123" s="20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</row>
    <row r="124" ht="15.75" customHeight="1">
      <c r="A124" s="4"/>
      <c r="B124" s="4"/>
      <c r="C124" s="205"/>
      <c r="D124" s="205"/>
      <c r="E124" s="205"/>
      <c r="F124" s="205"/>
      <c r="G124" s="205"/>
      <c r="H124" s="20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</row>
    <row r="125" ht="15.75" customHeight="1">
      <c r="A125" s="4"/>
      <c r="B125" s="4"/>
      <c r="C125" s="205"/>
      <c r="D125" s="205"/>
      <c r="E125" s="205"/>
      <c r="F125" s="205"/>
      <c r="G125" s="205"/>
      <c r="H125" s="20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</row>
    <row r="126" ht="15.75" customHeight="1">
      <c r="A126" s="4"/>
      <c r="B126" s="4"/>
      <c r="C126" s="205"/>
      <c r="D126" s="205"/>
      <c r="E126" s="205"/>
      <c r="F126" s="205"/>
      <c r="G126" s="205"/>
      <c r="H126" s="20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</row>
    <row r="127" ht="15.75" customHeight="1">
      <c r="A127" s="4"/>
      <c r="B127" s="4"/>
      <c r="C127" s="205"/>
      <c r="D127" s="205"/>
      <c r="E127" s="205"/>
      <c r="F127" s="205"/>
      <c r="G127" s="205"/>
      <c r="H127" s="20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</row>
    <row r="128" ht="15.75" customHeight="1">
      <c r="A128" s="4"/>
      <c r="B128" s="4"/>
      <c r="C128" s="205"/>
      <c r="D128" s="205"/>
      <c r="E128" s="205"/>
      <c r="F128" s="205"/>
      <c r="G128" s="205"/>
      <c r="H128" s="20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</row>
    <row r="129" ht="15.75" customHeight="1">
      <c r="A129" s="4"/>
      <c r="B129" s="4"/>
      <c r="C129" s="205"/>
      <c r="D129" s="205"/>
      <c r="E129" s="205"/>
      <c r="F129" s="205"/>
      <c r="G129" s="205"/>
      <c r="H129" s="205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</row>
    <row r="130" ht="15.75" customHeight="1">
      <c r="A130" s="4"/>
      <c r="B130" s="4"/>
      <c r="C130" s="205"/>
      <c r="D130" s="205"/>
      <c r="E130" s="205"/>
      <c r="F130" s="205"/>
      <c r="G130" s="205"/>
      <c r="H130" s="20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</row>
    <row r="131" ht="15.75" customHeight="1">
      <c r="A131" s="4"/>
      <c r="B131" s="4"/>
      <c r="C131" s="205"/>
      <c r="D131" s="205"/>
      <c r="E131" s="205"/>
      <c r="F131" s="205"/>
      <c r="G131" s="205"/>
      <c r="H131" s="205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</row>
    <row r="132" ht="15.75" customHeight="1">
      <c r="A132" s="4"/>
      <c r="B132" s="4"/>
      <c r="C132" s="205"/>
      <c r="D132" s="205"/>
      <c r="E132" s="205"/>
      <c r="F132" s="205"/>
      <c r="G132" s="205"/>
      <c r="H132" s="20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</row>
    <row r="133" ht="15.75" customHeight="1">
      <c r="A133" s="4"/>
      <c r="B133" s="4"/>
      <c r="C133" s="205"/>
      <c r="D133" s="205"/>
      <c r="E133" s="205"/>
      <c r="F133" s="205"/>
      <c r="G133" s="205"/>
      <c r="H133" s="20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</row>
    <row r="134" ht="15.75" customHeight="1">
      <c r="A134" s="4"/>
      <c r="B134" s="4"/>
      <c r="C134" s="205"/>
      <c r="D134" s="205"/>
      <c r="E134" s="205"/>
      <c r="F134" s="205"/>
      <c r="G134" s="205"/>
      <c r="H134" s="205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</row>
    <row r="135" ht="15.75" customHeight="1">
      <c r="A135" s="4"/>
      <c r="B135" s="4"/>
      <c r="C135" s="205"/>
      <c r="D135" s="205"/>
      <c r="E135" s="205"/>
      <c r="F135" s="205"/>
      <c r="G135" s="205"/>
      <c r="H135" s="20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</row>
    <row r="136" ht="15.75" customHeight="1">
      <c r="A136" s="4"/>
      <c r="B136" s="4"/>
      <c r="C136" s="205"/>
      <c r="D136" s="205"/>
      <c r="E136" s="205"/>
      <c r="F136" s="205"/>
      <c r="G136" s="205"/>
      <c r="H136" s="20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</row>
    <row r="137" ht="15.75" customHeight="1">
      <c r="A137" s="4"/>
      <c r="B137" s="4"/>
      <c r="C137" s="205"/>
      <c r="D137" s="205"/>
      <c r="E137" s="205"/>
      <c r="F137" s="205"/>
      <c r="G137" s="205"/>
      <c r="H137" s="20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</row>
    <row r="138" ht="15.75" customHeight="1">
      <c r="A138" s="4"/>
      <c r="B138" s="4"/>
      <c r="C138" s="205"/>
      <c r="D138" s="205"/>
      <c r="E138" s="205"/>
      <c r="F138" s="205"/>
      <c r="G138" s="205"/>
      <c r="H138" s="205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</row>
    <row r="139" ht="15.75" customHeight="1">
      <c r="A139" s="4"/>
      <c r="B139" s="4"/>
      <c r="C139" s="205"/>
      <c r="D139" s="205"/>
      <c r="E139" s="205"/>
      <c r="F139" s="205"/>
      <c r="G139" s="205"/>
      <c r="H139" s="20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</row>
    <row r="140" ht="15.75" customHeight="1">
      <c r="A140" s="4"/>
      <c r="B140" s="4"/>
      <c r="C140" s="205"/>
      <c r="D140" s="205"/>
      <c r="E140" s="205"/>
      <c r="F140" s="205"/>
      <c r="G140" s="205"/>
      <c r="H140" s="20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</row>
    <row r="141" ht="15.75" customHeight="1">
      <c r="A141" s="4"/>
      <c r="B141" s="4"/>
      <c r="C141" s="205"/>
      <c r="D141" s="205"/>
      <c r="E141" s="205"/>
      <c r="F141" s="205"/>
      <c r="G141" s="205"/>
      <c r="H141" s="20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</row>
    <row r="142" ht="15.75" customHeight="1">
      <c r="A142" s="4"/>
      <c r="B142" s="4"/>
      <c r="C142" s="205"/>
      <c r="D142" s="205"/>
      <c r="E142" s="205"/>
      <c r="F142" s="205"/>
      <c r="G142" s="205"/>
      <c r="H142" s="20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</row>
    <row r="143" ht="15.75" customHeight="1">
      <c r="A143" s="4"/>
      <c r="B143" s="4"/>
      <c r="C143" s="205"/>
      <c r="D143" s="205"/>
      <c r="E143" s="205"/>
      <c r="F143" s="205"/>
      <c r="G143" s="205"/>
      <c r="H143" s="20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</row>
    <row r="144" ht="15.75" customHeight="1">
      <c r="A144" s="4"/>
      <c r="B144" s="4"/>
      <c r="C144" s="205"/>
      <c r="D144" s="205"/>
      <c r="E144" s="205"/>
      <c r="F144" s="205"/>
      <c r="G144" s="205"/>
      <c r="H144" s="205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</row>
    <row r="145" ht="15.75" customHeight="1">
      <c r="A145" s="4"/>
      <c r="B145" s="4"/>
      <c r="C145" s="205"/>
      <c r="D145" s="205"/>
      <c r="E145" s="205"/>
      <c r="F145" s="205"/>
      <c r="G145" s="205"/>
      <c r="H145" s="20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</row>
    <row r="146" ht="15.75" customHeight="1">
      <c r="A146" s="4"/>
      <c r="B146" s="4"/>
      <c r="C146" s="205"/>
      <c r="D146" s="205"/>
      <c r="E146" s="205"/>
      <c r="F146" s="205"/>
      <c r="G146" s="205"/>
      <c r="H146" s="20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</row>
    <row r="147" ht="15.75" customHeight="1">
      <c r="A147" s="4"/>
      <c r="B147" s="4"/>
      <c r="C147" s="205"/>
      <c r="D147" s="205"/>
      <c r="E147" s="205"/>
      <c r="F147" s="205"/>
      <c r="G147" s="205"/>
      <c r="H147" s="205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</row>
    <row r="148" ht="15.75" customHeight="1">
      <c r="A148" s="4"/>
      <c r="B148" s="4"/>
      <c r="C148" s="205"/>
      <c r="D148" s="205"/>
      <c r="E148" s="205"/>
      <c r="F148" s="205"/>
      <c r="G148" s="205"/>
      <c r="H148" s="20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</row>
    <row r="149" ht="15.75" customHeight="1">
      <c r="A149" s="4"/>
      <c r="B149" s="4"/>
      <c r="C149" s="205"/>
      <c r="D149" s="205"/>
      <c r="E149" s="205"/>
      <c r="F149" s="205"/>
      <c r="G149" s="205"/>
      <c r="H149" s="205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</row>
    <row r="150" ht="15.75" customHeight="1">
      <c r="A150" s="4"/>
      <c r="B150" s="4"/>
      <c r="C150" s="205"/>
      <c r="D150" s="205"/>
      <c r="E150" s="205"/>
      <c r="F150" s="205"/>
      <c r="G150" s="205"/>
      <c r="H150" s="20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</row>
    <row r="151" ht="15.75" customHeight="1">
      <c r="A151" s="4"/>
      <c r="B151" s="4"/>
      <c r="C151" s="205"/>
      <c r="D151" s="205"/>
      <c r="E151" s="205"/>
      <c r="F151" s="205"/>
      <c r="G151" s="205"/>
      <c r="H151" s="205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</row>
    <row r="152" ht="15.75" customHeight="1">
      <c r="A152" s="4"/>
      <c r="B152" s="4"/>
      <c r="C152" s="205"/>
      <c r="D152" s="205"/>
      <c r="E152" s="205"/>
      <c r="F152" s="205"/>
      <c r="G152" s="205"/>
      <c r="H152" s="20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</row>
    <row r="153" ht="15.75" customHeight="1">
      <c r="A153" s="4"/>
      <c r="B153" s="4"/>
      <c r="C153" s="205"/>
      <c r="D153" s="205"/>
      <c r="E153" s="205"/>
      <c r="F153" s="205"/>
      <c r="G153" s="205"/>
      <c r="H153" s="205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</row>
    <row r="154" ht="15.75" customHeight="1">
      <c r="A154" s="4"/>
      <c r="B154" s="4"/>
      <c r="C154" s="205"/>
      <c r="D154" s="205"/>
      <c r="E154" s="205"/>
      <c r="F154" s="205"/>
      <c r="G154" s="205"/>
      <c r="H154" s="20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</row>
    <row r="155" ht="15.75" customHeight="1">
      <c r="A155" s="4"/>
      <c r="B155" s="4"/>
      <c r="C155" s="205"/>
      <c r="D155" s="205"/>
      <c r="E155" s="205"/>
      <c r="F155" s="205"/>
      <c r="G155" s="205"/>
      <c r="H155" s="205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</row>
    <row r="156" ht="15.75" customHeight="1">
      <c r="A156" s="4"/>
      <c r="B156" s="4"/>
      <c r="C156" s="205"/>
      <c r="D156" s="205"/>
      <c r="E156" s="205"/>
      <c r="F156" s="205"/>
      <c r="G156" s="205"/>
      <c r="H156" s="20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</row>
    <row r="157" ht="15.75" customHeight="1">
      <c r="A157" s="4"/>
      <c r="B157" s="4"/>
      <c r="C157" s="205"/>
      <c r="D157" s="205"/>
      <c r="E157" s="205"/>
      <c r="F157" s="205"/>
      <c r="G157" s="205"/>
      <c r="H157" s="205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</row>
    <row r="158" ht="15.75" customHeight="1">
      <c r="A158" s="4"/>
      <c r="B158" s="4"/>
      <c r="C158" s="205"/>
      <c r="D158" s="205"/>
      <c r="E158" s="205"/>
      <c r="F158" s="205"/>
      <c r="G158" s="205"/>
      <c r="H158" s="20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</row>
    <row r="159" ht="15.75" customHeight="1">
      <c r="A159" s="4"/>
      <c r="B159" s="4"/>
      <c r="C159" s="205"/>
      <c r="D159" s="205"/>
      <c r="E159" s="205"/>
      <c r="F159" s="205"/>
      <c r="G159" s="205"/>
      <c r="H159" s="20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</row>
    <row r="160" ht="15.75" customHeight="1">
      <c r="A160" s="4"/>
      <c r="B160" s="4"/>
      <c r="C160" s="205"/>
      <c r="D160" s="205"/>
      <c r="E160" s="205"/>
      <c r="F160" s="205"/>
      <c r="G160" s="205"/>
      <c r="H160" s="20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</row>
    <row r="161" ht="15.75" customHeight="1">
      <c r="A161" s="4"/>
      <c r="B161" s="4"/>
      <c r="C161" s="205"/>
      <c r="D161" s="205"/>
      <c r="E161" s="205"/>
      <c r="F161" s="205"/>
      <c r="G161" s="205"/>
      <c r="H161" s="20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</row>
    <row r="162" ht="15.75" customHeight="1">
      <c r="A162" s="4"/>
      <c r="B162" s="4"/>
      <c r="C162" s="205"/>
      <c r="D162" s="205"/>
      <c r="E162" s="205"/>
      <c r="F162" s="205"/>
      <c r="G162" s="205"/>
      <c r="H162" s="205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</row>
    <row r="163" ht="15.75" customHeight="1">
      <c r="A163" s="4"/>
      <c r="B163" s="4"/>
      <c r="C163" s="205"/>
      <c r="D163" s="205"/>
      <c r="E163" s="205"/>
      <c r="F163" s="205"/>
      <c r="G163" s="205"/>
      <c r="H163" s="20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</row>
    <row r="164" ht="15.75" customHeight="1">
      <c r="A164" s="4"/>
      <c r="B164" s="4"/>
      <c r="C164" s="205"/>
      <c r="D164" s="205"/>
      <c r="E164" s="205"/>
      <c r="F164" s="205"/>
      <c r="G164" s="205"/>
      <c r="H164" s="205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</row>
    <row r="165" ht="15.75" customHeight="1">
      <c r="A165" s="4"/>
      <c r="B165" s="4"/>
      <c r="C165" s="205"/>
      <c r="D165" s="205"/>
      <c r="E165" s="205"/>
      <c r="F165" s="205"/>
      <c r="G165" s="205"/>
      <c r="H165" s="20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</row>
    <row r="166" ht="15.75" customHeight="1">
      <c r="A166" s="4"/>
      <c r="B166" s="4"/>
      <c r="C166" s="205"/>
      <c r="D166" s="205"/>
      <c r="E166" s="205"/>
      <c r="F166" s="205"/>
      <c r="G166" s="205"/>
      <c r="H166" s="205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</row>
    <row r="167" ht="15.75" customHeight="1">
      <c r="A167" s="4"/>
      <c r="B167" s="4"/>
      <c r="C167" s="205"/>
      <c r="D167" s="205"/>
      <c r="E167" s="205"/>
      <c r="F167" s="205"/>
      <c r="G167" s="205"/>
      <c r="H167" s="20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</row>
    <row r="168" ht="15.75" customHeight="1">
      <c r="A168" s="4"/>
      <c r="B168" s="4"/>
      <c r="C168" s="205"/>
      <c r="D168" s="205"/>
      <c r="E168" s="205"/>
      <c r="F168" s="205"/>
      <c r="G168" s="205"/>
      <c r="H168" s="20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</row>
    <row r="169" ht="15.75" customHeight="1">
      <c r="A169" s="4"/>
      <c r="B169" s="4"/>
      <c r="C169" s="205"/>
      <c r="D169" s="205"/>
      <c r="E169" s="205"/>
      <c r="F169" s="205"/>
      <c r="G169" s="205"/>
      <c r="H169" s="20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</row>
    <row r="170" ht="15.75" customHeight="1">
      <c r="A170" s="4"/>
      <c r="B170" s="4"/>
      <c r="C170" s="205"/>
      <c r="D170" s="205"/>
      <c r="E170" s="205"/>
      <c r="F170" s="205"/>
      <c r="G170" s="205"/>
      <c r="H170" s="205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</row>
    <row r="171" ht="15.75" customHeight="1">
      <c r="A171" s="4"/>
      <c r="B171" s="4"/>
      <c r="C171" s="205"/>
      <c r="D171" s="205"/>
      <c r="E171" s="205"/>
      <c r="F171" s="205"/>
      <c r="G171" s="205"/>
      <c r="H171" s="20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</row>
    <row r="172" ht="15.75" customHeight="1">
      <c r="A172" s="4"/>
      <c r="B172" s="4"/>
      <c r="C172" s="205"/>
      <c r="D172" s="205"/>
      <c r="E172" s="205"/>
      <c r="F172" s="205"/>
      <c r="G172" s="205"/>
      <c r="H172" s="205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</row>
    <row r="173" ht="15.75" customHeight="1">
      <c r="A173" s="4"/>
      <c r="B173" s="4"/>
      <c r="C173" s="205"/>
      <c r="D173" s="205"/>
      <c r="E173" s="205"/>
      <c r="F173" s="205"/>
      <c r="G173" s="205"/>
      <c r="H173" s="20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</row>
    <row r="174" ht="15.75" customHeight="1">
      <c r="A174" s="4"/>
      <c r="B174" s="4"/>
      <c r="C174" s="205"/>
      <c r="D174" s="205"/>
      <c r="E174" s="205"/>
      <c r="F174" s="205"/>
      <c r="G174" s="205"/>
      <c r="H174" s="20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</row>
    <row r="175" ht="15.75" customHeight="1">
      <c r="A175" s="4"/>
      <c r="B175" s="4"/>
      <c r="C175" s="205"/>
      <c r="D175" s="205"/>
      <c r="E175" s="205"/>
      <c r="F175" s="205"/>
      <c r="G175" s="205"/>
      <c r="H175" s="20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</row>
    <row r="176" ht="15.75" customHeight="1">
      <c r="A176" s="4"/>
      <c r="B176" s="4"/>
      <c r="C176" s="205"/>
      <c r="D176" s="205"/>
      <c r="E176" s="205"/>
      <c r="F176" s="205"/>
      <c r="G176" s="205"/>
      <c r="H176" s="20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</row>
    <row r="177" ht="15.75" customHeight="1">
      <c r="A177" s="4"/>
      <c r="B177" s="4"/>
      <c r="C177" s="205"/>
      <c r="D177" s="205"/>
      <c r="E177" s="205"/>
      <c r="F177" s="205"/>
      <c r="G177" s="205"/>
      <c r="H177" s="20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</row>
    <row r="178" ht="15.75" customHeight="1">
      <c r="A178" s="4"/>
      <c r="B178" s="4"/>
      <c r="C178" s="205"/>
      <c r="D178" s="205"/>
      <c r="E178" s="205"/>
      <c r="F178" s="205"/>
      <c r="G178" s="205"/>
      <c r="H178" s="20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</row>
    <row r="179" ht="15.75" customHeight="1">
      <c r="A179" s="4"/>
      <c r="B179" s="4"/>
      <c r="C179" s="205"/>
      <c r="D179" s="205"/>
      <c r="E179" s="205"/>
      <c r="F179" s="205"/>
      <c r="G179" s="205"/>
      <c r="H179" s="20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</row>
    <row r="180" ht="15.75" customHeight="1">
      <c r="A180" s="4"/>
      <c r="B180" s="4"/>
      <c r="C180" s="205"/>
      <c r="D180" s="205"/>
      <c r="E180" s="205"/>
      <c r="F180" s="205"/>
      <c r="G180" s="205"/>
      <c r="H180" s="20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</row>
    <row r="181" ht="15.75" customHeight="1">
      <c r="A181" s="4"/>
      <c r="B181" s="4"/>
      <c r="C181" s="205"/>
      <c r="D181" s="205"/>
      <c r="E181" s="205"/>
      <c r="F181" s="205"/>
      <c r="G181" s="205"/>
      <c r="H181" s="20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</row>
    <row r="182" ht="15.75" customHeight="1">
      <c r="A182" s="4"/>
      <c r="B182" s="4"/>
      <c r="C182" s="205"/>
      <c r="D182" s="205"/>
      <c r="E182" s="205"/>
      <c r="F182" s="205"/>
      <c r="G182" s="205"/>
      <c r="H182" s="20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</row>
    <row r="183" ht="15.75" customHeight="1">
      <c r="A183" s="4"/>
      <c r="B183" s="4"/>
      <c r="C183" s="205"/>
      <c r="D183" s="205"/>
      <c r="E183" s="205"/>
      <c r="F183" s="205"/>
      <c r="G183" s="205"/>
      <c r="H183" s="20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</row>
    <row r="184" ht="15.75" customHeight="1">
      <c r="A184" s="4"/>
      <c r="B184" s="4"/>
      <c r="C184" s="205"/>
      <c r="D184" s="205"/>
      <c r="E184" s="205"/>
      <c r="F184" s="205"/>
      <c r="G184" s="205"/>
      <c r="H184" s="20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</row>
    <row r="185" ht="15.75" customHeight="1">
      <c r="A185" s="4"/>
      <c r="B185" s="4"/>
      <c r="C185" s="205"/>
      <c r="D185" s="205"/>
      <c r="E185" s="205"/>
      <c r="F185" s="205"/>
      <c r="G185" s="205"/>
      <c r="H185" s="20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</row>
    <row r="186" ht="15.75" customHeight="1">
      <c r="A186" s="4"/>
      <c r="B186" s="4"/>
      <c r="C186" s="205"/>
      <c r="D186" s="205"/>
      <c r="E186" s="205"/>
      <c r="F186" s="205"/>
      <c r="G186" s="205"/>
      <c r="H186" s="20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</row>
    <row r="187" ht="15.75" customHeight="1">
      <c r="A187" s="4"/>
      <c r="B187" s="4"/>
      <c r="C187" s="205"/>
      <c r="D187" s="205"/>
      <c r="E187" s="205"/>
      <c r="F187" s="205"/>
      <c r="G187" s="205"/>
      <c r="H187" s="20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</row>
    <row r="188" ht="15.75" customHeight="1">
      <c r="A188" s="4"/>
      <c r="B188" s="4"/>
      <c r="C188" s="205"/>
      <c r="D188" s="205"/>
      <c r="E188" s="205"/>
      <c r="F188" s="205"/>
      <c r="G188" s="205"/>
      <c r="H188" s="20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</row>
    <row r="189" ht="15.75" customHeight="1">
      <c r="A189" s="4"/>
      <c r="B189" s="4"/>
      <c r="C189" s="205"/>
      <c r="D189" s="205"/>
      <c r="E189" s="205"/>
      <c r="F189" s="205"/>
      <c r="G189" s="205"/>
      <c r="H189" s="20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</row>
    <row r="190" ht="15.75" customHeight="1">
      <c r="A190" s="4"/>
      <c r="B190" s="4"/>
      <c r="C190" s="205"/>
      <c r="D190" s="205"/>
      <c r="E190" s="205"/>
      <c r="F190" s="205"/>
      <c r="G190" s="205"/>
      <c r="H190" s="20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</row>
    <row r="191" ht="15.75" customHeight="1">
      <c r="A191" s="4"/>
      <c r="B191" s="4"/>
      <c r="C191" s="205"/>
      <c r="D191" s="205"/>
      <c r="E191" s="205"/>
      <c r="F191" s="205"/>
      <c r="G191" s="205"/>
      <c r="H191" s="20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</row>
    <row r="192" ht="15.75" customHeight="1">
      <c r="A192" s="4"/>
      <c r="B192" s="4"/>
      <c r="C192" s="205"/>
      <c r="D192" s="205"/>
      <c r="E192" s="205"/>
      <c r="F192" s="205"/>
      <c r="G192" s="205"/>
      <c r="H192" s="20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</row>
    <row r="193" ht="15.75" customHeight="1">
      <c r="A193" s="4"/>
      <c r="B193" s="4"/>
      <c r="C193" s="205"/>
      <c r="D193" s="205"/>
      <c r="E193" s="205"/>
      <c r="F193" s="205"/>
      <c r="G193" s="205"/>
      <c r="H193" s="20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</row>
    <row r="194" ht="15.75" customHeight="1">
      <c r="A194" s="4"/>
      <c r="B194" s="4"/>
      <c r="C194" s="205"/>
      <c r="D194" s="205"/>
      <c r="E194" s="205"/>
      <c r="F194" s="205"/>
      <c r="G194" s="205"/>
      <c r="H194" s="20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</row>
    <row r="195" ht="15.75" customHeight="1">
      <c r="A195" s="4"/>
      <c r="B195" s="4"/>
      <c r="C195" s="205"/>
      <c r="D195" s="205"/>
      <c r="E195" s="205"/>
      <c r="F195" s="205"/>
      <c r="G195" s="205"/>
      <c r="H195" s="20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</row>
    <row r="196" ht="15.75" customHeight="1">
      <c r="A196" s="4"/>
      <c r="B196" s="4"/>
      <c r="C196" s="205"/>
      <c r="D196" s="205"/>
      <c r="E196" s="205"/>
      <c r="F196" s="205"/>
      <c r="G196" s="205"/>
      <c r="H196" s="20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</row>
    <row r="197" ht="15.75" customHeight="1">
      <c r="A197" s="4"/>
      <c r="B197" s="4"/>
      <c r="C197" s="205"/>
      <c r="D197" s="205"/>
      <c r="E197" s="205"/>
      <c r="F197" s="205"/>
      <c r="G197" s="205"/>
      <c r="H197" s="20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</row>
    <row r="198" ht="15.75" customHeight="1">
      <c r="A198" s="4"/>
      <c r="B198" s="4"/>
      <c r="C198" s="205"/>
      <c r="D198" s="205"/>
      <c r="E198" s="205"/>
      <c r="F198" s="205"/>
      <c r="G198" s="205"/>
      <c r="H198" s="20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</row>
    <row r="199" ht="15.75" customHeight="1">
      <c r="A199" s="4"/>
      <c r="B199" s="4"/>
      <c r="C199" s="205"/>
      <c r="D199" s="205"/>
      <c r="E199" s="205"/>
      <c r="F199" s="205"/>
      <c r="G199" s="205"/>
      <c r="H199" s="20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</row>
    <row r="200" ht="15.75" customHeight="1">
      <c r="A200" s="4"/>
      <c r="B200" s="4"/>
      <c r="C200" s="205"/>
      <c r="D200" s="205"/>
      <c r="E200" s="205"/>
      <c r="F200" s="205"/>
      <c r="G200" s="205"/>
      <c r="H200" s="20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</row>
    <row r="201" ht="15.75" customHeight="1">
      <c r="A201" s="4"/>
      <c r="B201" s="4"/>
      <c r="C201" s="205"/>
      <c r="D201" s="205"/>
      <c r="E201" s="205"/>
      <c r="F201" s="205"/>
      <c r="G201" s="205"/>
      <c r="H201" s="20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</row>
    <row r="202" ht="15.75" customHeight="1">
      <c r="A202" s="4"/>
      <c r="B202" s="4"/>
      <c r="C202" s="205"/>
      <c r="D202" s="205"/>
      <c r="E202" s="205"/>
      <c r="F202" s="205"/>
      <c r="G202" s="205"/>
      <c r="H202" s="20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</row>
    <row r="203" ht="15.75" customHeight="1">
      <c r="A203" s="4"/>
      <c r="B203" s="4"/>
      <c r="C203" s="205"/>
      <c r="D203" s="205"/>
      <c r="E203" s="205"/>
      <c r="F203" s="205"/>
      <c r="G203" s="205"/>
      <c r="H203" s="20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</row>
    <row r="204" ht="15.75" customHeight="1">
      <c r="A204" s="4"/>
      <c r="B204" s="4"/>
      <c r="C204" s="205"/>
      <c r="D204" s="205"/>
      <c r="E204" s="205"/>
      <c r="F204" s="205"/>
      <c r="G204" s="205"/>
      <c r="H204" s="20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</row>
    <row r="205" ht="15.75" customHeight="1">
      <c r="A205" s="4"/>
      <c r="B205" s="4"/>
      <c r="C205" s="205"/>
      <c r="D205" s="205"/>
      <c r="E205" s="205"/>
      <c r="F205" s="205"/>
      <c r="G205" s="205"/>
      <c r="H205" s="20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</row>
    <row r="206" ht="15.75" customHeight="1">
      <c r="A206" s="4"/>
      <c r="B206" s="4"/>
      <c r="C206" s="205"/>
      <c r="D206" s="205"/>
      <c r="E206" s="205"/>
      <c r="F206" s="205"/>
      <c r="G206" s="205"/>
      <c r="H206" s="20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</row>
    <row r="207" ht="15.75" customHeight="1">
      <c r="A207" s="4"/>
      <c r="B207" s="4"/>
      <c r="C207" s="205"/>
      <c r="D207" s="205"/>
      <c r="E207" s="205"/>
      <c r="F207" s="205"/>
      <c r="G207" s="205"/>
      <c r="H207" s="20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</row>
    <row r="208" ht="15.75" customHeight="1">
      <c r="A208" s="4"/>
      <c r="B208" s="4"/>
      <c r="C208" s="205"/>
      <c r="D208" s="205"/>
      <c r="E208" s="205"/>
      <c r="F208" s="205"/>
      <c r="G208" s="205"/>
      <c r="H208" s="20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</row>
    <row r="209" ht="15.75" customHeight="1">
      <c r="A209" s="4"/>
      <c r="B209" s="4"/>
      <c r="C209" s="205"/>
      <c r="D209" s="205"/>
      <c r="E209" s="205"/>
      <c r="F209" s="205"/>
      <c r="G209" s="205"/>
      <c r="H209" s="20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</row>
    <row r="210" ht="15.75" customHeight="1">
      <c r="A210" s="4"/>
      <c r="B210" s="4"/>
      <c r="C210" s="205"/>
      <c r="D210" s="205"/>
      <c r="E210" s="205"/>
      <c r="F210" s="205"/>
      <c r="G210" s="205"/>
      <c r="H210" s="20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</row>
    <row r="211" ht="15.75" customHeight="1">
      <c r="A211" s="4"/>
      <c r="B211" s="4"/>
      <c r="C211" s="205"/>
      <c r="D211" s="205"/>
      <c r="E211" s="205"/>
      <c r="F211" s="205"/>
      <c r="G211" s="205"/>
      <c r="H211" s="205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</row>
    <row r="212" ht="15.75" customHeight="1">
      <c r="A212" s="4"/>
      <c r="B212" s="4"/>
      <c r="C212" s="205"/>
      <c r="D212" s="205"/>
      <c r="E212" s="205"/>
      <c r="F212" s="205"/>
      <c r="G212" s="205"/>
      <c r="H212" s="20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</row>
    <row r="213" ht="15.75" customHeight="1">
      <c r="A213" s="4"/>
      <c r="B213" s="4"/>
      <c r="C213" s="205"/>
      <c r="D213" s="205"/>
      <c r="E213" s="205"/>
      <c r="F213" s="205"/>
      <c r="G213" s="205"/>
      <c r="H213" s="20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</row>
    <row r="214" ht="15.75" customHeight="1">
      <c r="A214" s="4"/>
      <c r="B214" s="4"/>
      <c r="C214" s="205"/>
      <c r="D214" s="205"/>
      <c r="E214" s="205"/>
      <c r="F214" s="205"/>
      <c r="G214" s="205"/>
      <c r="H214" s="20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</row>
    <row r="215" ht="15.75" customHeight="1">
      <c r="A215" s="4"/>
      <c r="B215" s="4"/>
      <c r="C215" s="205"/>
      <c r="D215" s="205"/>
      <c r="E215" s="205"/>
      <c r="F215" s="205"/>
      <c r="G215" s="205"/>
      <c r="H215" s="205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</row>
    <row r="216" ht="15.75" customHeight="1">
      <c r="A216" s="4"/>
      <c r="B216" s="4"/>
      <c r="C216" s="205"/>
      <c r="D216" s="205"/>
      <c r="E216" s="205"/>
      <c r="F216" s="205"/>
      <c r="G216" s="205"/>
      <c r="H216" s="20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</row>
    <row r="217" ht="15.75" customHeight="1">
      <c r="A217" s="4"/>
      <c r="B217" s="4"/>
      <c r="C217" s="205"/>
      <c r="D217" s="205"/>
      <c r="E217" s="205"/>
      <c r="F217" s="205"/>
      <c r="G217" s="205"/>
      <c r="H217" s="205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</row>
    <row r="218" ht="15.75" customHeight="1">
      <c r="A218" s="4"/>
      <c r="B218" s="4"/>
      <c r="C218" s="205"/>
      <c r="D218" s="205"/>
      <c r="E218" s="205"/>
      <c r="F218" s="205"/>
      <c r="G218" s="205"/>
      <c r="H218" s="20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</row>
    <row r="219" ht="15.75" customHeight="1">
      <c r="A219" s="4"/>
      <c r="B219" s="4"/>
      <c r="C219" s="205"/>
      <c r="D219" s="205"/>
      <c r="E219" s="205"/>
      <c r="F219" s="205"/>
      <c r="G219" s="205"/>
      <c r="H219" s="205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</row>
    <row r="220" ht="15.75" customHeight="1">
      <c r="A220" s="4"/>
      <c r="B220" s="4"/>
      <c r="C220" s="205"/>
      <c r="D220" s="205"/>
      <c r="E220" s="205"/>
      <c r="F220" s="205"/>
      <c r="G220" s="205"/>
      <c r="H220" s="20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</row>
    <row r="221" ht="15.75" customHeight="1">
      <c r="A221" s="4"/>
      <c r="B221" s="4"/>
      <c r="C221" s="205"/>
      <c r="D221" s="205"/>
      <c r="E221" s="205"/>
      <c r="F221" s="205"/>
      <c r="G221" s="205"/>
      <c r="H221" s="205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</row>
    <row r="222" ht="15.75" customHeight="1">
      <c r="A222" s="4"/>
      <c r="B222" s="4"/>
      <c r="C222" s="205"/>
      <c r="D222" s="205"/>
      <c r="E222" s="205"/>
      <c r="F222" s="205"/>
      <c r="G222" s="205"/>
      <c r="H222" s="20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</row>
    <row r="223" ht="15.75" customHeight="1">
      <c r="A223" s="4"/>
      <c r="B223" s="4"/>
      <c r="C223" s="205"/>
      <c r="D223" s="205"/>
      <c r="E223" s="205"/>
      <c r="F223" s="205"/>
      <c r="G223" s="205"/>
      <c r="H223" s="205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</row>
    <row r="224" ht="15.75" customHeight="1">
      <c r="A224" s="4"/>
      <c r="B224" s="4"/>
      <c r="C224" s="205"/>
      <c r="D224" s="205"/>
      <c r="E224" s="205"/>
      <c r="F224" s="205"/>
      <c r="G224" s="205"/>
      <c r="H224" s="20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</row>
    <row r="225" ht="15.75" customHeight="1">
      <c r="A225" s="4"/>
      <c r="B225" s="4"/>
      <c r="C225" s="205"/>
      <c r="D225" s="205"/>
      <c r="E225" s="205"/>
      <c r="F225" s="205"/>
      <c r="G225" s="205"/>
      <c r="H225" s="205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</row>
    <row r="226" ht="15.75" customHeight="1">
      <c r="A226" s="4"/>
      <c r="B226" s="4"/>
      <c r="C226" s="205"/>
      <c r="D226" s="205"/>
      <c r="E226" s="205"/>
      <c r="F226" s="205"/>
      <c r="G226" s="205"/>
      <c r="H226" s="20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</row>
    <row r="227" ht="15.75" customHeight="1">
      <c r="A227" s="4"/>
      <c r="B227" s="4"/>
      <c r="C227" s="205"/>
      <c r="D227" s="205"/>
      <c r="E227" s="205"/>
      <c r="F227" s="205"/>
      <c r="G227" s="205"/>
      <c r="H227" s="20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</row>
    <row r="228" ht="15.75" customHeight="1">
      <c r="A228" s="4"/>
      <c r="B228" s="4"/>
      <c r="C228" s="205"/>
      <c r="D228" s="205"/>
      <c r="E228" s="205"/>
      <c r="F228" s="205"/>
      <c r="G228" s="205"/>
      <c r="H228" s="20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</row>
    <row r="229" ht="15.75" customHeight="1">
      <c r="A229" s="4"/>
      <c r="B229" s="4"/>
      <c r="C229" s="205"/>
      <c r="D229" s="205"/>
      <c r="E229" s="205"/>
      <c r="F229" s="205"/>
      <c r="G229" s="205"/>
      <c r="H229" s="20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</row>
    <row r="230" ht="15.75" customHeight="1">
      <c r="A230" s="4"/>
      <c r="B230" s="4"/>
      <c r="C230" s="205"/>
      <c r="D230" s="205"/>
      <c r="E230" s="205"/>
      <c r="F230" s="205"/>
      <c r="G230" s="205"/>
      <c r="H230" s="20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</row>
    <row r="231" ht="15.75" customHeight="1">
      <c r="A231" s="4"/>
      <c r="B231" s="4"/>
      <c r="C231" s="205"/>
      <c r="D231" s="205"/>
      <c r="E231" s="205"/>
      <c r="F231" s="205"/>
      <c r="G231" s="205"/>
      <c r="H231" s="20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</row>
    <row r="232" ht="15.75" customHeight="1">
      <c r="A232" s="4"/>
      <c r="B232" s="4"/>
      <c r="C232" s="205"/>
      <c r="D232" s="205"/>
      <c r="E232" s="205"/>
      <c r="F232" s="205"/>
      <c r="G232" s="205"/>
      <c r="H232" s="205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</row>
    <row r="233" ht="15.75" customHeight="1">
      <c r="A233" s="4"/>
      <c r="B233" s="4"/>
      <c r="C233" s="205"/>
      <c r="D233" s="205"/>
      <c r="E233" s="205"/>
      <c r="F233" s="205"/>
      <c r="G233" s="205"/>
      <c r="H233" s="20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</row>
    <row r="234" ht="15.75" customHeight="1">
      <c r="A234" s="4"/>
      <c r="B234" s="4"/>
      <c r="C234" s="205"/>
      <c r="D234" s="205"/>
      <c r="E234" s="205"/>
      <c r="F234" s="205"/>
      <c r="G234" s="205"/>
      <c r="H234" s="205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</row>
    <row r="235" ht="15.75" customHeight="1">
      <c r="A235" s="4"/>
      <c r="B235" s="4"/>
      <c r="C235" s="205"/>
      <c r="D235" s="205"/>
      <c r="E235" s="205"/>
      <c r="F235" s="205"/>
      <c r="G235" s="205"/>
      <c r="H235" s="20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</row>
    <row r="236" ht="15.75" customHeight="1">
      <c r="A236" s="4"/>
      <c r="B236" s="4"/>
      <c r="C236" s="205"/>
      <c r="D236" s="205"/>
      <c r="E236" s="205"/>
      <c r="F236" s="205"/>
      <c r="G236" s="205"/>
      <c r="H236" s="205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</row>
    <row r="237" ht="15.75" customHeight="1">
      <c r="A237" s="4"/>
      <c r="B237" s="4"/>
      <c r="C237" s="205"/>
      <c r="D237" s="205"/>
      <c r="E237" s="205"/>
      <c r="F237" s="205"/>
      <c r="G237" s="205"/>
      <c r="H237" s="20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</row>
    <row r="238" ht="15.75" customHeight="1">
      <c r="A238" s="4"/>
      <c r="B238" s="4"/>
      <c r="C238" s="205"/>
      <c r="D238" s="205"/>
      <c r="E238" s="205"/>
      <c r="F238" s="205"/>
      <c r="G238" s="205"/>
      <c r="H238" s="205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</row>
    <row r="239" ht="15.75" customHeight="1">
      <c r="A239" s="4"/>
      <c r="B239" s="4"/>
      <c r="C239" s="205"/>
      <c r="D239" s="205"/>
      <c r="E239" s="205"/>
      <c r="F239" s="205"/>
      <c r="G239" s="205"/>
      <c r="H239" s="20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</row>
    <row r="240" ht="15.75" customHeight="1">
      <c r="A240" s="4"/>
      <c r="B240" s="4"/>
      <c r="C240" s="205"/>
      <c r="D240" s="205"/>
      <c r="E240" s="205"/>
      <c r="F240" s="205"/>
      <c r="G240" s="205"/>
      <c r="H240" s="20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</row>
    <row r="241" ht="15.75" customHeight="1">
      <c r="A241" s="4"/>
      <c r="B241" s="4"/>
      <c r="C241" s="205"/>
      <c r="D241" s="205"/>
      <c r="E241" s="205"/>
      <c r="F241" s="205"/>
      <c r="G241" s="205"/>
      <c r="H241" s="205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</row>
    <row r="242" ht="15.75" customHeight="1">
      <c r="A242" s="4"/>
      <c r="B242" s="4"/>
      <c r="C242" s="205"/>
      <c r="D242" s="205"/>
      <c r="E242" s="205"/>
      <c r="F242" s="205"/>
      <c r="G242" s="205"/>
      <c r="H242" s="20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</row>
    <row r="243" ht="15.75" customHeight="1">
      <c r="A243" s="4"/>
      <c r="B243" s="4"/>
      <c r="C243" s="205"/>
      <c r="D243" s="205"/>
      <c r="E243" s="205"/>
      <c r="F243" s="205"/>
      <c r="G243" s="205"/>
      <c r="H243" s="205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</row>
    <row r="244" ht="15.75" customHeight="1">
      <c r="A244" s="4"/>
      <c r="B244" s="4"/>
      <c r="C244" s="205"/>
      <c r="D244" s="205"/>
      <c r="E244" s="205"/>
      <c r="F244" s="205"/>
      <c r="G244" s="205"/>
      <c r="H244" s="20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</row>
    <row r="245" ht="15.75" customHeight="1">
      <c r="A245" s="4"/>
      <c r="B245" s="4"/>
      <c r="C245" s="205"/>
      <c r="D245" s="205"/>
      <c r="E245" s="205"/>
      <c r="F245" s="205"/>
      <c r="G245" s="205"/>
      <c r="H245" s="205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</row>
    <row r="246" ht="15.75" customHeight="1">
      <c r="A246" s="4"/>
      <c r="B246" s="4"/>
      <c r="C246" s="205"/>
      <c r="D246" s="205"/>
      <c r="E246" s="205"/>
      <c r="F246" s="205"/>
      <c r="G246" s="205"/>
      <c r="H246" s="20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</row>
    <row r="247" ht="15.75" customHeight="1">
      <c r="A247" s="4"/>
      <c r="B247" s="4"/>
      <c r="C247" s="205"/>
      <c r="D247" s="205"/>
      <c r="E247" s="205"/>
      <c r="F247" s="205"/>
      <c r="G247" s="205"/>
      <c r="H247" s="205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</row>
    <row r="248" ht="15.75" customHeight="1">
      <c r="A248" s="4"/>
      <c r="B248" s="4"/>
      <c r="C248" s="205"/>
      <c r="D248" s="205"/>
      <c r="E248" s="205"/>
      <c r="F248" s="205"/>
      <c r="G248" s="205"/>
      <c r="H248" s="20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</row>
    <row r="249" ht="15.75" customHeight="1">
      <c r="A249" s="4"/>
      <c r="B249" s="4"/>
      <c r="C249" s="205"/>
      <c r="D249" s="205"/>
      <c r="E249" s="205"/>
      <c r="F249" s="205"/>
      <c r="G249" s="205"/>
      <c r="H249" s="205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</row>
    <row r="250" ht="15.75" customHeight="1">
      <c r="A250" s="4"/>
      <c r="B250" s="4"/>
      <c r="C250" s="205"/>
      <c r="D250" s="205"/>
      <c r="E250" s="205"/>
      <c r="F250" s="205"/>
      <c r="G250" s="205"/>
      <c r="H250" s="20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</row>
    <row r="251" ht="15.75" customHeight="1">
      <c r="A251" s="4"/>
      <c r="B251" s="4"/>
      <c r="C251" s="205"/>
      <c r="D251" s="205"/>
      <c r="E251" s="205"/>
      <c r="F251" s="205"/>
      <c r="G251" s="205"/>
      <c r="H251" s="20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</row>
    <row r="252" ht="15.75" customHeight="1">
      <c r="A252" s="4"/>
      <c r="B252" s="4"/>
      <c r="C252" s="205"/>
      <c r="D252" s="205"/>
      <c r="E252" s="205"/>
      <c r="F252" s="205"/>
      <c r="G252" s="205"/>
      <c r="H252" s="20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</row>
    <row r="253" ht="15.75" customHeight="1">
      <c r="A253" s="4"/>
      <c r="B253" s="4"/>
      <c r="C253" s="205"/>
      <c r="D253" s="205"/>
      <c r="E253" s="205"/>
      <c r="F253" s="205"/>
      <c r="G253" s="205"/>
      <c r="H253" s="20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</row>
    <row r="254" ht="15.75" customHeight="1">
      <c r="A254" s="4"/>
      <c r="B254" s="4"/>
      <c r="C254" s="205"/>
      <c r="D254" s="205"/>
      <c r="E254" s="205"/>
      <c r="F254" s="205"/>
      <c r="G254" s="205"/>
      <c r="H254" s="205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</row>
    <row r="255" ht="15.75" customHeight="1">
      <c r="A255" s="4"/>
      <c r="B255" s="4"/>
      <c r="C255" s="205"/>
      <c r="D255" s="205"/>
      <c r="E255" s="205"/>
      <c r="F255" s="205"/>
      <c r="G255" s="205"/>
      <c r="H255" s="20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</row>
    <row r="256" ht="15.75" customHeight="1">
      <c r="A256" s="4"/>
      <c r="B256" s="4"/>
      <c r="C256" s="205"/>
      <c r="D256" s="205"/>
      <c r="E256" s="205"/>
      <c r="F256" s="205"/>
      <c r="G256" s="205"/>
      <c r="H256" s="205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</row>
    <row r="257" ht="15.75" customHeight="1">
      <c r="A257" s="4"/>
      <c r="B257" s="4"/>
      <c r="C257" s="205"/>
      <c r="D257" s="205"/>
      <c r="E257" s="205"/>
      <c r="F257" s="205"/>
      <c r="G257" s="205"/>
      <c r="H257" s="20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</row>
    <row r="258" ht="15.75" customHeight="1">
      <c r="A258" s="4"/>
      <c r="B258" s="4"/>
      <c r="C258" s="205"/>
      <c r="D258" s="205"/>
      <c r="E258" s="205"/>
      <c r="F258" s="205"/>
      <c r="G258" s="205"/>
      <c r="H258" s="205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</row>
    <row r="259" ht="15.75" customHeight="1">
      <c r="A259" s="4"/>
      <c r="B259" s="4"/>
      <c r="C259" s="205"/>
      <c r="D259" s="205"/>
      <c r="E259" s="205"/>
      <c r="F259" s="205"/>
      <c r="G259" s="205"/>
      <c r="H259" s="20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</row>
    <row r="260" ht="15.75" customHeight="1">
      <c r="A260" s="4"/>
      <c r="B260" s="4"/>
      <c r="C260" s="205"/>
      <c r="D260" s="205"/>
      <c r="E260" s="205"/>
      <c r="F260" s="205"/>
      <c r="G260" s="205"/>
      <c r="H260" s="205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</row>
    <row r="261" ht="15.75" customHeight="1">
      <c r="A261" s="4"/>
      <c r="B261" s="4"/>
      <c r="C261" s="205"/>
      <c r="D261" s="205"/>
      <c r="E261" s="205"/>
      <c r="F261" s="205"/>
      <c r="G261" s="205"/>
      <c r="H261" s="20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</row>
    <row r="262" ht="15.75" customHeight="1">
      <c r="A262" s="4"/>
      <c r="B262" s="4"/>
      <c r="C262" s="205"/>
      <c r="D262" s="205"/>
      <c r="E262" s="205"/>
      <c r="F262" s="205"/>
      <c r="G262" s="205"/>
      <c r="H262" s="205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</row>
    <row r="263" ht="15.75" customHeight="1">
      <c r="A263" s="4"/>
      <c r="B263" s="4"/>
      <c r="C263" s="205"/>
      <c r="D263" s="205"/>
      <c r="E263" s="205"/>
      <c r="F263" s="205"/>
      <c r="G263" s="205"/>
      <c r="H263" s="20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</row>
    <row r="264" ht="15.75" customHeight="1">
      <c r="A264" s="4"/>
      <c r="B264" s="4"/>
      <c r="C264" s="205"/>
      <c r="D264" s="205"/>
      <c r="E264" s="205"/>
      <c r="F264" s="205"/>
      <c r="G264" s="205"/>
      <c r="H264" s="205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</row>
    <row r="265" ht="15.75" customHeight="1">
      <c r="A265" s="4"/>
      <c r="B265" s="4"/>
      <c r="C265" s="205"/>
      <c r="D265" s="205"/>
      <c r="E265" s="205"/>
      <c r="F265" s="205"/>
      <c r="G265" s="205"/>
      <c r="H265" s="20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</row>
    <row r="266" ht="15.75" customHeight="1">
      <c r="A266" s="4"/>
      <c r="B266" s="4"/>
      <c r="C266" s="205"/>
      <c r="D266" s="205"/>
      <c r="E266" s="205"/>
      <c r="F266" s="205"/>
      <c r="G266" s="205"/>
      <c r="H266" s="20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</row>
    <row r="267" ht="15.75" customHeight="1">
      <c r="A267" s="4"/>
      <c r="B267" s="4"/>
      <c r="C267" s="205"/>
      <c r="D267" s="205"/>
      <c r="E267" s="205"/>
      <c r="F267" s="205"/>
      <c r="G267" s="205"/>
      <c r="H267" s="20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</row>
    <row r="268" ht="15.75" customHeight="1">
      <c r="A268" s="4"/>
      <c r="B268" s="4"/>
      <c r="C268" s="205"/>
      <c r="D268" s="205"/>
      <c r="E268" s="205"/>
      <c r="F268" s="205"/>
      <c r="G268" s="205"/>
      <c r="H268" s="20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</row>
    <row r="269" ht="15.75" customHeight="1">
      <c r="A269" s="4"/>
      <c r="B269" s="4"/>
      <c r="C269" s="205"/>
      <c r="D269" s="205"/>
      <c r="E269" s="205"/>
      <c r="F269" s="205"/>
      <c r="G269" s="205"/>
      <c r="H269" s="205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</row>
    <row r="270" ht="15.75" customHeight="1">
      <c r="A270" s="4"/>
      <c r="B270" s="4"/>
      <c r="C270" s="205"/>
      <c r="D270" s="205"/>
      <c r="E270" s="205"/>
      <c r="F270" s="205"/>
      <c r="G270" s="205"/>
      <c r="H270" s="20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</row>
    <row r="271" ht="15.75" customHeight="1">
      <c r="A271" s="4"/>
      <c r="B271" s="4"/>
      <c r="C271" s="205"/>
      <c r="D271" s="205"/>
      <c r="E271" s="205"/>
      <c r="F271" s="205"/>
      <c r="G271" s="205"/>
      <c r="H271" s="205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</row>
    <row r="272" ht="15.75" customHeight="1">
      <c r="A272" s="4"/>
      <c r="B272" s="4"/>
      <c r="C272" s="205"/>
      <c r="D272" s="205"/>
      <c r="E272" s="205"/>
      <c r="F272" s="205"/>
      <c r="G272" s="205"/>
      <c r="H272" s="20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</row>
    <row r="273" ht="15.75" customHeight="1">
      <c r="A273" s="4"/>
      <c r="B273" s="4"/>
      <c r="C273" s="205"/>
      <c r="D273" s="205"/>
      <c r="E273" s="205"/>
      <c r="F273" s="205"/>
      <c r="G273" s="205"/>
      <c r="H273" s="205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</row>
    <row r="274" ht="15.75" customHeight="1">
      <c r="A274" s="4"/>
      <c r="B274" s="4"/>
      <c r="C274" s="205"/>
      <c r="D274" s="205"/>
      <c r="E274" s="205"/>
      <c r="F274" s="205"/>
      <c r="G274" s="205"/>
      <c r="H274" s="20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</row>
    <row r="275" ht="15.75" customHeight="1">
      <c r="A275" s="4"/>
      <c r="B275" s="4"/>
      <c r="C275" s="205"/>
      <c r="D275" s="205"/>
      <c r="E275" s="205"/>
      <c r="F275" s="205"/>
      <c r="G275" s="205"/>
      <c r="H275" s="20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</row>
    <row r="276" ht="15.75" customHeight="1">
      <c r="A276" s="4"/>
      <c r="B276" s="4"/>
      <c r="C276" s="205"/>
      <c r="D276" s="205"/>
      <c r="E276" s="205"/>
      <c r="F276" s="205"/>
      <c r="G276" s="205"/>
      <c r="H276" s="20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</row>
    <row r="277" ht="15.75" customHeight="1">
      <c r="A277" s="4"/>
      <c r="B277" s="4"/>
      <c r="C277" s="205"/>
      <c r="D277" s="205"/>
      <c r="E277" s="205"/>
      <c r="F277" s="205"/>
      <c r="G277" s="205"/>
      <c r="H277" s="205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</row>
    <row r="278" ht="15.75" customHeight="1">
      <c r="A278" s="4"/>
      <c r="B278" s="4"/>
      <c r="C278" s="205"/>
      <c r="D278" s="205"/>
      <c r="E278" s="205"/>
      <c r="F278" s="205"/>
      <c r="G278" s="205"/>
      <c r="H278" s="20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</row>
    <row r="279" ht="15.75" customHeight="1">
      <c r="A279" s="4"/>
      <c r="B279" s="4"/>
      <c r="C279" s="205"/>
      <c r="D279" s="205"/>
      <c r="E279" s="205"/>
      <c r="F279" s="205"/>
      <c r="G279" s="205"/>
      <c r="H279" s="205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</row>
    <row r="280" ht="15.75" customHeight="1">
      <c r="A280" s="4"/>
      <c r="B280" s="4"/>
      <c r="C280" s="205"/>
      <c r="D280" s="205"/>
      <c r="E280" s="205"/>
      <c r="F280" s="205"/>
      <c r="G280" s="205"/>
      <c r="H280" s="20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</row>
    <row r="281" ht="15.75" customHeight="1">
      <c r="A281" s="4"/>
      <c r="B281" s="4"/>
      <c r="C281" s="205"/>
      <c r="D281" s="205"/>
      <c r="E281" s="205"/>
      <c r="F281" s="205"/>
      <c r="G281" s="205"/>
      <c r="H281" s="20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</row>
    <row r="282" ht="15.75" customHeight="1">
      <c r="A282" s="4"/>
      <c r="B282" s="4"/>
      <c r="C282" s="205"/>
      <c r="D282" s="205"/>
      <c r="E282" s="205"/>
      <c r="F282" s="205"/>
      <c r="G282" s="205"/>
      <c r="H282" s="20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</row>
    <row r="283" ht="15.75" customHeight="1">
      <c r="A283" s="4"/>
      <c r="B283" s="4"/>
      <c r="C283" s="205"/>
      <c r="D283" s="205"/>
      <c r="E283" s="205"/>
      <c r="F283" s="205"/>
      <c r="G283" s="205"/>
      <c r="H283" s="20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</row>
    <row r="284" ht="15.75" customHeight="1">
      <c r="A284" s="4"/>
      <c r="B284" s="4"/>
      <c r="C284" s="205"/>
      <c r="D284" s="205"/>
      <c r="E284" s="205"/>
      <c r="F284" s="205"/>
      <c r="G284" s="205"/>
      <c r="H284" s="20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</row>
    <row r="285" ht="15.75" customHeight="1">
      <c r="A285" s="4"/>
      <c r="B285" s="4"/>
      <c r="C285" s="205"/>
      <c r="D285" s="205"/>
      <c r="E285" s="205"/>
      <c r="F285" s="205"/>
      <c r="G285" s="205"/>
      <c r="H285" s="20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</row>
    <row r="286" ht="15.75" customHeight="1">
      <c r="A286" s="4"/>
      <c r="B286" s="4"/>
      <c r="C286" s="205"/>
      <c r="D286" s="205"/>
      <c r="E286" s="205"/>
      <c r="F286" s="205"/>
      <c r="G286" s="205"/>
      <c r="H286" s="20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</row>
    <row r="287" ht="15.75" customHeight="1">
      <c r="A287" s="4"/>
      <c r="B287" s="4"/>
      <c r="C287" s="205"/>
      <c r="D287" s="205"/>
      <c r="E287" s="205"/>
      <c r="F287" s="205"/>
      <c r="G287" s="205"/>
      <c r="H287" s="20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</row>
    <row r="288" ht="15.75" customHeight="1">
      <c r="A288" s="4"/>
      <c r="B288" s="4"/>
      <c r="C288" s="205"/>
      <c r="D288" s="205"/>
      <c r="E288" s="205"/>
      <c r="F288" s="205"/>
      <c r="G288" s="205"/>
      <c r="H288" s="20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</row>
    <row r="289" ht="15.75" customHeight="1">
      <c r="A289" s="4"/>
      <c r="B289" s="4"/>
      <c r="C289" s="205"/>
      <c r="D289" s="205"/>
      <c r="E289" s="205"/>
      <c r="F289" s="205"/>
      <c r="G289" s="205"/>
      <c r="H289" s="20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</row>
    <row r="290" ht="15.75" customHeight="1">
      <c r="A290" s="4"/>
      <c r="B290" s="4"/>
      <c r="C290" s="205"/>
      <c r="D290" s="205"/>
      <c r="E290" s="205"/>
      <c r="F290" s="205"/>
      <c r="G290" s="205"/>
      <c r="H290" s="20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</row>
    <row r="291" ht="15.75" customHeight="1">
      <c r="A291" s="4"/>
      <c r="B291" s="4"/>
      <c r="C291" s="205"/>
      <c r="D291" s="205"/>
      <c r="E291" s="205"/>
      <c r="F291" s="205"/>
      <c r="G291" s="205"/>
      <c r="H291" s="20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</row>
    <row r="292" ht="15.75" customHeight="1">
      <c r="A292" s="4"/>
      <c r="B292" s="4"/>
      <c r="C292" s="205"/>
      <c r="D292" s="205"/>
      <c r="E292" s="205"/>
      <c r="F292" s="205"/>
      <c r="G292" s="205"/>
      <c r="H292" s="20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</row>
    <row r="293" ht="15.75" customHeight="1">
      <c r="A293" s="4"/>
      <c r="B293" s="4"/>
      <c r="C293" s="205"/>
      <c r="D293" s="205"/>
      <c r="E293" s="205"/>
      <c r="F293" s="205"/>
      <c r="G293" s="205"/>
      <c r="H293" s="20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</row>
    <row r="294" ht="15.75" customHeight="1">
      <c r="A294" s="4"/>
      <c r="B294" s="4"/>
      <c r="C294" s="205"/>
      <c r="D294" s="205"/>
      <c r="E294" s="205"/>
      <c r="F294" s="205"/>
      <c r="G294" s="205"/>
      <c r="H294" s="20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</row>
    <row r="295" ht="15.75" customHeight="1">
      <c r="A295" s="4"/>
      <c r="B295" s="4"/>
      <c r="C295" s="205"/>
      <c r="D295" s="205"/>
      <c r="E295" s="205"/>
      <c r="F295" s="205"/>
      <c r="G295" s="205"/>
      <c r="H295" s="20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</row>
    <row r="296" ht="15.75" customHeight="1">
      <c r="A296" s="4"/>
      <c r="B296" s="4"/>
      <c r="C296" s="205"/>
      <c r="D296" s="205"/>
      <c r="E296" s="205"/>
      <c r="F296" s="205"/>
      <c r="G296" s="205"/>
      <c r="H296" s="20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</row>
    <row r="297" ht="15.75" customHeight="1">
      <c r="A297" s="4"/>
      <c r="B297" s="4"/>
      <c r="C297" s="205"/>
      <c r="D297" s="205"/>
      <c r="E297" s="205"/>
      <c r="F297" s="205"/>
      <c r="G297" s="205"/>
      <c r="H297" s="20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</row>
    <row r="298" ht="15.75" customHeight="1">
      <c r="A298" s="4"/>
      <c r="B298" s="4"/>
      <c r="C298" s="205"/>
      <c r="D298" s="205"/>
      <c r="E298" s="205"/>
      <c r="F298" s="205"/>
      <c r="G298" s="205"/>
      <c r="H298" s="20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</row>
    <row r="299" ht="15.75" customHeight="1">
      <c r="A299" s="4"/>
      <c r="B299" s="4"/>
      <c r="C299" s="205"/>
      <c r="D299" s="205"/>
      <c r="E299" s="205"/>
      <c r="F299" s="205"/>
      <c r="G299" s="205"/>
      <c r="H299" s="20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</row>
    <row r="300" ht="15.75" customHeight="1">
      <c r="A300" s="4"/>
      <c r="B300" s="4"/>
      <c r="C300" s="205"/>
      <c r="D300" s="205"/>
      <c r="E300" s="205"/>
      <c r="F300" s="205"/>
      <c r="G300" s="205"/>
      <c r="H300" s="20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</row>
    <row r="301" ht="15.75" customHeight="1">
      <c r="A301" s="4"/>
      <c r="B301" s="4"/>
      <c r="C301" s="205"/>
      <c r="D301" s="205"/>
      <c r="E301" s="205"/>
      <c r="F301" s="205"/>
      <c r="G301" s="205"/>
      <c r="H301" s="20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</row>
    <row r="302" ht="15.75" customHeight="1">
      <c r="A302" s="4"/>
      <c r="B302" s="4"/>
      <c r="C302" s="205"/>
      <c r="D302" s="205"/>
      <c r="E302" s="205"/>
      <c r="F302" s="205"/>
      <c r="G302" s="205"/>
      <c r="H302" s="20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</row>
    <row r="303" ht="15.75" customHeight="1">
      <c r="A303" s="4"/>
      <c r="B303" s="4"/>
      <c r="C303" s="205"/>
      <c r="D303" s="205"/>
      <c r="E303" s="205"/>
      <c r="F303" s="205"/>
      <c r="G303" s="205"/>
      <c r="H303" s="20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</row>
    <row r="304" ht="15.75" customHeight="1">
      <c r="A304" s="4"/>
      <c r="B304" s="4"/>
      <c r="C304" s="205"/>
      <c r="D304" s="205"/>
      <c r="E304" s="205"/>
      <c r="F304" s="205"/>
      <c r="G304" s="205"/>
      <c r="H304" s="20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</row>
    <row r="305" ht="15.75" customHeight="1">
      <c r="A305" s="4"/>
      <c r="B305" s="4"/>
      <c r="C305" s="205"/>
      <c r="D305" s="205"/>
      <c r="E305" s="205"/>
      <c r="F305" s="205"/>
      <c r="G305" s="205"/>
      <c r="H305" s="20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</row>
    <row r="306" ht="15.75" customHeight="1">
      <c r="A306" s="4"/>
      <c r="B306" s="4"/>
      <c r="C306" s="205"/>
      <c r="D306" s="205"/>
      <c r="E306" s="205"/>
      <c r="F306" s="205"/>
      <c r="G306" s="205"/>
      <c r="H306" s="20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</row>
    <row r="307" ht="15.75" customHeight="1">
      <c r="A307" s="4"/>
      <c r="B307" s="4"/>
      <c r="C307" s="205"/>
      <c r="D307" s="205"/>
      <c r="E307" s="205"/>
      <c r="F307" s="205"/>
      <c r="G307" s="205"/>
      <c r="H307" s="20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</row>
    <row r="308" ht="15.75" customHeight="1">
      <c r="A308" s="4"/>
      <c r="B308" s="4"/>
      <c r="C308" s="205"/>
      <c r="D308" s="205"/>
      <c r="E308" s="205"/>
      <c r="F308" s="205"/>
      <c r="G308" s="205"/>
      <c r="H308" s="20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</row>
    <row r="309" ht="15.75" customHeight="1">
      <c r="A309" s="4"/>
      <c r="B309" s="4"/>
      <c r="C309" s="205"/>
      <c r="D309" s="205"/>
      <c r="E309" s="205"/>
      <c r="F309" s="205"/>
      <c r="G309" s="205"/>
      <c r="H309" s="20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</row>
    <row r="310" ht="15.75" customHeight="1">
      <c r="A310" s="4"/>
      <c r="B310" s="4"/>
      <c r="C310" s="205"/>
      <c r="D310" s="205"/>
      <c r="E310" s="205"/>
      <c r="F310" s="205"/>
      <c r="G310" s="205"/>
      <c r="H310" s="20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</row>
    <row r="311" ht="15.75" customHeight="1">
      <c r="A311" s="4"/>
      <c r="B311" s="4"/>
      <c r="C311" s="205"/>
      <c r="D311" s="205"/>
      <c r="E311" s="205"/>
      <c r="F311" s="205"/>
      <c r="G311" s="205"/>
      <c r="H311" s="20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</row>
    <row r="312" ht="15.75" customHeight="1">
      <c r="A312" s="4"/>
      <c r="B312" s="4"/>
      <c r="C312" s="205"/>
      <c r="D312" s="205"/>
      <c r="E312" s="205"/>
      <c r="F312" s="205"/>
      <c r="G312" s="205"/>
      <c r="H312" s="20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</row>
    <row r="313" ht="15.75" customHeight="1">
      <c r="A313" s="4"/>
      <c r="B313" s="4"/>
      <c r="C313" s="205"/>
      <c r="D313" s="205"/>
      <c r="E313" s="205"/>
      <c r="F313" s="205"/>
      <c r="G313" s="205"/>
      <c r="H313" s="205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</row>
    <row r="314" ht="15.75" customHeight="1">
      <c r="A314" s="4"/>
      <c r="B314" s="4"/>
      <c r="C314" s="205"/>
      <c r="D314" s="205"/>
      <c r="E314" s="205"/>
      <c r="F314" s="205"/>
      <c r="G314" s="205"/>
      <c r="H314" s="205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</row>
    <row r="315" ht="15.75" customHeight="1">
      <c r="A315" s="4"/>
      <c r="B315" s="4"/>
      <c r="C315" s="205"/>
      <c r="D315" s="205"/>
      <c r="E315" s="205"/>
      <c r="F315" s="205"/>
      <c r="G315" s="205"/>
      <c r="H315" s="205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</row>
    <row r="316" ht="15.75" customHeight="1">
      <c r="A316" s="4"/>
      <c r="B316" s="4"/>
      <c r="C316" s="205"/>
      <c r="D316" s="205"/>
      <c r="E316" s="205"/>
      <c r="F316" s="205"/>
      <c r="G316" s="205"/>
      <c r="H316" s="205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</row>
    <row r="317" ht="15.75" customHeight="1">
      <c r="A317" s="4"/>
      <c r="B317" s="4"/>
      <c r="C317" s="205"/>
      <c r="D317" s="205"/>
      <c r="E317" s="205"/>
      <c r="F317" s="205"/>
      <c r="G317" s="205"/>
      <c r="H317" s="205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</row>
    <row r="318" ht="15.75" customHeight="1">
      <c r="A318" s="4"/>
      <c r="B318" s="4"/>
      <c r="C318" s="205"/>
      <c r="D318" s="205"/>
      <c r="E318" s="205"/>
      <c r="F318" s="205"/>
      <c r="G318" s="205"/>
      <c r="H318" s="205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</row>
    <row r="319" ht="15.75" customHeight="1">
      <c r="A319" s="4"/>
      <c r="B319" s="4"/>
      <c r="C319" s="205"/>
      <c r="D319" s="205"/>
      <c r="E319" s="205"/>
      <c r="F319" s="205"/>
      <c r="G319" s="205"/>
      <c r="H319" s="20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</row>
    <row r="320" ht="15.75" customHeight="1">
      <c r="A320" s="4"/>
      <c r="B320" s="4"/>
      <c r="C320" s="205"/>
      <c r="D320" s="205"/>
      <c r="E320" s="205"/>
      <c r="F320" s="205"/>
      <c r="G320" s="205"/>
      <c r="H320" s="20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</row>
    <row r="321" ht="15.75" customHeight="1">
      <c r="A321" s="4"/>
      <c r="B321" s="4"/>
      <c r="C321" s="205"/>
      <c r="D321" s="205"/>
      <c r="E321" s="205"/>
      <c r="F321" s="205"/>
      <c r="G321" s="205"/>
      <c r="H321" s="20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</row>
    <row r="322" ht="15.75" customHeight="1">
      <c r="A322" s="4"/>
      <c r="B322" s="4"/>
      <c r="C322" s="205"/>
      <c r="D322" s="205"/>
      <c r="E322" s="205"/>
      <c r="F322" s="205"/>
      <c r="G322" s="205"/>
      <c r="H322" s="20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</row>
    <row r="323" ht="15.75" customHeight="1">
      <c r="A323" s="4"/>
      <c r="B323" s="4"/>
      <c r="C323" s="205"/>
      <c r="D323" s="205"/>
      <c r="E323" s="205"/>
      <c r="F323" s="205"/>
      <c r="G323" s="205"/>
      <c r="H323" s="20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</row>
    <row r="324" ht="15.75" customHeight="1">
      <c r="A324" s="4"/>
      <c r="B324" s="4"/>
      <c r="C324" s="205"/>
      <c r="D324" s="205"/>
      <c r="E324" s="205"/>
      <c r="F324" s="205"/>
      <c r="G324" s="205"/>
      <c r="H324" s="20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</row>
    <row r="325" ht="15.75" customHeight="1">
      <c r="A325" s="4"/>
      <c r="B325" s="4"/>
      <c r="C325" s="205"/>
      <c r="D325" s="205"/>
      <c r="E325" s="205"/>
      <c r="F325" s="205"/>
      <c r="G325" s="205"/>
      <c r="H325" s="20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</row>
    <row r="326" ht="15.75" customHeight="1">
      <c r="A326" s="4"/>
      <c r="B326" s="4"/>
      <c r="C326" s="205"/>
      <c r="D326" s="205"/>
      <c r="E326" s="205"/>
      <c r="F326" s="205"/>
      <c r="G326" s="205"/>
      <c r="H326" s="20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</row>
    <row r="327" ht="15.75" customHeight="1">
      <c r="A327" s="4"/>
      <c r="B327" s="4"/>
      <c r="C327" s="205"/>
      <c r="D327" s="205"/>
      <c r="E327" s="205"/>
      <c r="F327" s="205"/>
      <c r="G327" s="205"/>
      <c r="H327" s="20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</row>
    <row r="328" ht="15.75" customHeight="1">
      <c r="A328" s="4"/>
      <c r="B328" s="4"/>
      <c r="C328" s="205"/>
      <c r="D328" s="205"/>
      <c r="E328" s="205"/>
      <c r="F328" s="205"/>
      <c r="G328" s="205"/>
      <c r="H328" s="20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</row>
    <row r="329" ht="15.75" customHeight="1">
      <c r="A329" s="4"/>
      <c r="B329" s="4"/>
      <c r="C329" s="205"/>
      <c r="D329" s="205"/>
      <c r="E329" s="205"/>
      <c r="F329" s="205"/>
      <c r="G329" s="205"/>
      <c r="H329" s="20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</row>
    <row r="330" ht="15.75" customHeight="1">
      <c r="A330" s="4"/>
      <c r="B330" s="4"/>
      <c r="C330" s="205"/>
      <c r="D330" s="205"/>
      <c r="E330" s="205"/>
      <c r="F330" s="205"/>
      <c r="G330" s="205"/>
      <c r="H330" s="20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</row>
    <row r="331" ht="15.75" customHeight="1">
      <c r="A331" s="4"/>
      <c r="B331" s="4"/>
      <c r="C331" s="205"/>
      <c r="D331" s="205"/>
      <c r="E331" s="205"/>
      <c r="F331" s="205"/>
      <c r="G331" s="205"/>
      <c r="H331" s="20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</row>
    <row r="332" ht="15.75" customHeight="1">
      <c r="A332" s="4"/>
      <c r="B332" s="4"/>
      <c r="C332" s="205"/>
      <c r="D332" s="205"/>
      <c r="E332" s="205"/>
      <c r="F332" s="205"/>
      <c r="G332" s="205"/>
      <c r="H332" s="20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</row>
    <row r="333" ht="15.75" customHeight="1">
      <c r="A333" s="4"/>
      <c r="B333" s="4"/>
      <c r="C333" s="205"/>
      <c r="D333" s="205"/>
      <c r="E333" s="205"/>
      <c r="F333" s="205"/>
      <c r="G333" s="205"/>
      <c r="H333" s="20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</row>
    <row r="334" ht="15.75" customHeight="1">
      <c r="A334" s="4"/>
      <c r="B334" s="4"/>
      <c r="C334" s="205"/>
      <c r="D334" s="205"/>
      <c r="E334" s="205"/>
      <c r="F334" s="205"/>
      <c r="G334" s="205"/>
      <c r="H334" s="20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</row>
    <row r="335" ht="15.75" customHeight="1">
      <c r="A335" s="4"/>
      <c r="B335" s="4"/>
      <c r="C335" s="205"/>
      <c r="D335" s="205"/>
      <c r="E335" s="205"/>
      <c r="F335" s="205"/>
      <c r="G335" s="205"/>
      <c r="H335" s="20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</row>
    <row r="336" ht="15.75" customHeight="1">
      <c r="A336" s="4"/>
      <c r="B336" s="4"/>
      <c r="C336" s="205"/>
      <c r="D336" s="205"/>
      <c r="E336" s="205"/>
      <c r="F336" s="205"/>
      <c r="G336" s="205"/>
      <c r="H336" s="20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</row>
    <row r="337" ht="15.75" customHeight="1">
      <c r="A337" s="4"/>
      <c r="B337" s="4"/>
      <c r="C337" s="205"/>
      <c r="D337" s="205"/>
      <c r="E337" s="205"/>
      <c r="F337" s="205"/>
      <c r="G337" s="205"/>
      <c r="H337" s="20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</row>
    <row r="338" ht="15.75" customHeight="1">
      <c r="A338" s="4"/>
      <c r="B338" s="4"/>
      <c r="C338" s="205"/>
      <c r="D338" s="205"/>
      <c r="E338" s="205"/>
      <c r="F338" s="205"/>
      <c r="G338" s="205"/>
      <c r="H338" s="20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</row>
    <row r="339" ht="15.75" customHeight="1">
      <c r="A339" s="4"/>
      <c r="B339" s="4"/>
      <c r="C339" s="205"/>
      <c r="D339" s="205"/>
      <c r="E339" s="205"/>
      <c r="F339" s="205"/>
      <c r="G339" s="205"/>
      <c r="H339" s="20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</row>
    <row r="340" ht="15.75" customHeight="1">
      <c r="A340" s="4"/>
      <c r="B340" s="4"/>
      <c r="C340" s="205"/>
      <c r="D340" s="205"/>
      <c r="E340" s="205"/>
      <c r="F340" s="205"/>
      <c r="G340" s="205"/>
      <c r="H340" s="205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</row>
    <row r="341" ht="15.75" customHeight="1">
      <c r="A341" s="4"/>
      <c r="B341" s="4"/>
      <c r="C341" s="205"/>
      <c r="D341" s="205"/>
      <c r="E341" s="205"/>
      <c r="F341" s="205"/>
      <c r="G341" s="205"/>
      <c r="H341" s="205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</row>
    <row r="342" ht="15.75" customHeight="1">
      <c r="A342" s="4"/>
      <c r="B342" s="4"/>
      <c r="C342" s="205"/>
      <c r="D342" s="205"/>
      <c r="E342" s="205"/>
      <c r="F342" s="205"/>
      <c r="G342" s="205"/>
      <c r="H342" s="205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</row>
    <row r="343" ht="15.75" customHeight="1">
      <c r="A343" s="4"/>
      <c r="B343" s="4"/>
      <c r="C343" s="205"/>
      <c r="D343" s="205"/>
      <c r="E343" s="205"/>
      <c r="F343" s="205"/>
      <c r="G343" s="205"/>
      <c r="H343" s="205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</row>
    <row r="344" ht="15.75" customHeight="1">
      <c r="A344" s="4"/>
      <c r="B344" s="4"/>
      <c r="C344" s="205"/>
      <c r="D344" s="205"/>
      <c r="E344" s="205"/>
      <c r="F344" s="205"/>
      <c r="G344" s="205"/>
      <c r="H344" s="20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</row>
    <row r="345" ht="15.75" customHeight="1">
      <c r="A345" s="4"/>
      <c r="B345" s="4"/>
      <c r="C345" s="205"/>
      <c r="D345" s="205"/>
      <c r="E345" s="205"/>
      <c r="F345" s="205"/>
      <c r="G345" s="205"/>
      <c r="H345" s="20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</row>
    <row r="346" ht="15.75" customHeight="1">
      <c r="A346" s="4"/>
      <c r="B346" s="4"/>
      <c r="C346" s="205"/>
      <c r="D346" s="205"/>
      <c r="E346" s="205"/>
      <c r="F346" s="205"/>
      <c r="G346" s="205"/>
      <c r="H346" s="20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</row>
    <row r="347" ht="15.75" customHeight="1">
      <c r="A347" s="4"/>
      <c r="B347" s="4"/>
      <c r="C347" s="205"/>
      <c r="D347" s="205"/>
      <c r="E347" s="205"/>
      <c r="F347" s="205"/>
      <c r="G347" s="205"/>
      <c r="H347" s="20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</row>
    <row r="348" ht="15.75" customHeight="1">
      <c r="A348" s="4"/>
      <c r="B348" s="4"/>
      <c r="C348" s="205"/>
      <c r="D348" s="205"/>
      <c r="E348" s="205"/>
      <c r="F348" s="205"/>
      <c r="G348" s="205"/>
      <c r="H348" s="205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</row>
    <row r="349" ht="15.75" customHeight="1">
      <c r="A349" s="4"/>
      <c r="B349" s="4"/>
      <c r="C349" s="205"/>
      <c r="D349" s="205"/>
      <c r="E349" s="205"/>
      <c r="F349" s="205"/>
      <c r="G349" s="205"/>
      <c r="H349" s="205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</row>
    <row r="350" ht="15.75" customHeight="1">
      <c r="A350" s="4"/>
      <c r="B350" s="4"/>
      <c r="C350" s="205"/>
      <c r="D350" s="205"/>
      <c r="E350" s="205"/>
      <c r="F350" s="205"/>
      <c r="G350" s="205"/>
      <c r="H350" s="205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</row>
    <row r="351" ht="15.75" customHeight="1">
      <c r="A351" s="4"/>
      <c r="B351" s="4"/>
      <c r="C351" s="205"/>
      <c r="D351" s="205"/>
      <c r="E351" s="205"/>
      <c r="F351" s="205"/>
      <c r="G351" s="205"/>
      <c r="H351" s="205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</row>
    <row r="352" ht="15.75" customHeight="1">
      <c r="A352" s="4"/>
      <c r="B352" s="4"/>
      <c r="C352" s="205"/>
      <c r="D352" s="205"/>
      <c r="E352" s="205"/>
      <c r="F352" s="205"/>
      <c r="G352" s="205"/>
      <c r="H352" s="20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</row>
    <row r="353" ht="15.75" customHeight="1">
      <c r="A353" s="4"/>
      <c r="B353" s="4"/>
      <c r="C353" s="205"/>
      <c r="D353" s="205"/>
      <c r="E353" s="205"/>
      <c r="F353" s="205"/>
      <c r="G353" s="205"/>
      <c r="H353" s="20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</row>
    <row r="354" ht="15.75" customHeight="1">
      <c r="A354" s="4"/>
      <c r="B354" s="4"/>
      <c r="C354" s="205"/>
      <c r="D354" s="205"/>
      <c r="E354" s="205"/>
      <c r="F354" s="205"/>
      <c r="G354" s="205"/>
      <c r="H354" s="205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</row>
    <row r="355" ht="15.75" customHeight="1">
      <c r="A355" s="4"/>
      <c r="B355" s="4"/>
      <c r="C355" s="205"/>
      <c r="D355" s="205"/>
      <c r="E355" s="205"/>
      <c r="F355" s="205"/>
      <c r="G355" s="205"/>
      <c r="H355" s="20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</row>
    <row r="356" ht="15.75" customHeight="1">
      <c r="A356" s="4"/>
      <c r="B356" s="4"/>
      <c r="C356" s="205"/>
      <c r="D356" s="205"/>
      <c r="E356" s="205"/>
      <c r="F356" s="205"/>
      <c r="G356" s="205"/>
      <c r="H356" s="205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</row>
    <row r="357" ht="15.75" customHeight="1">
      <c r="A357" s="4"/>
      <c r="B357" s="4"/>
      <c r="C357" s="205"/>
      <c r="D357" s="205"/>
      <c r="E357" s="205"/>
      <c r="F357" s="205"/>
      <c r="G357" s="205"/>
      <c r="H357" s="205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</row>
    <row r="358" ht="15.75" customHeight="1">
      <c r="A358" s="4"/>
      <c r="B358" s="4"/>
      <c r="C358" s="205"/>
      <c r="D358" s="205"/>
      <c r="E358" s="205"/>
      <c r="F358" s="205"/>
      <c r="G358" s="205"/>
      <c r="H358" s="205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</row>
    <row r="359" ht="15.75" customHeight="1">
      <c r="A359" s="4"/>
      <c r="B359" s="4"/>
      <c r="C359" s="205"/>
      <c r="D359" s="205"/>
      <c r="E359" s="205"/>
      <c r="F359" s="205"/>
      <c r="G359" s="205"/>
      <c r="H359" s="205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</row>
    <row r="360" ht="15.75" customHeight="1">
      <c r="A360" s="4"/>
      <c r="B360" s="4"/>
      <c r="C360" s="205"/>
      <c r="D360" s="205"/>
      <c r="E360" s="205"/>
      <c r="F360" s="205"/>
      <c r="G360" s="205"/>
      <c r="H360" s="205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</row>
    <row r="361" ht="15.75" customHeight="1">
      <c r="A361" s="4"/>
      <c r="B361" s="4"/>
      <c r="C361" s="205"/>
      <c r="D361" s="205"/>
      <c r="E361" s="205"/>
      <c r="F361" s="205"/>
      <c r="G361" s="205"/>
      <c r="H361" s="205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</row>
    <row r="362" ht="15.75" customHeight="1">
      <c r="A362" s="4"/>
      <c r="B362" s="4"/>
      <c r="C362" s="205"/>
      <c r="D362" s="205"/>
      <c r="E362" s="205"/>
      <c r="F362" s="205"/>
      <c r="G362" s="205"/>
      <c r="H362" s="205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</row>
    <row r="363" ht="15.75" customHeight="1">
      <c r="A363" s="4"/>
      <c r="B363" s="4"/>
      <c r="C363" s="205"/>
      <c r="D363" s="205"/>
      <c r="E363" s="205"/>
      <c r="F363" s="205"/>
      <c r="G363" s="205"/>
      <c r="H363" s="20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</row>
    <row r="364" ht="15.75" customHeight="1">
      <c r="A364" s="4"/>
      <c r="B364" s="4"/>
      <c r="C364" s="205"/>
      <c r="D364" s="205"/>
      <c r="E364" s="205"/>
      <c r="F364" s="205"/>
      <c r="G364" s="205"/>
      <c r="H364" s="205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</row>
    <row r="365" ht="15.75" customHeight="1">
      <c r="A365" s="4"/>
      <c r="B365" s="4"/>
      <c r="C365" s="205"/>
      <c r="D365" s="205"/>
      <c r="E365" s="205"/>
      <c r="F365" s="205"/>
      <c r="G365" s="205"/>
      <c r="H365" s="205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</row>
    <row r="366" ht="15.75" customHeight="1">
      <c r="A366" s="4"/>
      <c r="B366" s="4"/>
      <c r="C366" s="205"/>
      <c r="D366" s="205"/>
      <c r="E366" s="205"/>
      <c r="F366" s="205"/>
      <c r="G366" s="205"/>
      <c r="H366" s="205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</row>
    <row r="367" ht="15.75" customHeight="1">
      <c r="A367" s="4"/>
      <c r="B367" s="4"/>
      <c r="C367" s="205"/>
      <c r="D367" s="205"/>
      <c r="E367" s="205"/>
      <c r="F367" s="205"/>
      <c r="G367" s="205"/>
      <c r="H367" s="205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</row>
    <row r="368" ht="15.75" customHeight="1">
      <c r="A368" s="4"/>
      <c r="B368" s="4"/>
      <c r="C368" s="205"/>
      <c r="D368" s="205"/>
      <c r="E368" s="205"/>
      <c r="F368" s="205"/>
      <c r="G368" s="205"/>
      <c r="H368" s="20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</row>
    <row r="369" ht="15.75" customHeight="1">
      <c r="A369" s="4"/>
      <c r="B369" s="4"/>
      <c r="C369" s="205"/>
      <c r="D369" s="205"/>
      <c r="E369" s="205"/>
      <c r="F369" s="205"/>
      <c r="G369" s="205"/>
      <c r="H369" s="20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</row>
    <row r="370" ht="15.75" customHeight="1">
      <c r="A370" s="4"/>
      <c r="B370" s="4"/>
      <c r="C370" s="205"/>
      <c r="D370" s="205"/>
      <c r="E370" s="205"/>
      <c r="F370" s="205"/>
      <c r="G370" s="205"/>
      <c r="H370" s="20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</row>
    <row r="371" ht="15.75" customHeight="1">
      <c r="A371" s="4"/>
      <c r="B371" s="4"/>
      <c r="C371" s="205"/>
      <c r="D371" s="205"/>
      <c r="E371" s="205"/>
      <c r="F371" s="205"/>
      <c r="G371" s="205"/>
      <c r="H371" s="20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</row>
    <row r="372" ht="15.75" customHeight="1">
      <c r="A372" s="4"/>
      <c r="B372" s="4"/>
      <c r="C372" s="205"/>
      <c r="D372" s="205"/>
      <c r="E372" s="205"/>
      <c r="F372" s="205"/>
      <c r="G372" s="205"/>
      <c r="H372" s="205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</row>
    <row r="373" ht="15.75" customHeight="1">
      <c r="A373" s="4"/>
      <c r="B373" s="4"/>
      <c r="C373" s="205"/>
      <c r="D373" s="205"/>
      <c r="E373" s="205"/>
      <c r="F373" s="205"/>
      <c r="G373" s="205"/>
      <c r="H373" s="205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</row>
    <row r="374" ht="15.75" customHeight="1">
      <c r="A374" s="4"/>
      <c r="B374" s="4"/>
      <c r="C374" s="205"/>
      <c r="D374" s="205"/>
      <c r="E374" s="205"/>
      <c r="F374" s="205"/>
      <c r="G374" s="205"/>
      <c r="H374" s="205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</row>
    <row r="375" ht="15.75" customHeight="1">
      <c r="A375" s="4"/>
      <c r="B375" s="4"/>
      <c r="C375" s="205"/>
      <c r="D375" s="205"/>
      <c r="E375" s="205"/>
      <c r="F375" s="205"/>
      <c r="G375" s="205"/>
      <c r="H375" s="205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</row>
    <row r="376" ht="15.75" customHeight="1">
      <c r="A376" s="4"/>
      <c r="B376" s="4"/>
      <c r="C376" s="205"/>
      <c r="D376" s="205"/>
      <c r="E376" s="205"/>
      <c r="F376" s="205"/>
      <c r="G376" s="205"/>
      <c r="H376" s="20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</row>
    <row r="377" ht="15.75" customHeight="1">
      <c r="A377" s="4"/>
      <c r="B377" s="4"/>
      <c r="C377" s="205"/>
      <c r="D377" s="205"/>
      <c r="E377" s="205"/>
      <c r="F377" s="205"/>
      <c r="G377" s="205"/>
      <c r="H377" s="20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</row>
    <row r="378" ht="15.75" customHeight="1">
      <c r="A378" s="4"/>
      <c r="B378" s="4"/>
      <c r="C378" s="205"/>
      <c r="D378" s="205"/>
      <c r="E378" s="205"/>
      <c r="F378" s="205"/>
      <c r="G378" s="205"/>
      <c r="H378" s="20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</row>
    <row r="379" ht="15.75" customHeight="1">
      <c r="A379" s="4"/>
      <c r="B379" s="4"/>
      <c r="C379" s="205"/>
      <c r="D379" s="205"/>
      <c r="E379" s="205"/>
      <c r="F379" s="205"/>
      <c r="G379" s="205"/>
      <c r="H379" s="20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</row>
    <row r="380" ht="15.75" customHeight="1">
      <c r="A380" s="4"/>
      <c r="B380" s="4"/>
      <c r="C380" s="205"/>
      <c r="D380" s="205"/>
      <c r="E380" s="205"/>
      <c r="F380" s="205"/>
      <c r="G380" s="205"/>
      <c r="H380" s="205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</row>
    <row r="381" ht="15.75" customHeight="1">
      <c r="A381" s="4"/>
      <c r="B381" s="4"/>
      <c r="C381" s="205"/>
      <c r="D381" s="205"/>
      <c r="E381" s="205"/>
      <c r="F381" s="205"/>
      <c r="G381" s="205"/>
      <c r="H381" s="205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</row>
    <row r="382" ht="15.75" customHeight="1">
      <c r="A382" s="4"/>
      <c r="B382" s="4"/>
      <c r="C382" s="205"/>
      <c r="D382" s="205"/>
      <c r="E382" s="205"/>
      <c r="F382" s="205"/>
      <c r="G382" s="205"/>
      <c r="H382" s="205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</row>
    <row r="383" ht="15.75" customHeight="1">
      <c r="A383" s="4"/>
      <c r="B383" s="4"/>
      <c r="C383" s="205"/>
      <c r="D383" s="205"/>
      <c r="E383" s="205"/>
      <c r="F383" s="205"/>
      <c r="G383" s="205"/>
      <c r="H383" s="205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</row>
    <row r="384" ht="15.75" customHeight="1">
      <c r="A384" s="4"/>
      <c r="B384" s="4"/>
      <c r="C384" s="205"/>
      <c r="D384" s="205"/>
      <c r="E384" s="205"/>
      <c r="F384" s="205"/>
      <c r="G384" s="205"/>
      <c r="H384" s="20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</row>
    <row r="385" ht="15.75" customHeight="1">
      <c r="A385" s="4"/>
      <c r="B385" s="4"/>
      <c r="C385" s="205"/>
      <c r="D385" s="205"/>
      <c r="E385" s="205"/>
      <c r="F385" s="205"/>
      <c r="G385" s="205"/>
      <c r="H385" s="20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</row>
    <row r="386" ht="15.75" customHeight="1">
      <c r="A386" s="4"/>
      <c r="B386" s="4"/>
      <c r="C386" s="205"/>
      <c r="D386" s="205"/>
      <c r="E386" s="205"/>
      <c r="F386" s="205"/>
      <c r="G386" s="205"/>
      <c r="H386" s="20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</row>
    <row r="387" ht="15.75" customHeight="1">
      <c r="A387" s="4"/>
      <c r="B387" s="4"/>
      <c r="C387" s="205"/>
      <c r="D387" s="205"/>
      <c r="E387" s="205"/>
      <c r="F387" s="205"/>
      <c r="G387" s="205"/>
      <c r="H387" s="20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</row>
    <row r="388" ht="15.75" customHeight="1">
      <c r="A388" s="4"/>
      <c r="B388" s="4"/>
      <c r="C388" s="205"/>
      <c r="D388" s="205"/>
      <c r="E388" s="205"/>
      <c r="F388" s="205"/>
      <c r="G388" s="205"/>
      <c r="H388" s="205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</row>
    <row r="389" ht="15.75" customHeight="1">
      <c r="A389" s="4"/>
      <c r="B389" s="4"/>
      <c r="C389" s="205"/>
      <c r="D389" s="205"/>
      <c r="E389" s="205"/>
      <c r="F389" s="205"/>
      <c r="G389" s="205"/>
      <c r="H389" s="205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</row>
    <row r="390" ht="15.75" customHeight="1">
      <c r="A390" s="4"/>
      <c r="B390" s="4"/>
      <c r="C390" s="205"/>
      <c r="D390" s="205"/>
      <c r="E390" s="205"/>
      <c r="F390" s="205"/>
      <c r="G390" s="205"/>
      <c r="H390" s="205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</row>
    <row r="391" ht="15.75" customHeight="1">
      <c r="A391" s="4"/>
      <c r="B391" s="4"/>
      <c r="C391" s="205"/>
      <c r="D391" s="205"/>
      <c r="E391" s="205"/>
      <c r="F391" s="205"/>
      <c r="G391" s="205"/>
      <c r="H391" s="205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</row>
    <row r="392" ht="15.75" customHeight="1">
      <c r="A392" s="4"/>
      <c r="B392" s="4"/>
      <c r="C392" s="205"/>
      <c r="D392" s="205"/>
      <c r="E392" s="205"/>
      <c r="F392" s="205"/>
      <c r="G392" s="205"/>
      <c r="H392" s="20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</row>
    <row r="393" ht="15.75" customHeight="1">
      <c r="A393" s="4"/>
      <c r="B393" s="4"/>
      <c r="C393" s="205"/>
      <c r="D393" s="205"/>
      <c r="E393" s="205"/>
      <c r="F393" s="205"/>
      <c r="G393" s="205"/>
      <c r="H393" s="20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</row>
    <row r="394" ht="15.75" customHeight="1">
      <c r="A394" s="4"/>
      <c r="B394" s="4"/>
      <c r="C394" s="205"/>
      <c r="D394" s="205"/>
      <c r="E394" s="205"/>
      <c r="F394" s="205"/>
      <c r="G394" s="205"/>
      <c r="H394" s="20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</row>
    <row r="395" ht="15.75" customHeight="1">
      <c r="A395" s="4"/>
      <c r="B395" s="4"/>
      <c r="C395" s="205"/>
      <c r="D395" s="205"/>
      <c r="E395" s="205"/>
      <c r="F395" s="205"/>
      <c r="G395" s="205"/>
      <c r="H395" s="20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</row>
    <row r="396" ht="15.75" customHeight="1">
      <c r="A396" s="4"/>
      <c r="B396" s="4"/>
      <c r="C396" s="205"/>
      <c r="D396" s="205"/>
      <c r="E396" s="205"/>
      <c r="F396" s="205"/>
      <c r="G396" s="205"/>
      <c r="H396" s="205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</row>
    <row r="397" ht="15.75" customHeight="1">
      <c r="A397" s="4"/>
      <c r="B397" s="4"/>
      <c r="C397" s="205"/>
      <c r="D397" s="205"/>
      <c r="E397" s="205"/>
      <c r="F397" s="205"/>
      <c r="G397" s="205"/>
      <c r="H397" s="205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</row>
    <row r="398" ht="15.75" customHeight="1">
      <c r="A398" s="4"/>
      <c r="B398" s="4"/>
      <c r="C398" s="205"/>
      <c r="D398" s="205"/>
      <c r="E398" s="205"/>
      <c r="F398" s="205"/>
      <c r="G398" s="205"/>
      <c r="H398" s="205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</row>
    <row r="399" ht="15.75" customHeight="1">
      <c r="A399" s="4"/>
      <c r="B399" s="4"/>
      <c r="C399" s="205"/>
      <c r="D399" s="205"/>
      <c r="E399" s="205"/>
      <c r="F399" s="205"/>
      <c r="G399" s="205"/>
      <c r="H399" s="205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</row>
    <row r="400" ht="15.75" customHeight="1">
      <c r="A400" s="4"/>
      <c r="B400" s="4"/>
      <c r="C400" s="205"/>
      <c r="D400" s="205"/>
      <c r="E400" s="205"/>
      <c r="F400" s="205"/>
      <c r="G400" s="205"/>
      <c r="H400" s="20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</row>
    <row r="401" ht="15.75" customHeight="1">
      <c r="A401" s="4"/>
      <c r="B401" s="4"/>
      <c r="C401" s="205"/>
      <c r="D401" s="205"/>
      <c r="E401" s="205"/>
      <c r="F401" s="205"/>
      <c r="G401" s="205"/>
      <c r="H401" s="20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</row>
    <row r="402" ht="15.75" customHeight="1">
      <c r="A402" s="4"/>
      <c r="B402" s="4"/>
      <c r="C402" s="205"/>
      <c r="D402" s="205"/>
      <c r="E402" s="205"/>
      <c r="F402" s="205"/>
      <c r="G402" s="205"/>
      <c r="H402" s="205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</row>
    <row r="403" ht="15.75" customHeight="1">
      <c r="A403" s="4"/>
      <c r="B403" s="4"/>
      <c r="C403" s="205"/>
      <c r="D403" s="205"/>
      <c r="E403" s="205"/>
      <c r="F403" s="205"/>
      <c r="G403" s="205"/>
      <c r="H403" s="205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</row>
    <row r="404" ht="15.75" customHeight="1">
      <c r="A404" s="4"/>
      <c r="B404" s="4"/>
      <c r="C404" s="205"/>
      <c r="D404" s="205"/>
      <c r="E404" s="205"/>
      <c r="F404" s="205"/>
      <c r="G404" s="205"/>
      <c r="H404" s="205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</row>
    <row r="405" ht="15.75" customHeight="1">
      <c r="A405" s="4"/>
      <c r="B405" s="4"/>
      <c r="C405" s="205"/>
      <c r="D405" s="205"/>
      <c r="E405" s="205"/>
      <c r="F405" s="205"/>
      <c r="G405" s="205"/>
      <c r="H405" s="205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</row>
    <row r="406" ht="15.75" customHeight="1">
      <c r="A406" s="4"/>
      <c r="B406" s="4"/>
      <c r="C406" s="205"/>
      <c r="D406" s="205"/>
      <c r="E406" s="205"/>
      <c r="F406" s="205"/>
      <c r="G406" s="205"/>
      <c r="H406" s="205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</row>
    <row r="407" ht="15.75" customHeight="1">
      <c r="A407" s="4"/>
      <c r="B407" s="4"/>
      <c r="C407" s="205"/>
      <c r="D407" s="205"/>
      <c r="E407" s="205"/>
      <c r="F407" s="205"/>
      <c r="G407" s="205"/>
      <c r="H407" s="20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</row>
    <row r="408" ht="15.75" customHeight="1">
      <c r="A408" s="4"/>
      <c r="B408" s="4"/>
      <c r="C408" s="205"/>
      <c r="D408" s="205"/>
      <c r="E408" s="205"/>
      <c r="F408" s="205"/>
      <c r="G408" s="205"/>
      <c r="H408" s="20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</row>
    <row r="409" ht="15.75" customHeight="1">
      <c r="A409" s="4"/>
      <c r="B409" s="4"/>
      <c r="C409" s="205"/>
      <c r="D409" s="205"/>
      <c r="E409" s="205"/>
      <c r="F409" s="205"/>
      <c r="G409" s="205"/>
      <c r="H409" s="20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</row>
    <row r="410" ht="15.75" customHeight="1">
      <c r="A410" s="4"/>
      <c r="B410" s="4"/>
      <c r="C410" s="205"/>
      <c r="D410" s="205"/>
      <c r="E410" s="205"/>
      <c r="F410" s="205"/>
      <c r="G410" s="205"/>
      <c r="H410" s="20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</row>
    <row r="411" ht="15.75" customHeight="1">
      <c r="A411" s="4"/>
      <c r="B411" s="4"/>
      <c r="C411" s="205"/>
      <c r="D411" s="205"/>
      <c r="E411" s="205"/>
      <c r="F411" s="205"/>
      <c r="G411" s="205"/>
      <c r="H411" s="20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</row>
    <row r="412" ht="15.75" customHeight="1">
      <c r="A412" s="4"/>
      <c r="B412" s="4"/>
      <c r="C412" s="205"/>
      <c r="D412" s="205"/>
      <c r="E412" s="205"/>
      <c r="F412" s="205"/>
      <c r="G412" s="205"/>
      <c r="H412" s="20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</row>
    <row r="413" ht="15.75" customHeight="1">
      <c r="A413" s="4"/>
      <c r="B413" s="4"/>
      <c r="C413" s="205"/>
      <c r="D413" s="205"/>
      <c r="E413" s="205"/>
      <c r="F413" s="205"/>
      <c r="G413" s="205"/>
      <c r="H413" s="20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</row>
    <row r="414" ht="15.75" customHeight="1">
      <c r="A414" s="4"/>
      <c r="B414" s="4"/>
      <c r="C414" s="205"/>
      <c r="D414" s="205"/>
      <c r="E414" s="205"/>
      <c r="F414" s="205"/>
      <c r="G414" s="205"/>
      <c r="H414" s="20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</row>
    <row r="415" ht="15.75" customHeight="1">
      <c r="A415" s="4"/>
      <c r="B415" s="4"/>
      <c r="C415" s="205"/>
      <c r="D415" s="205"/>
      <c r="E415" s="205"/>
      <c r="F415" s="205"/>
      <c r="G415" s="205"/>
      <c r="H415" s="20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</row>
    <row r="416" ht="15.75" customHeight="1">
      <c r="A416" s="4"/>
      <c r="B416" s="4"/>
      <c r="C416" s="205"/>
      <c r="D416" s="205"/>
      <c r="E416" s="205"/>
      <c r="F416" s="205"/>
      <c r="G416" s="205"/>
      <c r="H416" s="20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</row>
    <row r="417" ht="15.75" customHeight="1">
      <c r="A417" s="4"/>
      <c r="B417" s="4"/>
      <c r="C417" s="205"/>
      <c r="D417" s="205"/>
      <c r="E417" s="205"/>
      <c r="F417" s="205"/>
      <c r="G417" s="205"/>
      <c r="H417" s="20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</row>
    <row r="418" ht="15.75" customHeight="1">
      <c r="A418" s="4"/>
      <c r="B418" s="4"/>
      <c r="C418" s="205"/>
      <c r="D418" s="205"/>
      <c r="E418" s="205"/>
      <c r="F418" s="205"/>
      <c r="G418" s="205"/>
      <c r="H418" s="20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</row>
    <row r="419" ht="15.75" customHeight="1">
      <c r="A419" s="4"/>
      <c r="B419" s="4"/>
      <c r="C419" s="205"/>
      <c r="D419" s="205"/>
      <c r="E419" s="205"/>
      <c r="F419" s="205"/>
      <c r="G419" s="205"/>
      <c r="H419" s="20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</row>
    <row r="420" ht="15.75" customHeight="1">
      <c r="A420" s="4"/>
      <c r="B420" s="4"/>
      <c r="C420" s="205"/>
      <c r="D420" s="205"/>
      <c r="E420" s="205"/>
      <c r="F420" s="205"/>
      <c r="G420" s="205"/>
      <c r="H420" s="20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</row>
    <row r="421" ht="15.75" customHeight="1">
      <c r="A421" s="4"/>
      <c r="B421" s="4"/>
      <c r="C421" s="205"/>
      <c r="D421" s="205"/>
      <c r="E421" s="205"/>
      <c r="F421" s="205"/>
      <c r="G421" s="205"/>
      <c r="H421" s="20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</row>
    <row r="422" ht="15.75" customHeight="1">
      <c r="A422" s="4"/>
      <c r="B422" s="4"/>
      <c r="C422" s="205"/>
      <c r="D422" s="205"/>
      <c r="E422" s="205"/>
      <c r="F422" s="205"/>
      <c r="G422" s="205"/>
      <c r="H422" s="205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</row>
    <row r="423" ht="15.75" customHeight="1">
      <c r="A423" s="4"/>
      <c r="B423" s="4"/>
      <c r="C423" s="205"/>
      <c r="D423" s="205"/>
      <c r="E423" s="205"/>
      <c r="F423" s="205"/>
      <c r="G423" s="205"/>
      <c r="H423" s="20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</row>
    <row r="424" ht="15.75" customHeight="1">
      <c r="A424" s="4"/>
      <c r="B424" s="4"/>
      <c r="C424" s="205"/>
      <c r="D424" s="205"/>
      <c r="E424" s="205"/>
      <c r="F424" s="205"/>
      <c r="G424" s="205"/>
      <c r="H424" s="20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</row>
    <row r="425" ht="15.75" customHeight="1">
      <c r="A425" s="4"/>
      <c r="B425" s="4"/>
      <c r="C425" s="205"/>
      <c r="D425" s="205"/>
      <c r="E425" s="205"/>
      <c r="F425" s="205"/>
      <c r="G425" s="205"/>
      <c r="H425" s="20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</row>
    <row r="426" ht="15.75" customHeight="1">
      <c r="A426" s="4"/>
      <c r="B426" s="4"/>
      <c r="C426" s="205"/>
      <c r="D426" s="205"/>
      <c r="E426" s="205"/>
      <c r="F426" s="205"/>
      <c r="G426" s="205"/>
      <c r="H426" s="20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</row>
    <row r="427" ht="15.75" customHeight="1">
      <c r="A427" s="4"/>
      <c r="B427" s="4"/>
      <c r="C427" s="205"/>
      <c r="D427" s="205"/>
      <c r="E427" s="205"/>
      <c r="F427" s="205"/>
      <c r="G427" s="205"/>
      <c r="H427" s="20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</row>
    <row r="428" ht="15.75" customHeight="1">
      <c r="A428" s="4"/>
      <c r="B428" s="4"/>
      <c r="C428" s="205"/>
      <c r="D428" s="205"/>
      <c r="E428" s="205"/>
      <c r="F428" s="205"/>
      <c r="G428" s="205"/>
      <c r="H428" s="20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</row>
    <row r="429" ht="15.75" customHeight="1">
      <c r="A429" s="4"/>
      <c r="B429" s="4"/>
      <c r="C429" s="205"/>
      <c r="D429" s="205"/>
      <c r="E429" s="205"/>
      <c r="F429" s="205"/>
      <c r="G429" s="205"/>
      <c r="H429" s="205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</row>
    <row r="430" ht="15.75" customHeight="1">
      <c r="A430" s="4"/>
      <c r="B430" s="4"/>
      <c r="C430" s="205"/>
      <c r="D430" s="205"/>
      <c r="E430" s="205"/>
      <c r="F430" s="205"/>
      <c r="G430" s="205"/>
      <c r="H430" s="205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</row>
    <row r="431" ht="15.75" customHeight="1">
      <c r="A431" s="4"/>
      <c r="B431" s="4"/>
      <c r="C431" s="205"/>
      <c r="D431" s="205"/>
      <c r="E431" s="205"/>
      <c r="F431" s="205"/>
      <c r="G431" s="205"/>
      <c r="H431" s="205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</row>
    <row r="432" ht="15.75" customHeight="1">
      <c r="A432" s="4"/>
      <c r="B432" s="4"/>
      <c r="C432" s="205"/>
      <c r="D432" s="205"/>
      <c r="E432" s="205"/>
      <c r="F432" s="205"/>
      <c r="G432" s="205"/>
      <c r="H432" s="205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</row>
    <row r="433" ht="15.75" customHeight="1">
      <c r="A433" s="4"/>
      <c r="B433" s="4"/>
      <c r="C433" s="205"/>
      <c r="D433" s="205"/>
      <c r="E433" s="205"/>
      <c r="F433" s="205"/>
      <c r="G433" s="205"/>
      <c r="H433" s="205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</row>
    <row r="434" ht="15.75" customHeight="1">
      <c r="A434" s="4"/>
      <c r="B434" s="4"/>
      <c r="C434" s="205"/>
      <c r="D434" s="205"/>
      <c r="E434" s="205"/>
      <c r="F434" s="205"/>
      <c r="G434" s="205"/>
      <c r="H434" s="20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</row>
    <row r="435" ht="15.75" customHeight="1">
      <c r="A435" s="4"/>
      <c r="B435" s="4"/>
      <c r="C435" s="205"/>
      <c r="D435" s="205"/>
      <c r="E435" s="205"/>
      <c r="F435" s="205"/>
      <c r="G435" s="205"/>
      <c r="H435" s="205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</row>
    <row r="436" ht="15.75" customHeight="1">
      <c r="A436" s="4"/>
      <c r="B436" s="4"/>
      <c r="C436" s="205"/>
      <c r="D436" s="205"/>
      <c r="E436" s="205"/>
      <c r="F436" s="205"/>
      <c r="G436" s="205"/>
      <c r="H436" s="205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</row>
    <row r="437" ht="15.75" customHeight="1">
      <c r="A437" s="4"/>
      <c r="B437" s="4"/>
      <c r="C437" s="205"/>
      <c r="D437" s="205"/>
      <c r="E437" s="205"/>
      <c r="F437" s="205"/>
      <c r="G437" s="205"/>
      <c r="H437" s="205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</row>
    <row r="438" ht="15.75" customHeight="1">
      <c r="A438" s="4"/>
      <c r="B438" s="4"/>
      <c r="C438" s="205"/>
      <c r="D438" s="205"/>
      <c r="E438" s="205"/>
      <c r="F438" s="205"/>
      <c r="G438" s="205"/>
      <c r="H438" s="205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</row>
    <row r="439" ht="15.75" customHeight="1">
      <c r="A439" s="4"/>
      <c r="B439" s="4"/>
      <c r="C439" s="205"/>
      <c r="D439" s="205"/>
      <c r="E439" s="205"/>
      <c r="F439" s="205"/>
      <c r="G439" s="205"/>
      <c r="H439" s="205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</row>
    <row r="440" ht="15.75" customHeight="1">
      <c r="A440" s="4"/>
      <c r="B440" s="4"/>
      <c r="C440" s="205"/>
      <c r="D440" s="205"/>
      <c r="E440" s="205"/>
      <c r="F440" s="205"/>
      <c r="G440" s="205"/>
      <c r="H440" s="205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</row>
    <row r="441" ht="15.75" customHeight="1">
      <c r="A441" s="4"/>
      <c r="B441" s="4"/>
      <c r="C441" s="205"/>
      <c r="D441" s="205"/>
      <c r="E441" s="205"/>
      <c r="F441" s="205"/>
      <c r="G441" s="205"/>
      <c r="H441" s="205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</row>
    <row r="442" ht="15.75" customHeight="1">
      <c r="A442" s="4"/>
      <c r="B442" s="4"/>
      <c r="C442" s="205"/>
      <c r="D442" s="205"/>
      <c r="E442" s="205"/>
      <c r="F442" s="205"/>
      <c r="G442" s="205"/>
      <c r="H442" s="205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</row>
    <row r="443" ht="15.75" customHeight="1">
      <c r="A443" s="4"/>
      <c r="B443" s="4"/>
      <c r="C443" s="205"/>
      <c r="D443" s="205"/>
      <c r="E443" s="205"/>
      <c r="F443" s="205"/>
      <c r="G443" s="205"/>
      <c r="H443" s="205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</row>
    <row r="444" ht="15.75" customHeight="1">
      <c r="A444" s="4"/>
      <c r="B444" s="4"/>
      <c r="C444" s="205"/>
      <c r="D444" s="205"/>
      <c r="E444" s="205"/>
      <c r="F444" s="205"/>
      <c r="G444" s="205"/>
      <c r="H444" s="205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</row>
    <row r="445" ht="15.75" customHeight="1">
      <c r="A445" s="4"/>
      <c r="B445" s="4"/>
      <c r="C445" s="205"/>
      <c r="D445" s="205"/>
      <c r="E445" s="205"/>
      <c r="F445" s="205"/>
      <c r="G445" s="205"/>
      <c r="H445" s="205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</row>
    <row r="446" ht="15.75" customHeight="1">
      <c r="A446" s="4"/>
      <c r="B446" s="4"/>
      <c r="C446" s="205"/>
      <c r="D446" s="205"/>
      <c r="E446" s="205"/>
      <c r="F446" s="205"/>
      <c r="G446" s="205"/>
      <c r="H446" s="205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</row>
    <row r="447" ht="15.75" customHeight="1">
      <c r="A447" s="4"/>
      <c r="B447" s="4"/>
      <c r="C447" s="205"/>
      <c r="D447" s="205"/>
      <c r="E447" s="205"/>
      <c r="F447" s="205"/>
      <c r="G447" s="205"/>
      <c r="H447" s="205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</row>
    <row r="448" ht="15.75" customHeight="1">
      <c r="A448" s="4"/>
      <c r="B448" s="4"/>
      <c r="C448" s="205"/>
      <c r="D448" s="205"/>
      <c r="E448" s="205"/>
      <c r="F448" s="205"/>
      <c r="G448" s="205"/>
      <c r="H448" s="205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</row>
    <row r="449" ht="15.75" customHeight="1">
      <c r="A449" s="4"/>
      <c r="B449" s="4"/>
      <c r="C449" s="205"/>
      <c r="D449" s="205"/>
      <c r="E449" s="205"/>
      <c r="F449" s="205"/>
      <c r="G449" s="205"/>
      <c r="H449" s="205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</row>
    <row r="450" ht="15.75" customHeight="1">
      <c r="A450" s="4"/>
      <c r="B450" s="4"/>
      <c r="C450" s="205"/>
      <c r="D450" s="205"/>
      <c r="E450" s="205"/>
      <c r="F450" s="205"/>
      <c r="G450" s="205"/>
      <c r="H450" s="205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</row>
    <row r="451" ht="15.75" customHeight="1">
      <c r="A451" s="4"/>
      <c r="B451" s="4"/>
      <c r="C451" s="205"/>
      <c r="D451" s="205"/>
      <c r="E451" s="205"/>
      <c r="F451" s="205"/>
      <c r="G451" s="205"/>
      <c r="H451" s="20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</row>
    <row r="452" ht="15.75" customHeight="1">
      <c r="A452" s="4"/>
      <c r="B452" s="4"/>
      <c r="C452" s="205"/>
      <c r="D452" s="205"/>
      <c r="E452" s="205"/>
      <c r="F452" s="205"/>
      <c r="G452" s="205"/>
      <c r="H452" s="20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</row>
    <row r="453" ht="15.75" customHeight="1">
      <c r="A453" s="4"/>
      <c r="B453" s="4"/>
      <c r="C453" s="205"/>
      <c r="D453" s="205"/>
      <c r="E453" s="205"/>
      <c r="F453" s="205"/>
      <c r="G453" s="205"/>
      <c r="H453" s="205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</row>
    <row r="454" ht="15.75" customHeight="1">
      <c r="A454" s="4"/>
      <c r="B454" s="4"/>
      <c r="C454" s="205"/>
      <c r="D454" s="205"/>
      <c r="E454" s="205"/>
      <c r="F454" s="205"/>
      <c r="G454" s="205"/>
      <c r="H454" s="205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</row>
    <row r="455" ht="15.75" customHeight="1">
      <c r="A455" s="4"/>
      <c r="B455" s="4"/>
      <c r="C455" s="205"/>
      <c r="D455" s="205"/>
      <c r="E455" s="205"/>
      <c r="F455" s="205"/>
      <c r="G455" s="205"/>
      <c r="H455" s="205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</row>
    <row r="456" ht="15.75" customHeight="1">
      <c r="A456" s="4"/>
      <c r="B456" s="4"/>
      <c r="C456" s="205"/>
      <c r="D456" s="205"/>
      <c r="E456" s="205"/>
      <c r="F456" s="205"/>
      <c r="G456" s="205"/>
      <c r="H456" s="205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</row>
    <row r="457" ht="15.75" customHeight="1">
      <c r="A457" s="4"/>
      <c r="B457" s="4"/>
      <c r="C457" s="205"/>
      <c r="D457" s="205"/>
      <c r="E457" s="205"/>
      <c r="F457" s="205"/>
      <c r="G457" s="205"/>
      <c r="H457" s="205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</row>
    <row r="458" ht="15.75" customHeight="1">
      <c r="A458" s="4"/>
      <c r="B458" s="4"/>
      <c r="C458" s="205"/>
      <c r="D458" s="205"/>
      <c r="E458" s="205"/>
      <c r="F458" s="205"/>
      <c r="G458" s="205"/>
      <c r="H458" s="205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</row>
    <row r="459" ht="15.75" customHeight="1">
      <c r="A459" s="4"/>
      <c r="B459" s="4"/>
      <c r="C459" s="205"/>
      <c r="D459" s="205"/>
      <c r="E459" s="205"/>
      <c r="F459" s="205"/>
      <c r="G459" s="205"/>
      <c r="H459" s="205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</row>
    <row r="460" ht="15.75" customHeight="1">
      <c r="A460" s="4"/>
      <c r="B460" s="4"/>
      <c r="C460" s="205"/>
      <c r="D460" s="205"/>
      <c r="E460" s="205"/>
      <c r="F460" s="205"/>
      <c r="G460" s="205"/>
      <c r="H460" s="205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</row>
    <row r="461" ht="15.75" customHeight="1">
      <c r="A461" s="4"/>
      <c r="B461" s="4"/>
      <c r="C461" s="205"/>
      <c r="D461" s="205"/>
      <c r="E461" s="205"/>
      <c r="F461" s="205"/>
      <c r="G461" s="205"/>
      <c r="H461" s="205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</row>
    <row r="462" ht="15.75" customHeight="1">
      <c r="A462" s="4"/>
      <c r="B462" s="4"/>
      <c r="C462" s="205"/>
      <c r="D462" s="205"/>
      <c r="E462" s="205"/>
      <c r="F462" s="205"/>
      <c r="G462" s="205"/>
      <c r="H462" s="205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</row>
    <row r="463" ht="15.75" customHeight="1">
      <c r="A463" s="4"/>
      <c r="B463" s="4"/>
      <c r="C463" s="205"/>
      <c r="D463" s="205"/>
      <c r="E463" s="205"/>
      <c r="F463" s="205"/>
      <c r="G463" s="205"/>
      <c r="H463" s="205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</row>
    <row r="464" ht="15.75" customHeight="1">
      <c r="A464" s="4"/>
      <c r="B464" s="4"/>
      <c r="C464" s="205"/>
      <c r="D464" s="205"/>
      <c r="E464" s="205"/>
      <c r="F464" s="205"/>
      <c r="G464" s="205"/>
      <c r="H464" s="205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</row>
    <row r="465" ht="15.75" customHeight="1">
      <c r="A465" s="4"/>
      <c r="B465" s="4"/>
      <c r="C465" s="205"/>
      <c r="D465" s="205"/>
      <c r="E465" s="205"/>
      <c r="F465" s="205"/>
      <c r="G465" s="205"/>
      <c r="H465" s="205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</row>
    <row r="466" ht="15.75" customHeight="1">
      <c r="A466" s="4"/>
      <c r="B466" s="4"/>
      <c r="C466" s="205"/>
      <c r="D466" s="205"/>
      <c r="E466" s="205"/>
      <c r="F466" s="205"/>
      <c r="G466" s="205"/>
      <c r="H466" s="205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</row>
    <row r="467" ht="15.75" customHeight="1">
      <c r="A467" s="4"/>
      <c r="B467" s="4"/>
      <c r="C467" s="205"/>
      <c r="D467" s="205"/>
      <c r="E467" s="205"/>
      <c r="F467" s="205"/>
      <c r="G467" s="205"/>
      <c r="H467" s="20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</row>
    <row r="468" ht="15.75" customHeight="1">
      <c r="A468" s="4"/>
      <c r="B468" s="4"/>
      <c r="C468" s="205"/>
      <c r="D468" s="205"/>
      <c r="E468" s="205"/>
      <c r="F468" s="205"/>
      <c r="G468" s="205"/>
      <c r="H468" s="205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</row>
    <row r="469" ht="15.75" customHeight="1">
      <c r="A469" s="4"/>
      <c r="B469" s="4"/>
      <c r="C469" s="205"/>
      <c r="D469" s="205"/>
      <c r="E469" s="205"/>
      <c r="F469" s="205"/>
      <c r="G469" s="205"/>
      <c r="H469" s="205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</row>
    <row r="470" ht="15.75" customHeight="1">
      <c r="A470" s="4"/>
      <c r="B470" s="4"/>
      <c r="C470" s="205"/>
      <c r="D470" s="205"/>
      <c r="E470" s="205"/>
      <c r="F470" s="205"/>
      <c r="G470" s="205"/>
      <c r="H470" s="205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</row>
    <row r="471" ht="15.75" customHeight="1">
      <c r="A471" s="4"/>
      <c r="B471" s="4"/>
      <c r="C471" s="205"/>
      <c r="D471" s="205"/>
      <c r="E471" s="205"/>
      <c r="F471" s="205"/>
      <c r="G471" s="205"/>
      <c r="H471" s="205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</row>
    <row r="472" ht="15.75" customHeight="1">
      <c r="A472" s="4"/>
      <c r="B472" s="4"/>
      <c r="C472" s="205"/>
      <c r="D472" s="205"/>
      <c r="E472" s="205"/>
      <c r="F472" s="205"/>
      <c r="G472" s="205"/>
      <c r="H472" s="205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</row>
    <row r="473" ht="15.75" customHeight="1">
      <c r="A473" s="4"/>
      <c r="B473" s="4"/>
      <c r="C473" s="205"/>
      <c r="D473" s="205"/>
      <c r="E473" s="205"/>
      <c r="F473" s="205"/>
      <c r="G473" s="205"/>
      <c r="H473" s="205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</row>
    <row r="474" ht="15.75" customHeight="1">
      <c r="A474" s="4"/>
      <c r="B474" s="4"/>
      <c r="C474" s="205"/>
      <c r="D474" s="205"/>
      <c r="E474" s="205"/>
      <c r="F474" s="205"/>
      <c r="G474" s="205"/>
      <c r="H474" s="205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</row>
    <row r="475" ht="15.75" customHeight="1">
      <c r="A475" s="4"/>
      <c r="B475" s="4"/>
      <c r="C475" s="205"/>
      <c r="D475" s="205"/>
      <c r="E475" s="205"/>
      <c r="F475" s="205"/>
      <c r="G475" s="205"/>
      <c r="H475" s="205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</row>
    <row r="476" ht="15.75" customHeight="1">
      <c r="A476" s="4"/>
      <c r="B476" s="4"/>
      <c r="C476" s="205"/>
      <c r="D476" s="205"/>
      <c r="E476" s="205"/>
      <c r="F476" s="205"/>
      <c r="G476" s="205"/>
      <c r="H476" s="205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</row>
    <row r="477" ht="15.75" customHeight="1">
      <c r="A477" s="4"/>
      <c r="B477" s="4"/>
      <c r="C477" s="205"/>
      <c r="D477" s="205"/>
      <c r="E477" s="205"/>
      <c r="F477" s="205"/>
      <c r="G477" s="205"/>
      <c r="H477" s="205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</row>
    <row r="478" ht="15.75" customHeight="1">
      <c r="A478" s="4"/>
      <c r="B478" s="4"/>
      <c r="C478" s="205"/>
      <c r="D478" s="205"/>
      <c r="E478" s="205"/>
      <c r="F478" s="205"/>
      <c r="G478" s="205"/>
      <c r="H478" s="205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</row>
    <row r="479" ht="15.75" customHeight="1">
      <c r="A479" s="4"/>
      <c r="B479" s="4"/>
      <c r="C479" s="205"/>
      <c r="D479" s="205"/>
      <c r="E479" s="205"/>
      <c r="F479" s="205"/>
      <c r="G479" s="205"/>
      <c r="H479" s="205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</row>
    <row r="480" ht="15.75" customHeight="1">
      <c r="A480" s="4"/>
      <c r="B480" s="4"/>
      <c r="C480" s="205"/>
      <c r="D480" s="205"/>
      <c r="E480" s="205"/>
      <c r="F480" s="205"/>
      <c r="G480" s="205"/>
      <c r="H480" s="205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</row>
    <row r="481" ht="15.75" customHeight="1">
      <c r="A481" s="4"/>
      <c r="B481" s="4"/>
      <c r="C481" s="205"/>
      <c r="D481" s="205"/>
      <c r="E481" s="205"/>
      <c r="F481" s="205"/>
      <c r="G481" s="205"/>
      <c r="H481" s="205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</row>
    <row r="482" ht="15.75" customHeight="1">
      <c r="A482" s="4"/>
      <c r="B482" s="4"/>
      <c r="C482" s="205"/>
      <c r="D482" s="205"/>
      <c r="E482" s="205"/>
      <c r="F482" s="205"/>
      <c r="G482" s="205"/>
      <c r="H482" s="205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</row>
    <row r="483" ht="15.75" customHeight="1">
      <c r="A483" s="4"/>
      <c r="B483" s="4"/>
      <c r="C483" s="205"/>
      <c r="D483" s="205"/>
      <c r="E483" s="205"/>
      <c r="F483" s="205"/>
      <c r="G483" s="205"/>
      <c r="H483" s="20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</row>
    <row r="484" ht="15.75" customHeight="1">
      <c r="A484" s="4"/>
      <c r="B484" s="4"/>
      <c r="C484" s="205"/>
      <c r="D484" s="205"/>
      <c r="E484" s="205"/>
      <c r="F484" s="205"/>
      <c r="G484" s="205"/>
      <c r="H484" s="20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</row>
    <row r="485" ht="15.75" customHeight="1">
      <c r="A485" s="4"/>
      <c r="B485" s="4"/>
      <c r="C485" s="205"/>
      <c r="D485" s="205"/>
      <c r="E485" s="205"/>
      <c r="F485" s="205"/>
      <c r="G485" s="205"/>
      <c r="H485" s="20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</row>
    <row r="486" ht="15.75" customHeight="1">
      <c r="A486" s="4"/>
      <c r="B486" s="4"/>
      <c r="C486" s="205"/>
      <c r="D486" s="205"/>
      <c r="E486" s="205"/>
      <c r="F486" s="205"/>
      <c r="G486" s="205"/>
      <c r="H486" s="20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</row>
    <row r="487" ht="15.75" customHeight="1">
      <c r="A487" s="4"/>
      <c r="B487" s="4"/>
      <c r="C487" s="205"/>
      <c r="D487" s="205"/>
      <c r="E487" s="205"/>
      <c r="F487" s="205"/>
      <c r="G487" s="205"/>
      <c r="H487" s="20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</row>
    <row r="488" ht="15.75" customHeight="1">
      <c r="A488" s="4"/>
      <c r="B488" s="4"/>
      <c r="C488" s="205"/>
      <c r="D488" s="205"/>
      <c r="E488" s="205"/>
      <c r="F488" s="205"/>
      <c r="G488" s="205"/>
      <c r="H488" s="20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</row>
    <row r="489" ht="15.75" customHeight="1">
      <c r="A489" s="4"/>
      <c r="B489" s="4"/>
      <c r="C489" s="205"/>
      <c r="D489" s="205"/>
      <c r="E489" s="205"/>
      <c r="F489" s="205"/>
      <c r="G489" s="205"/>
      <c r="H489" s="205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</row>
    <row r="490" ht="15.75" customHeight="1">
      <c r="A490" s="4"/>
      <c r="B490" s="4"/>
      <c r="C490" s="205"/>
      <c r="D490" s="205"/>
      <c r="E490" s="205"/>
      <c r="F490" s="205"/>
      <c r="G490" s="205"/>
      <c r="H490" s="205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</row>
    <row r="491" ht="15.75" customHeight="1">
      <c r="A491" s="4"/>
      <c r="B491" s="4"/>
      <c r="C491" s="205"/>
      <c r="D491" s="205"/>
      <c r="E491" s="205"/>
      <c r="F491" s="205"/>
      <c r="G491" s="205"/>
      <c r="H491" s="205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</row>
    <row r="492" ht="15.75" customHeight="1">
      <c r="A492" s="4"/>
      <c r="B492" s="4"/>
      <c r="C492" s="205"/>
      <c r="D492" s="205"/>
      <c r="E492" s="205"/>
      <c r="F492" s="205"/>
      <c r="G492" s="205"/>
      <c r="H492" s="205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</row>
    <row r="493" ht="15.75" customHeight="1">
      <c r="A493" s="4"/>
      <c r="B493" s="4"/>
      <c r="C493" s="205"/>
      <c r="D493" s="205"/>
      <c r="E493" s="205"/>
      <c r="F493" s="205"/>
      <c r="G493" s="205"/>
      <c r="H493" s="205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</row>
    <row r="494" ht="15.75" customHeight="1">
      <c r="A494" s="4"/>
      <c r="B494" s="4"/>
      <c r="C494" s="205"/>
      <c r="D494" s="205"/>
      <c r="E494" s="205"/>
      <c r="F494" s="205"/>
      <c r="G494" s="205"/>
      <c r="H494" s="205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</row>
    <row r="495" ht="15.75" customHeight="1">
      <c r="A495" s="4"/>
      <c r="B495" s="4"/>
      <c r="C495" s="205"/>
      <c r="D495" s="205"/>
      <c r="E495" s="205"/>
      <c r="F495" s="205"/>
      <c r="G495" s="205"/>
      <c r="H495" s="205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</row>
    <row r="496" ht="15.75" customHeight="1">
      <c r="A496" s="4"/>
      <c r="B496" s="4"/>
      <c r="C496" s="205"/>
      <c r="D496" s="205"/>
      <c r="E496" s="205"/>
      <c r="F496" s="205"/>
      <c r="G496" s="205"/>
      <c r="H496" s="205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</row>
    <row r="497" ht="15.75" customHeight="1">
      <c r="A497" s="4"/>
      <c r="B497" s="4"/>
      <c r="C497" s="205"/>
      <c r="D497" s="205"/>
      <c r="E497" s="205"/>
      <c r="F497" s="205"/>
      <c r="G497" s="205"/>
      <c r="H497" s="205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</row>
    <row r="498" ht="15.75" customHeight="1">
      <c r="A498" s="4"/>
      <c r="B498" s="4"/>
      <c r="C498" s="205"/>
      <c r="D498" s="205"/>
      <c r="E498" s="205"/>
      <c r="F498" s="205"/>
      <c r="G498" s="205"/>
      <c r="H498" s="205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</row>
    <row r="499" ht="15.75" customHeight="1">
      <c r="A499" s="4"/>
      <c r="B499" s="4"/>
      <c r="C499" s="205"/>
      <c r="D499" s="205"/>
      <c r="E499" s="205"/>
      <c r="F499" s="205"/>
      <c r="G499" s="205"/>
      <c r="H499" s="205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</row>
    <row r="500" ht="15.75" customHeight="1">
      <c r="A500" s="4"/>
      <c r="B500" s="4"/>
      <c r="C500" s="205"/>
      <c r="D500" s="205"/>
      <c r="E500" s="205"/>
      <c r="F500" s="205"/>
      <c r="G500" s="205"/>
      <c r="H500" s="205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</row>
    <row r="501" ht="15.75" customHeight="1">
      <c r="A501" s="4"/>
      <c r="B501" s="4"/>
      <c r="C501" s="205"/>
      <c r="D501" s="205"/>
      <c r="E501" s="205"/>
      <c r="F501" s="205"/>
      <c r="G501" s="205"/>
      <c r="H501" s="205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</row>
    <row r="502" ht="15.75" customHeight="1">
      <c r="A502" s="4"/>
      <c r="B502" s="4"/>
      <c r="C502" s="205"/>
      <c r="D502" s="205"/>
      <c r="E502" s="205"/>
      <c r="F502" s="205"/>
      <c r="G502" s="205"/>
      <c r="H502" s="205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</row>
    <row r="503" ht="15.75" customHeight="1">
      <c r="A503" s="4"/>
      <c r="B503" s="4"/>
      <c r="C503" s="205"/>
      <c r="D503" s="205"/>
      <c r="E503" s="205"/>
      <c r="F503" s="205"/>
      <c r="G503" s="205"/>
      <c r="H503" s="205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</row>
    <row r="504" ht="15.75" customHeight="1">
      <c r="A504" s="4"/>
      <c r="B504" s="4"/>
      <c r="C504" s="205"/>
      <c r="D504" s="205"/>
      <c r="E504" s="205"/>
      <c r="F504" s="205"/>
      <c r="G504" s="205"/>
      <c r="H504" s="205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</row>
    <row r="505" ht="15.75" customHeight="1">
      <c r="A505" s="4"/>
      <c r="B505" s="4"/>
      <c r="C505" s="205"/>
      <c r="D505" s="205"/>
      <c r="E505" s="205"/>
      <c r="F505" s="205"/>
      <c r="G505" s="205"/>
      <c r="H505" s="205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</row>
    <row r="506" ht="15.75" customHeight="1">
      <c r="A506" s="4"/>
      <c r="B506" s="4"/>
      <c r="C506" s="205"/>
      <c r="D506" s="205"/>
      <c r="E506" s="205"/>
      <c r="F506" s="205"/>
      <c r="G506" s="205"/>
      <c r="H506" s="205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</row>
    <row r="507" ht="15.75" customHeight="1">
      <c r="A507" s="4"/>
      <c r="B507" s="4"/>
      <c r="C507" s="205"/>
      <c r="D507" s="205"/>
      <c r="E507" s="205"/>
      <c r="F507" s="205"/>
      <c r="G507" s="205"/>
      <c r="H507" s="205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</row>
    <row r="508" ht="15.75" customHeight="1">
      <c r="A508" s="4"/>
      <c r="B508" s="4"/>
      <c r="C508" s="205"/>
      <c r="D508" s="205"/>
      <c r="E508" s="205"/>
      <c r="F508" s="205"/>
      <c r="G508" s="205"/>
      <c r="H508" s="205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</row>
    <row r="509" ht="15.75" customHeight="1">
      <c r="A509" s="4"/>
      <c r="B509" s="4"/>
      <c r="C509" s="205"/>
      <c r="D509" s="205"/>
      <c r="E509" s="205"/>
      <c r="F509" s="205"/>
      <c r="G509" s="205"/>
      <c r="H509" s="205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</row>
    <row r="510" ht="15.75" customHeight="1">
      <c r="A510" s="4"/>
      <c r="B510" s="4"/>
      <c r="C510" s="205"/>
      <c r="D510" s="205"/>
      <c r="E510" s="205"/>
      <c r="F510" s="205"/>
      <c r="G510" s="205"/>
      <c r="H510" s="205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</row>
    <row r="511" ht="15.75" customHeight="1">
      <c r="A511" s="4"/>
      <c r="B511" s="4"/>
      <c r="C511" s="205"/>
      <c r="D511" s="205"/>
      <c r="E511" s="205"/>
      <c r="F511" s="205"/>
      <c r="G511" s="205"/>
      <c r="H511" s="205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</row>
    <row r="512" ht="15.75" customHeight="1">
      <c r="A512" s="4"/>
      <c r="B512" s="4"/>
      <c r="C512" s="205"/>
      <c r="D512" s="205"/>
      <c r="E512" s="205"/>
      <c r="F512" s="205"/>
      <c r="G512" s="205"/>
      <c r="H512" s="205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</row>
    <row r="513" ht="15.75" customHeight="1">
      <c r="A513" s="4"/>
      <c r="B513" s="4"/>
      <c r="C513" s="205"/>
      <c r="D513" s="205"/>
      <c r="E513" s="205"/>
      <c r="F513" s="205"/>
      <c r="G513" s="205"/>
      <c r="H513" s="205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</row>
    <row r="514" ht="15.75" customHeight="1">
      <c r="A514" s="4"/>
      <c r="B514" s="4"/>
      <c r="C514" s="205"/>
      <c r="D514" s="205"/>
      <c r="E514" s="205"/>
      <c r="F514" s="205"/>
      <c r="G514" s="205"/>
      <c r="H514" s="205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</row>
    <row r="515" ht="15.75" customHeight="1">
      <c r="A515" s="4"/>
      <c r="B515" s="4"/>
      <c r="C515" s="205"/>
      <c r="D515" s="205"/>
      <c r="E515" s="205"/>
      <c r="F515" s="205"/>
      <c r="G515" s="205"/>
      <c r="H515" s="205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</row>
    <row r="516" ht="15.75" customHeight="1">
      <c r="A516" s="4"/>
      <c r="B516" s="4"/>
      <c r="C516" s="205"/>
      <c r="D516" s="205"/>
      <c r="E516" s="205"/>
      <c r="F516" s="205"/>
      <c r="G516" s="205"/>
      <c r="H516" s="205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</row>
    <row r="517" ht="15.75" customHeight="1">
      <c r="A517" s="4"/>
      <c r="B517" s="4"/>
      <c r="C517" s="205"/>
      <c r="D517" s="205"/>
      <c r="E517" s="205"/>
      <c r="F517" s="205"/>
      <c r="G517" s="205"/>
      <c r="H517" s="205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</row>
    <row r="518" ht="15.75" customHeight="1">
      <c r="A518" s="4"/>
      <c r="B518" s="4"/>
      <c r="C518" s="205"/>
      <c r="D518" s="205"/>
      <c r="E518" s="205"/>
      <c r="F518" s="205"/>
      <c r="G518" s="205"/>
      <c r="H518" s="205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</row>
    <row r="519" ht="15.75" customHeight="1">
      <c r="A519" s="4"/>
      <c r="B519" s="4"/>
      <c r="C519" s="205"/>
      <c r="D519" s="205"/>
      <c r="E519" s="205"/>
      <c r="F519" s="205"/>
      <c r="G519" s="205"/>
      <c r="H519" s="205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</row>
    <row r="520" ht="15.75" customHeight="1">
      <c r="A520" s="4"/>
      <c r="B520" s="4"/>
      <c r="C520" s="205"/>
      <c r="D520" s="205"/>
      <c r="E520" s="205"/>
      <c r="F520" s="205"/>
      <c r="G520" s="205"/>
      <c r="H520" s="205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</row>
    <row r="521" ht="15.75" customHeight="1">
      <c r="A521" s="4"/>
      <c r="B521" s="4"/>
      <c r="C521" s="205"/>
      <c r="D521" s="205"/>
      <c r="E521" s="205"/>
      <c r="F521" s="205"/>
      <c r="G521" s="205"/>
      <c r="H521" s="205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</row>
    <row r="522" ht="15.75" customHeight="1">
      <c r="A522" s="4"/>
      <c r="B522" s="4"/>
      <c r="C522" s="205"/>
      <c r="D522" s="205"/>
      <c r="E522" s="205"/>
      <c r="F522" s="205"/>
      <c r="G522" s="205"/>
      <c r="H522" s="205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</row>
    <row r="523" ht="15.75" customHeight="1">
      <c r="A523" s="4"/>
      <c r="B523" s="4"/>
      <c r="C523" s="205"/>
      <c r="D523" s="205"/>
      <c r="E523" s="205"/>
      <c r="F523" s="205"/>
      <c r="G523" s="205"/>
      <c r="H523" s="205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</row>
    <row r="524" ht="15.75" customHeight="1">
      <c r="A524" s="4"/>
      <c r="B524" s="4"/>
      <c r="C524" s="205"/>
      <c r="D524" s="205"/>
      <c r="E524" s="205"/>
      <c r="F524" s="205"/>
      <c r="G524" s="205"/>
      <c r="H524" s="205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</row>
    <row r="525" ht="15.75" customHeight="1">
      <c r="A525" s="4"/>
      <c r="B525" s="4"/>
      <c r="C525" s="205"/>
      <c r="D525" s="205"/>
      <c r="E525" s="205"/>
      <c r="F525" s="205"/>
      <c r="G525" s="205"/>
      <c r="H525" s="20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</row>
    <row r="526" ht="15.75" customHeight="1">
      <c r="A526" s="4"/>
      <c r="B526" s="4"/>
      <c r="C526" s="205"/>
      <c r="D526" s="205"/>
      <c r="E526" s="205"/>
      <c r="F526" s="205"/>
      <c r="G526" s="205"/>
      <c r="H526" s="205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</row>
    <row r="527" ht="15.75" customHeight="1">
      <c r="A527" s="4"/>
      <c r="B527" s="4"/>
      <c r="C527" s="205"/>
      <c r="D527" s="205"/>
      <c r="E527" s="205"/>
      <c r="F527" s="205"/>
      <c r="G527" s="205"/>
      <c r="H527" s="205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</row>
    <row r="528" ht="15.75" customHeight="1">
      <c r="A528" s="4"/>
      <c r="B528" s="4"/>
      <c r="C528" s="205"/>
      <c r="D528" s="205"/>
      <c r="E528" s="205"/>
      <c r="F528" s="205"/>
      <c r="G528" s="205"/>
      <c r="H528" s="20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</row>
    <row r="529" ht="15.75" customHeight="1">
      <c r="A529" s="4"/>
      <c r="B529" s="4"/>
      <c r="C529" s="205"/>
      <c r="D529" s="205"/>
      <c r="E529" s="205"/>
      <c r="F529" s="205"/>
      <c r="G529" s="205"/>
      <c r="H529" s="20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</row>
    <row r="530" ht="15.75" customHeight="1">
      <c r="A530" s="4"/>
      <c r="B530" s="4"/>
      <c r="C530" s="205"/>
      <c r="D530" s="205"/>
      <c r="E530" s="205"/>
      <c r="F530" s="205"/>
      <c r="G530" s="205"/>
      <c r="H530" s="205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</row>
    <row r="531" ht="15.75" customHeight="1">
      <c r="A531" s="4"/>
      <c r="B531" s="4"/>
      <c r="C531" s="205"/>
      <c r="D531" s="205"/>
      <c r="E531" s="205"/>
      <c r="F531" s="205"/>
      <c r="G531" s="205"/>
      <c r="H531" s="205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</row>
    <row r="532" ht="15.75" customHeight="1">
      <c r="A532" s="4"/>
      <c r="B532" s="4"/>
      <c r="C532" s="205"/>
      <c r="D532" s="205"/>
      <c r="E532" s="205"/>
      <c r="F532" s="205"/>
      <c r="G532" s="205"/>
      <c r="H532" s="205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</row>
    <row r="533" ht="15.75" customHeight="1">
      <c r="A533" s="4"/>
      <c r="B533" s="4"/>
      <c r="C533" s="205"/>
      <c r="D533" s="205"/>
      <c r="E533" s="205"/>
      <c r="F533" s="205"/>
      <c r="G533" s="205"/>
      <c r="H533" s="205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</row>
    <row r="534" ht="15.75" customHeight="1">
      <c r="A534" s="4"/>
      <c r="B534" s="4"/>
      <c r="C534" s="205"/>
      <c r="D534" s="205"/>
      <c r="E534" s="205"/>
      <c r="F534" s="205"/>
      <c r="G534" s="205"/>
      <c r="H534" s="205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</row>
    <row r="535" ht="15.75" customHeight="1">
      <c r="A535" s="4"/>
      <c r="B535" s="4"/>
      <c r="C535" s="205"/>
      <c r="D535" s="205"/>
      <c r="E535" s="205"/>
      <c r="F535" s="205"/>
      <c r="G535" s="205"/>
      <c r="H535" s="205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</row>
    <row r="536" ht="15.75" customHeight="1">
      <c r="A536" s="4"/>
      <c r="B536" s="4"/>
      <c r="C536" s="205"/>
      <c r="D536" s="205"/>
      <c r="E536" s="205"/>
      <c r="F536" s="205"/>
      <c r="G536" s="205"/>
      <c r="H536" s="205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</row>
    <row r="537" ht="15.75" customHeight="1">
      <c r="A537" s="4"/>
      <c r="B537" s="4"/>
      <c r="C537" s="205"/>
      <c r="D537" s="205"/>
      <c r="E537" s="205"/>
      <c r="F537" s="205"/>
      <c r="G537" s="205"/>
      <c r="H537" s="205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</row>
    <row r="538" ht="15.75" customHeight="1">
      <c r="A538" s="4"/>
      <c r="B538" s="4"/>
      <c r="C538" s="205"/>
      <c r="D538" s="205"/>
      <c r="E538" s="205"/>
      <c r="F538" s="205"/>
      <c r="G538" s="205"/>
      <c r="H538" s="205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</row>
    <row r="539" ht="15.75" customHeight="1">
      <c r="A539" s="4"/>
      <c r="B539" s="4"/>
      <c r="C539" s="205"/>
      <c r="D539" s="205"/>
      <c r="E539" s="205"/>
      <c r="F539" s="205"/>
      <c r="G539" s="205"/>
      <c r="H539" s="20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</row>
    <row r="540" ht="15.75" customHeight="1">
      <c r="A540" s="4"/>
      <c r="B540" s="4"/>
      <c r="C540" s="205"/>
      <c r="D540" s="205"/>
      <c r="E540" s="205"/>
      <c r="F540" s="205"/>
      <c r="G540" s="205"/>
      <c r="H540" s="20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</row>
    <row r="541" ht="15.75" customHeight="1">
      <c r="A541" s="4"/>
      <c r="B541" s="4"/>
      <c r="C541" s="205"/>
      <c r="D541" s="205"/>
      <c r="E541" s="205"/>
      <c r="F541" s="205"/>
      <c r="G541" s="205"/>
      <c r="H541" s="20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</row>
    <row r="542" ht="15.75" customHeight="1">
      <c r="A542" s="4"/>
      <c r="B542" s="4"/>
      <c r="C542" s="205"/>
      <c r="D542" s="205"/>
      <c r="E542" s="205"/>
      <c r="F542" s="205"/>
      <c r="G542" s="205"/>
      <c r="H542" s="205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</row>
    <row r="543" ht="15.75" customHeight="1">
      <c r="A543" s="4"/>
      <c r="B543" s="4"/>
      <c r="C543" s="205"/>
      <c r="D543" s="205"/>
      <c r="E543" s="205"/>
      <c r="F543" s="205"/>
      <c r="G543" s="205"/>
      <c r="H543" s="205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</row>
    <row r="544" ht="15.75" customHeight="1">
      <c r="A544" s="4"/>
      <c r="B544" s="4"/>
      <c r="C544" s="205"/>
      <c r="D544" s="205"/>
      <c r="E544" s="205"/>
      <c r="F544" s="205"/>
      <c r="G544" s="205"/>
      <c r="H544" s="205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</row>
    <row r="545" ht="15.75" customHeight="1">
      <c r="A545" s="4"/>
      <c r="B545" s="4"/>
      <c r="C545" s="205"/>
      <c r="D545" s="205"/>
      <c r="E545" s="205"/>
      <c r="F545" s="205"/>
      <c r="G545" s="205"/>
      <c r="H545" s="205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</row>
    <row r="546" ht="15.75" customHeight="1">
      <c r="A546" s="4"/>
      <c r="B546" s="4"/>
      <c r="C546" s="205"/>
      <c r="D546" s="205"/>
      <c r="E546" s="205"/>
      <c r="F546" s="205"/>
      <c r="G546" s="205"/>
      <c r="H546" s="20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</row>
    <row r="547" ht="15.75" customHeight="1">
      <c r="A547" s="4"/>
      <c r="B547" s="4"/>
      <c r="C547" s="205"/>
      <c r="D547" s="205"/>
      <c r="E547" s="205"/>
      <c r="F547" s="205"/>
      <c r="G547" s="205"/>
      <c r="H547" s="20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</row>
    <row r="548" ht="15.75" customHeight="1">
      <c r="A548" s="4"/>
      <c r="B548" s="4"/>
      <c r="C548" s="205"/>
      <c r="D548" s="205"/>
      <c r="E548" s="205"/>
      <c r="F548" s="205"/>
      <c r="G548" s="205"/>
      <c r="H548" s="20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</row>
    <row r="549" ht="15.75" customHeight="1">
      <c r="A549" s="4"/>
      <c r="B549" s="4"/>
      <c r="C549" s="205"/>
      <c r="D549" s="205"/>
      <c r="E549" s="205"/>
      <c r="F549" s="205"/>
      <c r="G549" s="205"/>
      <c r="H549" s="20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</row>
    <row r="550" ht="15.75" customHeight="1">
      <c r="A550" s="4"/>
      <c r="B550" s="4"/>
      <c r="C550" s="205"/>
      <c r="D550" s="205"/>
      <c r="E550" s="205"/>
      <c r="F550" s="205"/>
      <c r="G550" s="205"/>
      <c r="H550" s="20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</row>
    <row r="551" ht="15.75" customHeight="1">
      <c r="A551" s="4"/>
      <c r="B551" s="4"/>
      <c r="C551" s="205"/>
      <c r="D551" s="205"/>
      <c r="E551" s="205"/>
      <c r="F551" s="205"/>
      <c r="G551" s="205"/>
      <c r="H551" s="20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</row>
    <row r="552" ht="15.75" customHeight="1">
      <c r="A552" s="4"/>
      <c r="B552" s="4"/>
      <c r="C552" s="205"/>
      <c r="D552" s="205"/>
      <c r="E552" s="205"/>
      <c r="F552" s="205"/>
      <c r="G552" s="205"/>
      <c r="H552" s="205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</row>
    <row r="553" ht="15.75" customHeight="1">
      <c r="A553" s="4"/>
      <c r="B553" s="4"/>
      <c r="C553" s="205"/>
      <c r="D553" s="205"/>
      <c r="E553" s="205"/>
      <c r="F553" s="205"/>
      <c r="G553" s="205"/>
      <c r="H553" s="205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</row>
    <row r="554" ht="15.75" customHeight="1">
      <c r="A554" s="4"/>
      <c r="B554" s="4"/>
      <c r="C554" s="205"/>
      <c r="D554" s="205"/>
      <c r="E554" s="205"/>
      <c r="F554" s="205"/>
      <c r="G554" s="205"/>
      <c r="H554" s="205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</row>
    <row r="555" ht="15.75" customHeight="1">
      <c r="A555" s="4"/>
      <c r="B555" s="4"/>
      <c r="C555" s="205"/>
      <c r="D555" s="205"/>
      <c r="E555" s="205"/>
      <c r="F555" s="205"/>
      <c r="G555" s="205"/>
      <c r="H555" s="205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</row>
    <row r="556" ht="15.75" customHeight="1">
      <c r="A556" s="4"/>
      <c r="B556" s="4"/>
      <c r="C556" s="205"/>
      <c r="D556" s="205"/>
      <c r="E556" s="205"/>
      <c r="F556" s="205"/>
      <c r="G556" s="205"/>
      <c r="H556" s="205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</row>
    <row r="557" ht="15.75" customHeight="1">
      <c r="A557" s="4"/>
      <c r="B557" s="4"/>
      <c r="C557" s="205"/>
      <c r="D557" s="205"/>
      <c r="E557" s="205"/>
      <c r="F557" s="205"/>
      <c r="G557" s="205"/>
      <c r="H557" s="205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</row>
    <row r="558" ht="15.75" customHeight="1">
      <c r="A558" s="4"/>
      <c r="B558" s="4"/>
      <c r="C558" s="205"/>
      <c r="D558" s="205"/>
      <c r="E558" s="205"/>
      <c r="F558" s="205"/>
      <c r="G558" s="205"/>
      <c r="H558" s="20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</row>
    <row r="559" ht="15.75" customHeight="1">
      <c r="A559" s="4"/>
      <c r="B559" s="4"/>
      <c r="C559" s="205"/>
      <c r="D559" s="205"/>
      <c r="E559" s="205"/>
      <c r="F559" s="205"/>
      <c r="G559" s="205"/>
      <c r="H559" s="20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</row>
    <row r="560" ht="15.75" customHeight="1">
      <c r="A560" s="4"/>
      <c r="B560" s="4"/>
      <c r="C560" s="205"/>
      <c r="D560" s="205"/>
      <c r="E560" s="205"/>
      <c r="F560" s="205"/>
      <c r="G560" s="205"/>
      <c r="H560" s="205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</row>
    <row r="561" ht="15.75" customHeight="1">
      <c r="A561" s="4"/>
      <c r="B561" s="4"/>
      <c r="C561" s="205"/>
      <c r="D561" s="205"/>
      <c r="E561" s="205"/>
      <c r="F561" s="205"/>
      <c r="G561" s="205"/>
      <c r="H561" s="205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</row>
    <row r="562" ht="15.75" customHeight="1">
      <c r="A562" s="4"/>
      <c r="B562" s="4"/>
      <c r="C562" s="205"/>
      <c r="D562" s="205"/>
      <c r="E562" s="205"/>
      <c r="F562" s="205"/>
      <c r="G562" s="205"/>
      <c r="H562" s="205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</row>
    <row r="563" ht="15.75" customHeight="1">
      <c r="A563" s="4"/>
      <c r="B563" s="4"/>
      <c r="C563" s="205"/>
      <c r="D563" s="205"/>
      <c r="E563" s="205"/>
      <c r="F563" s="205"/>
      <c r="G563" s="205"/>
      <c r="H563" s="205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</row>
    <row r="564" ht="15.75" customHeight="1">
      <c r="A564" s="4"/>
      <c r="B564" s="4"/>
      <c r="C564" s="205"/>
      <c r="D564" s="205"/>
      <c r="E564" s="205"/>
      <c r="F564" s="205"/>
      <c r="G564" s="205"/>
      <c r="H564" s="205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</row>
    <row r="565" ht="15.75" customHeight="1">
      <c r="A565" s="4"/>
      <c r="B565" s="4"/>
      <c r="C565" s="205"/>
      <c r="D565" s="205"/>
      <c r="E565" s="205"/>
      <c r="F565" s="205"/>
      <c r="G565" s="205"/>
      <c r="H565" s="205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</row>
    <row r="566" ht="15.75" customHeight="1">
      <c r="A566" s="4"/>
      <c r="B566" s="4"/>
      <c r="C566" s="205"/>
      <c r="D566" s="205"/>
      <c r="E566" s="205"/>
      <c r="F566" s="205"/>
      <c r="G566" s="205"/>
      <c r="H566" s="205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</row>
    <row r="567" ht="15.75" customHeight="1">
      <c r="A567" s="4"/>
      <c r="B567" s="4"/>
      <c r="C567" s="205"/>
      <c r="D567" s="205"/>
      <c r="E567" s="205"/>
      <c r="F567" s="205"/>
      <c r="G567" s="205"/>
      <c r="H567" s="205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</row>
    <row r="568" ht="15.75" customHeight="1">
      <c r="A568" s="4"/>
      <c r="B568" s="4"/>
      <c r="C568" s="205"/>
      <c r="D568" s="205"/>
      <c r="E568" s="205"/>
      <c r="F568" s="205"/>
      <c r="G568" s="205"/>
      <c r="H568" s="205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</row>
    <row r="569" ht="15.75" customHeight="1">
      <c r="A569" s="4"/>
      <c r="B569" s="4"/>
      <c r="C569" s="205"/>
      <c r="D569" s="205"/>
      <c r="E569" s="205"/>
      <c r="F569" s="205"/>
      <c r="G569" s="205"/>
      <c r="H569" s="205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</row>
    <row r="570" ht="15.75" customHeight="1">
      <c r="A570" s="4"/>
      <c r="B570" s="4"/>
      <c r="C570" s="205"/>
      <c r="D570" s="205"/>
      <c r="E570" s="205"/>
      <c r="F570" s="205"/>
      <c r="G570" s="205"/>
      <c r="H570" s="205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</row>
    <row r="571" ht="15.75" customHeight="1">
      <c r="A571" s="4"/>
      <c r="B571" s="4"/>
      <c r="C571" s="205"/>
      <c r="D571" s="205"/>
      <c r="E571" s="205"/>
      <c r="F571" s="205"/>
      <c r="G571" s="205"/>
      <c r="H571" s="205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</row>
    <row r="572" ht="15.75" customHeight="1">
      <c r="A572" s="4"/>
      <c r="B572" s="4"/>
      <c r="C572" s="205"/>
      <c r="D572" s="205"/>
      <c r="E572" s="205"/>
      <c r="F572" s="205"/>
      <c r="G572" s="205"/>
      <c r="H572" s="205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</row>
    <row r="573" ht="15.75" customHeight="1">
      <c r="A573" s="4"/>
      <c r="B573" s="4"/>
      <c r="C573" s="205"/>
      <c r="D573" s="205"/>
      <c r="E573" s="205"/>
      <c r="F573" s="205"/>
      <c r="G573" s="205"/>
      <c r="H573" s="205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</row>
    <row r="574" ht="15.75" customHeight="1">
      <c r="A574" s="4"/>
      <c r="B574" s="4"/>
      <c r="C574" s="205"/>
      <c r="D574" s="205"/>
      <c r="E574" s="205"/>
      <c r="F574" s="205"/>
      <c r="G574" s="205"/>
      <c r="H574" s="205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</row>
    <row r="575" ht="15.75" customHeight="1">
      <c r="A575" s="4"/>
      <c r="B575" s="4"/>
      <c r="C575" s="205"/>
      <c r="D575" s="205"/>
      <c r="E575" s="205"/>
      <c r="F575" s="205"/>
      <c r="G575" s="205"/>
      <c r="H575" s="205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</row>
    <row r="576" ht="15.75" customHeight="1">
      <c r="A576" s="4"/>
      <c r="B576" s="4"/>
      <c r="C576" s="205"/>
      <c r="D576" s="205"/>
      <c r="E576" s="205"/>
      <c r="F576" s="205"/>
      <c r="G576" s="205"/>
      <c r="H576" s="205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</row>
    <row r="577" ht="15.75" customHeight="1">
      <c r="A577" s="4"/>
      <c r="B577" s="4"/>
      <c r="C577" s="205"/>
      <c r="D577" s="205"/>
      <c r="E577" s="205"/>
      <c r="F577" s="205"/>
      <c r="G577" s="205"/>
      <c r="H577" s="205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</row>
    <row r="578" ht="15.75" customHeight="1">
      <c r="A578" s="4"/>
      <c r="B578" s="4"/>
      <c r="C578" s="205"/>
      <c r="D578" s="205"/>
      <c r="E578" s="205"/>
      <c r="F578" s="205"/>
      <c r="G578" s="205"/>
      <c r="H578" s="205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</row>
    <row r="579" ht="15.75" customHeight="1">
      <c r="A579" s="4"/>
      <c r="B579" s="4"/>
      <c r="C579" s="205"/>
      <c r="D579" s="205"/>
      <c r="E579" s="205"/>
      <c r="F579" s="205"/>
      <c r="G579" s="205"/>
      <c r="H579" s="205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</row>
    <row r="580" ht="15.75" customHeight="1">
      <c r="A580" s="4"/>
      <c r="B580" s="4"/>
      <c r="C580" s="205"/>
      <c r="D580" s="205"/>
      <c r="E580" s="205"/>
      <c r="F580" s="205"/>
      <c r="G580" s="205"/>
      <c r="H580" s="205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</row>
    <row r="581" ht="15.75" customHeight="1">
      <c r="A581" s="4"/>
      <c r="B581" s="4"/>
      <c r="C581" s="205"/>
      <c r="D581" s="205"/>
      <c r="E581" s="205"/>
      <c r="F581" s="205"/>
      <c r="G581" s="205"/>
      <c r="H581" s="205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</row>
    <row r="582" ht="15.75" customHeight="1">
      <c r="A582" s="4"/>
      <c r="B582" s="4"/>
      <c r="C582" s="205"/>
      <c r="D582" s="205"/>
      <c r="E582" s="205"/>
      <c r="F582" s="205"/>
      <c r="G582" s="205"/>
      <c r="H582" s="205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</row>
    <row r="583" ht="15.75" customHeight="1">
      <c r="A583" s="4"/>
      <c r="B583" s="4"/>
      <c r="C583" s="205"/>
      <c r="D583" s="205"/>
      <c r="E583" s="205"/>
      <c r="F583" s="205"/>
      <c r="G583" s="205"/>
      <c r="H583" s="205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</row>
    <row r="584" ht="15.75" customHeight="1">
      <c r="A584" s="4"/>
      <c r="B584" s="4"/>
      <c r="C584" s="205"/>
      <c r="D584" s="205"/>
      <c r="E584" s="205"/>
      <c r="F584" s="205"/>
      <c r="G584" s="205"/>
      <c r="H584" s="205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</row>
    <row r="585" ht="15.75" customHeight="1">
      <c r="A585" s="4"/>
      <c r="B585" s="4"/>
      <c r="C585" s="205"/>
      <c r="D585" s="205"/>
      <c r="E585" s="205"/>
      <c r="F585" s="205"/>
      <c r="G585" s="205"/>
      <c r="H585" s="205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</row>
    <row r="586" ht="15.75" customHeight="1">
      <c r="A586" s="4"/>
      <c r="B586" s="4"/>
      <c r="C586" s="205"/>
      <c r="D586" s="205"/>
      <c r="E586" s="205"/>
      <c r="F586" s="205"/>
      <c r="G586" s="205"/>
      <c r="H586" s="205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</row>
    <row r="587" ht="15.75" customHeight="1">
      <c r="A587" s="4"/>
      <c r="B587" s="4"/>
      <c r="C587" s="205"/>
      <c r="D587" s="205"/>
      <c r="E587" s="205"/>
      <c r="F587" s="205"/>
      <c r="G587" s="205"/>
      <c r="H587" s="205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</row>
    <row r="588" ht="15.75" customHeight="1">
      <c r="A588" s="4"/>
      <c r="B588" s="4"/>
      <c r="C588" s="205"/>
      <c r="D588" s="205"/>
      <c r="E588" s="205"/>
      <c r="F588" s="205"/>
      <c r="G588" s="205"/>
      <c r="H588" s="205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</row>
    <row r="589" ht="15.75" customHeight="1">
      <c r="A589" s="4"/>
      <c r="B589" s="4"/>
      <c r="C589" s="205"/>
      <c r="D589" s="205"/>
      <c r="E589" s="205"/>
      <c r="F589" s="205"/>
      <c r="G589" s="205"/>
      <c r="H589" s="205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</row>
    <row r="590" ht="15.75" customHeight="1">
      <c r="A590" s="4"/>
      <c r="B590" s="4"/>
      <c r="C590" s="205"/>
      <c r="D590" s="205"/>
      <c r="E590" s="205"/>
      <c r="F590" s="205"/>
      <c r="G590" s="205"/>
      <c r="H590" s="205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</row>
    <row r="591" ht="15.75" customHeight="1">
      <c r="A591" s="4"/>
      <c r="B591" s="4"/>
      <c r="C591" s="205"/>
      <c r="D591" s="205"/>
      <c r="E591" s="205"/>
      <c r="F591" s="205"/>
      <c r="G591" s="205"/>
      <c r="H591" s="205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</row>
    <row r="592" ht="15.75" customHeight="1">
      <c r="A592" s="4"/>
      <c r="B592" s="4"/>
      <c r="C592" s="205"/>
      <c r="D592" s="205"/>
      <c r="E592" s="205"/>
      <c r="F592" s="205"/>
      <c r="G592" s="205"/>
      <c r="H592" s="205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</row>
    <row r="593" ht="15.75" customHeight="1">
      <c r="A593" s="4"/>
      <c r="B593" s="4"/>
      <c r="C593" s="205"/>
      <c r="D593" s="205"/>
      <c r="E593" s="205"/>
      <c r="F593" s="205"/>
      <c r="G593" s="205"/>
      <c r="H593" s="205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</row>
    <row r="594" ht="15.75" customHeight="1">
      <c r="A594" s="4"/>
      <c r="B594" s="4"/>
      <c r="C594" s="205"/>
      <c r="D594" s="205"/>
      <c r="E594" s="205"/>
      <c r="F594" s="205"/>
      <c r="G594" s="205"/>
      <c r="H594" s="205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</row>
    <row r="595" ht="15.75" customHeight="1">
      <c r="A595" s="4"/>
      <c r="B595" s="4"/>
      <c r="C595" s="205"/>
      <c r="D595" s="205"/>
      <c r="E595" s="205"/>
      <c r="F595" s="205"/>
      <c r="G595" s="205"/>
      <c r="H595" s="205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</row>
    <row r="596" ht="15.75" customHeight="1">
      <c r="A596" s="4"/>
      <c r="B596" s="4"/>
      <c r="C596" s="205"/>
      <c r="D596" s="205"/>
      <c r="E596" s="205"/>
      <c r="F596" s="205"/>
      <c r="G596" s="205"/>
      <c r="H596" s="205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</row>
    <row r="597" ht="15.75" customHeight="1">
      <c r="A597" s="4"/>
      <c r="B597" s="4"/>
      <c r="C597" s="205"/>
      <c r="D597" s="205"/>
      <c r="E597" s="205"/>
      <c r="F597" s="205"/>
      <c r="G597" s="205"/>
      <c r="H597" s="205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</row>
    <row r="598" ht="15.75" customHeight="1">
      <c r="A598" s="4"/>
      <c r="B598" s="4"/>
      <c r="C598" s="205"/>
      <c r="D598" s="205"/>
      <c r="E598" s="205"/>
      <c r="F598" s="205"/>
      <c r="G598" s="205"/>
      <c r="H598" s="205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</row>
    <row r="599" ht="15.75" customHeight="1">
      <c r="A599" s="4"/>
      <c r="B599" s="4"/>
      <c r="C599" s="205"/>
      <c r="D599" s="205"/>
      <c r="E599" s="205"/>
      <c r="F599" s="205"/>
      <c r="G599" s="205"/>
      <c r="H599" s="205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</row>
    <row r="600" ht="15.75" customHeight="1">
      <c r="A600" s="4"/>
      <c r="B600" s="4"/>
      <c r="C600" s="205"/>
      <c r="D600" s="205"/>
      <c r="E600" s="205"/>
      <c r="F600" s="205"/>
      <c r="G600" s="205"/>
      <c r="H600" s="205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</row>
    <row r="601" ht="15.75" customHeight="1">
      <c r="A601" s="4"/>
      <c r="B601" s="4"/>
      <c r="C601" s="205"/>
      <c r="D601" s="205"/>
      <c r="E601" s="205"/>
      <c r="F601" s="205"/>
      <c r="G601" s="205"/>
      <c r="H601" s="205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</row>
    <row r="602" ht="15.75" customHeight="1">
      <c r="A602" s="4"/>
      <c r="B602" s="4"/>
      <c r="C602" s="205"/>
      <c r="D602" s="205"/>
      <c r="E602" s="205"/>
      <c r="F602" s="205"/>
      <c r="G602" s="205"/>
      <c r="H602" s="205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</row>
    <row r="603" ht="15.75" customHeight="1">
      <c r="A603" s="4"/>
      <c r="B603" s="4"/>
      <c r="C603" s="205"/>
      <c r="D603" s="205"/>
      <c r="E603" s="205"/>
      <c r="F603" s="205"/>
      <c r="G603" s="205"/>
      <c r="H603" s="205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</row>
    <row r="604" ht="15.75" customHeight="1">
      <c r="A604" s="4"/>
      <c r="B604" s="4"/>
      <c r="C604" s="205"/>
      <c r="D604" s="205"/>
      <c r="E604" s="205"/>
      <c r="F604" s="205"/>
      <c r="G604" s="205"/>
      <c r="H604" s="205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</row>
    <row r="605" ht="15.75" customHeight="1">
      <c r="A605" s="4"/>
      <c r="B605" s="4"/>
      <c r="C605" s="205"/>
      <c r="D605" s="205"/>
      <c r="E605" s="205"/>
      <c r="F605" s="205"/>
      <c r="G605" s="205"/>
      <c r="H605" s="205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</row>
    <row r="606" ht="15.75" customHeight="1">
      <c r="A606" s="4"/>
      <c r="B606" s="4"/>
      <c r="C606" s="205"/>
      <c r="D606" s="205"/>
      <c r="E606" s="205"/>
      <c r="F606" s="205"/>
      <c r="G606" s="205"/>
      <c r="H606" s="205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</row>
    <row r="607" ht="15.75" customHeight="1">
      <c r="A607" s="4"/>
      <c r="B607" s="4"/>
      <c r="C607" s="205"/>
      <c r="D607" s="205"/>
      <c r="E607" s="205"/>
      <c r="F607" s="205"/>
      <c r="G607" s="205"/>
      <c r="H607" s="205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</row>
    <row r="608" ht="15.75" customHeight="1">
      <c r="A608" s="4"/>
      <c r="B608" s="4"/>
      <c r="C608" s="205"/>
      <c r="D608" s="205"/>
      <c r="E608" s="205"/>
      <c r="F608" s="205"/>
      <c r="G608" s="205"/>
      <c r="H608" s="205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</row>
    <row r="609" ht="15.75" customHeight="1">
      <c r="A609" s="4"/>
      <c r="B609" s="4"/>
      <c r="C609" s="205"/>
      <c r="D609" s="205"/>
      <c r="E609" s="205"/>
      <c r="F609" s="205"/>
      <c r="G609" s="205"/>
      <c r="H609" s="205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</row>
    <row r="610" ht="15.75" customHeight="1">
      <c r="A610" s="4"/>
      <c r="B610" s="4"/>
      <c r="C610" s="205"/>
      <c r="D610" s="205"/>
      <c r="E610" s="205"/>
      <c r="F610" s="205"/>
      <c r="G610" s="205"/>
      <c r="H610" s="205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</row>
    <row r="611" ht="15.75" customHeight="1">
      <c r="A611" s="4"/>
      <c r="B611" s="4"/>
      <c r="C611" s="205"/>
      <c r="D611" s="205"/>
      <c r="E611" s="205"/>
      <c r="F611" s="205"/>
      <c r="G611" s="205"/>
      <c r="H611" s="20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</row>
    <row r="612" ht="15.75" customHeight="1">
      <c r="A612" s="4"/>
      <c r="B612" s="4"/>
      <c r="C612" s="205"/>
      <c r="D612" s="205"/>
      <c r="E612" s="205"/>
      <c r="F612" s="205"/>
      <c r="G612" s="205"/>
      <c r="H612" s="20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</row>
    <row r="613" ht="15.75" customHeight="1">
      <c r="A613" s="4"/>
      <c r="B613" s="4"/>
      <c r="C613" s="205"/>
      <c r="D613" s="205"/>
      <c r="E613" s="205"/>
      <c r="F613" s="205"/>
      <c r="G613" s="205"/>
      <c r="H613" s="205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</row>
    <row r="614" ht="15.75" customHeight="1">
      <c r="A614" s="4"/>
      <c r="B614" s="4"/>
      <c r="C614" s="205"/>
      <c r="D614" s="205"/>
      <c r="E614" s="205"/>
      <c r="F614" s="205"/>
      <c r="G614" s="205"/>
      <c r="H614" s="205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</row>
    <row r="615" ht="15.75" customHeight="1">
      <c r="A615" s="4"/>
      <c r="B615" s="4"/>
      <c r="C615" s="205"/>
      <c r="D615" s="205"/>
      <c r="E615" s="205"/>
      <c r="F615" s="205"/>
      <c r="G615" s="205"/>
      <c r="H615" s="205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</row>
    <row r="616" ht="15.75" customHeight="1">
      <c r="A616" s="4"/>
      <c r="B616" s="4"/>
      <c r="C616" s="205"/>
      <c r="D616" s="205"/>
      <c r="E616" s="205"/>
      <c r="F616" s="205"/>
      <c r="G616" s="205"/>
      <c r="H616" s="205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</row>
    <row r="617" ht="15.75" customHeight="1">
      <c r="A617" s="4"/>
      <c r="B617" s="4"/>
      <c r="C617" s="205"/>
      <c r="D617" s="205"/>
      <c r="E617" s="205"/>
      <c r="F617" s="205"/>
      <c r="G617" s="205"/>
      <c r="H617" s="205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</row>
    <row r="618" ht="15.75" customHeight="1">
      <c r="A618" s="4"/>
      <c r="B618" s="4"/>
      <c r="C618" s="205"/>
      <c r="D618" s="205"/>
      <c r="E618" s="205"/>
      <c r="F618" s="205"/>
      <c r="G618" s="205"/>
      <c r="H618" s="205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</row>
    <row r="619" ht="15.75" customHeight="1">
      <c r="A619" s="4"/>
      <c r="B619" s="4"/>
      <c r="C619" s="205"/>
      <c r="D619" s="205"/>
      <c r="E619" s="205"/>
      <c r="F619" s="205"/>
      <c r="G619" s="205"/>
      <c r="H619" s="205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</row>
    <row r="620" ht="15.75" customHeight="1">
      <c r="A620" s="4"/>
      <c r="B620" s="4"/>
      <c r="C620" s="205"/>
      <c r="D620" s="205"/>
      <c r="E620" s="205"/>
      <c r="F620" s="205"/>
      <c r="G620" s="205"/>
      <c r="H620" s="205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</row>
    <row r="621" ht="15.75" customHeight="1">
      <c r="A621" s="4"/>
      <c r="B621" s="4"/>
      <c r="C621" s="205"/>
      <c r="D621" s="205"/>
      <c r="E621" s="205"/>
      <c r="F621" s="205"/>
      <c r="G621" s="205"/>
      <c r="H621" s="205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</row>
    <row r="622" ht="15.75" customHeight="1">
      <c r="A622" s="4"/>
      <c r="B622" s="4"/>
      <c r="C622" s="205"/>
      <c r="D622" s="205"/>
      <c r="E622" s="205"/>
      <c r="F622" s="205"/>
      <c r="G622" s="205"/>
      <c r="H622" s="205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</row>
    <row r="623" ht="15.75" customHeight="1">
      <c r="A623" s="4"/>
      <c r="B623" s="4"/>
      <c r="C623" s="205"/>
      <c r="D623" s="205"/>
      <c r="E623" s="205"/>
      <c r="F623" s="205"/>
      <c r="G623" s="205"/>
      <c r="H623" s="205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</row>
    <row r="624" ht="15.75" customHeight="1">
      <c r="A624" s="4"/>
      <c r="B624" s="4"/>
      <c r="C624" s="205"/>
      <c r="D624" s="205"/>
      <c r="E624" s="205"/>
      <c r="F624" s="205"/>
      <c r="G624" s="205"/>
      <c r="H624" s="205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</row>
    <row r="625" ht="15.75" customHeight="1">
      <c r="A625" s="4"/>
      <c r="B625" s="4"/>
      <c r="C625" s="205"/>
      <c r="D625" s="205"/>
      <c r="E625" s="205"/>
      <c r="F625" s="205"/>
      <c r="G625" s="205"/>
      <c r="H625" s="205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</row>
    <row r="626" ht="15.75" customHeight="1">
      <c r="A626" s="4"/>
      <c r="B626" s="4"/>
      <c r="C626" s="205"/>
      <c r="D626" s="205"/>
      <c r="E626" s="205"/>
      <c r="F626" s="205"/>
      <c r="G626" s="205"/>
      <c r="H626" s="205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</row>
    <row r="627" ht="15.75" customHeight="1">
      <c r="A627" s="4"/>
      <c r="B627" s="4"/>
      <c r="C627" s="205"/>
      <c r="D627" s="205"/>
      <c r="E627" s="205"/>
      <c r="F627" s="205"/>
      <c r="G627" s="205"/>
      <c r="H627" s="205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</row>
    <row r="628" ht="15.75" customHeight="1">
      <c r="A628" s="4"/>
      <c r="B628" s="4"/>
      <c r="C628" s="205"/>
      <c r="D628" s="205"/>
      <c r="E628" s="205"/>
      <c r="F628" s="205"/>
      <c r="G628" s="205"/>
      <c r="H628" s="205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</row>
    <row r="629" ht="15.75" customHeight="1">
      <c r="A629" s="4"/>
      <c r="B629" s="4"/>
      <c r="C629" s="205"/>
      <c r="D629" s="205"/>
      <c r="E629" s="205"/>
      <c r="F629" s="205"/>
      <c r="G629" s="205"/>
      <c r="H629" s="205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</row>
    <row r="630" ht="15.75" customHeight="1">
      <c r="A630" s="4"/>
      <c r="B630" s="4"/>
      <c r="C630" s="205"/>
      <c r="D630" s="205"/>
      <c r="E630" s="205"/>
      <c r="F630" s="205"/>
      <c r="G630" s="205"/>
      <c r="H630" s="205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</row>
    <row r="631" ht="15.75" customHeight="1">
      <c r="A631" s="4"/>
      <c r="B631" s="4"/>
      <c r="C631" s="205"/>
      <c r="D631" s="205"/>
      <c r="E631" s="205"/>
      <c r="F631" s="205"/>
      <c r="G631" s="205"/>
      <c r="H631" s="205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</row>
    <row r="632" ht="15.75" customHeight="1">
      <c r="A632" s="4"/>
      <c r="B632" s="4"/>
      <c r="C632" s="205"/>
      <c r="D632" s="205"/>
      <c r="E632" s="205"/>
      <c r="F632" s="205"/>
      <c r="G632" s="205"/>
      <c r="H632" s="205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</row>
    <row r="633" ht="15.75" customHeight="1">
      <c r="A633" s="4"/>
      <c r="B633" s="4"/>
      <c r="C633" s="205"/>
      <c r="D633" s="205"/>
      <c r="E633" s="205"/>
      <c r="F633" s="205"/>
      <c r="G633" s="205"/>
      <c r="H633" s="205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</row>
    <row r="634" ht="15.75" customHeight="1">
      <c r="A634" s="4"/>
      <c r="B634" s="4"/>
      <c r="C634" s="205"/>
      <c r="D634" s="205"/>
      <c r="E634" s="205"/>
      <c r="F634" s="205"/>
      <c r="G634" s="205"/>
      <c r="H634" s="205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</row>
    <row r="635" ht="15.75" customHeight="1">
      <c r="A635" s="4"/>
      <c r="B635" s="4"/>
      <c r="C635" s="205"/>
      <c r="D635" s="205"/>
      <c r="E635" s="205"/>
      <c r="F635" s="205"/>
      <c r="G635" s="205"/>
      <c r="H635" s="205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</row>
    <row r="636" ht="15.75" customHeight="1">
      <c r="A636" s="4"/>
      <c r="B636" s="4"/>
      <c r="C636" s="205"/>
      <c r="D636" s="205"/>
      <c r="E636" s="205"/>
      <c r="F636" s="205"/>
      <c r="G636" s="205"/>
      <c r="H636" s="205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</row>
    <row r="637" ht="15.75" customHeight="1">
      <c r="A637" s="4"/>
      <c r="B637" s="4"/>
      <c r="C637" s="205"/>
      <c r="D637" s="205"/>
      <c r="E637" s="205"/>
      <c r="F637" s="205"/>
      <c r="G637" s="205"/>
      <c r="H637" s="205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</row>
    <row r="638" ht="15.75" customHeight="1">
      <c r="A638" s="4"/>
      <c r="B638" s="4"/>
      <c r="C638" s="205"/>
      <c r="D638" s="205"/>
      <c r="E638" s="205"/>
      <c r="F638" s="205"/>
      <c r="G638" s="205"/>
      <c r="H638" s="205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</row>
    <row r="639" ht="15.75" customHeight="1">
      <c r="A639" s="4"/>
      <c r="B639" s="4"/>
      <c r="C639" s="205"/>
      <c r="D639" s="205"/>
      <c r="E639" s="205"/>
      <c r="F639" s="205"/>
      <c r="G639" s="205"/>
      <c r="H639" s="205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</row>
    <row r="640" ht="15.75" customHeight="1">
      <c r="A640" s="4"/>
      <c r="B640" s="4"/>
      <c r="C640" s="205"/>
      <c r="D640" s="205"/>
      <c r="E640" s="205"/>
      <c r="F640" s="205"/>
      <c r="G640" s="205"/>
      <c r="H640" s="205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</row>
    <row r="641" ht="15.75" customHeight="1">
      <c r="A641" s="4"/>
      <c r="B641" s="4"/>
      <c r="C641" s="205"/>
      <c r="D641" s="205"/>
      <c r="E641" s="205"/>
      <c r="F641" s="205"/>
      <c r="G641" s="205"/>
      <c r="H641" s="205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</row>
    <row r="642" ht="15.75" customHeight="1">
      <c r="A642" s="4"/>
      <c r="B642" s="4"/>
      <c r="C642" s="205"/>
      <c r="D642" s="205"/>
      <c r="E642" s="205"/>
      <c r="F642" s="205"/>
      <c r="G642" s="205"/>
      <c r="H642" s="205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</row>
    <row r="643" ht="15.75" customHeight="1">
      <c r="A643" s="4"/>
      <c r="B643" s="4"/>
      <c r="C643" s="205"/>
      <c r="D643" s="205"/>
      <c r="E643" s="205"/>
      <c r="F643" s="205"/>
      <c r="G643" s="205"/>
      <c r="H643" s="205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</row>
    <row r="644" ht="15.75" customHeight="1">
      <c r="A644" s="4"/>
      <c r="B644" s="4"/>
      <c r="C644" s="205"/>
      <c r="D644" s="205"/>
      <c r="E644" s="205"/>
      <c r="F644" s="205"/>
      <c r="G644" s="205"/>
      <c r="H644" s="205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</row>
    <row r="645" ht="15.75" customHeight="1">
      <c r="A645" s="4"/>
      <c r="B645" s="4"/>
      <c r="C645" s="205"/>
      <c r="D645" s="205"/>
      <c r="E645" s="205"/>
      <c r="F645" s="205"/>
      <c r="G645" s="205"/>
      <c r="H645" s="205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</row>
    <row r="646" ht="15.75" customHeight="1">
      <c r="A646" s="4"/>
      <c r="B646" s="4"/>
      <c r="C646" s="205"/>
      <c r="D646" s="205"/>
      <c r="E646" s="205"/>
      <c r="F646" s="205"/>
      <c r="G646" s="205"/>
      <c r="H646" s="205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</row>
    <row r="647" ht="15.75" customHeight="1">
      <c r="A647" s="4"/>
      <c r="B647" s="4"/>
      <c r="C647" s="205"/>
      <c r="D647" s="205"/>
      <c r="E647" s="205"/>
      <c r="F647" s="205"/>
      <c r="G647" s="205"/>
      <c r="H647" s="205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</row>
    <row r="648" ht="15.75" customHeight="1">
      <c r="A648" s="4"/>
      <c r="B648" s="4"/>
      <c r="C648" s="205"/>
      <c r="D648" s="205"/>
      <c r="E648" s="205"/>
      <c r="F648" s="205"/>
      <c r="G648" s="205"/>
      <c r="H648" s="205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</row>
    <row r="649" ht="15.75" customHeight="1">
      <c r="A649" s="4"/>
      <c r="B649" s="4"/>
      <c r="C649" s="205"/>
      <c r="D649" s="205"/>
      <c r="E649" s="205"/>
      <c r="F649" s="205"/>
      <c r="G649" s="205"/>
      <c r="H649" s="205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</row>
    <row r="650" ht="15.75" customHeight="1">
      <c r="A650" s="4"/>
      <c r="B650" s="4"/>
      <c r="C650" s="205"/>
      <c r="D650" s="205"/>
      <c r="E650" s="205"/>
      <c r="F650" s="205"/>
      <c r="G650" s="205"/>
      <c r="H650" s="205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</row>
    <row r="651" ht="15.75" customHeight="1">
      <c r="A651" s="4"/>
      <c r="B651" s="4"/>
      <c r="C651" s="205"/>
      <c r="D651" s="205"/>
      <c r="E651" s="205"/>
      <c r="F651" s="205"/>
      <c r="G651" s="205"/>
      <c r="H651" s="205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</row>
    <row r="652" ht="15.75" customHeight="1">
      <c r="A652" s="4"/>
      <c r="B652" s="4"/>
      <c r="C652" s="205"/>
      <c r="D652" s="205"/>
      <c r="E652" s="205"/>
      <c r="F652" s="205"/>
      <c r="G652" s="205"/>
      <c r="H652" s="205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</row>
    <row r="653" ht="15.75" customHeight="1">
      <c r="A653" s="4"/>
      <c r="B653" s="4"/>
      <c r="C653" s="205"/>
      <c r="D653" s="205"/>
      <c r="E653" s="205"/>
      <c r="F653" s="205"/>
      <c r="G653" s="205"/>
      <c r="H653" s="205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</row>
    <row r="654" ht="15.75" customHeight="1">
      <c r="A654" s="4"/>
      <c r="B654" s="4"/>
      <c r="C654" s="205"/>
      <c r="D654" s="205"/>
      <c r="E654" s="205"/>
      <c r="F654" s="205"/>
      <c r="G654" s="205"/>
      <c r="H654" s="205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</row>
    <row r="655" ht="15.75" customHeight="1">
      <c r="A655" s="4"/>
      <c r="B655" s="4"/>
      <c r="C655" s="205"/>
      <c r="D655" s="205"/>
      <c r="E655" s="205"/>
      <c r="F655" s="205"/>
      <c r="G655" s="205"/>
      <c r="H655" s="205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</row>
    <row r="656" ht="15.75" customHeight="1">
      <c r="A656" s="4"/>
      <c r="B656" s="4"/>
      <c r="C656" s="205"/>
      <c r="D656" s="205"/>
      <c r="E656" s="205"/>
      <c r="F656" s="205"/>
      <c r="G656" s="205"/>
      <c r="H656" s="205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</row>
    <row r="657" ht="15.75" customHeight="1">
      <c r="A657" s="4"/>
      <c r="B657" s="4"/>
      <c r="C657" s="205"/>
      <c r="D657" s="205"/>
      <c r="E657" s="205"/>
      <c r="F657" s="205"/>
      <c r="G657" s="205"/>
      <c r="H657" s="205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</row>
    <row r="658" ht="15.75" customHeight="1">
      <c r="A658" s="4"/>
      <c r="B658" s="4"/>
      <c r="C658" s="205"/>
      <c r="D658" s="205"/>
      <c r="E658" s="205"/>
      <c r="F658" s="205"/>
      <c r="G658" s="205"/>
      <c r="H658" s="205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</row>
    <row r="659" ht="15.75" customHeight="1">
      <c r="A659" s="4"/>
      <c r="B659" s="4"/>
      <c r="C659" s="205"/>
      <c r="D659" s="205"/>
      <c r="E659" s="205"/>
      <c r="F659" s="205"/>
      <c r="G659" s="205"/>
      <c r="H659" s="205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</row>
    <row r="660" ht="15.75" customHeight="1">
      <c r="A660" s="4"/>
      <c r="B660" s="4"/>
      <c r="C660" s="205"/>
      <c r="D660" s="205"/>
      <c r="E660" s="205"/>
      <c r="F660" s="205"/>
      <c r="G660" s="205"/>
      <c r="H660" s="205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</row>
    <row r="661" ht="15.75" customHeight="1">
      <c r="A661" s="4"/>
      <c r="B661" s="4"/>
      <c r="C661" s="205"/>
      <c r="D661" s="205"/>
      <c r="E661" s="205"/>
      <c r="F661" s="205"/>
      <c r="G661" s="205"/>
      <c r="H661" s="205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</row>
    <row r="662" ht="15.75" customHeight="1">
      <c r="A662" s="4"/>
      <c r="B662" s="4"/>
      <c r="C662" s="205"/>
      <c r="D662" s="205"/>
      <c r="E662" s="205"/>
      <c r="F662" s="205"/>
      <c r="G662" s="205"/>
      <c r="H662" s="205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</row>
    <row r="663" ht="15.75" customHeight="1">
      <c r="A663" s="4"/>
      <c r="B663" s="4"/>
      <c r="C663" s="205"/>
      <c r="D663" s="205"/>
      <c r="E663" s="205"/>
      <c r="F663" s="205"/>
      <c r="G663" s="205"/>
      <c r="H663" s="205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</row>
    <row r="664" ht="15.75" customHeight="1">
      <c r="A664" s="4"/>
      <c r="B664" s="4"/>
      <c r="C664" s="205"/>
      <c r="D664" s="205"/>
      <c r="E664" s="205"/>
      <c r="F664" s="205"/>
      <c r="G664" s="205"/>
      <c r="H664" s="205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</row>
    <row r="665" ht="15.75" customHeight="1">
      <c r="A665" s="4"/>
      <c r="B665" s="4"/>
      <c r="C665" s="205"/>
      <c r="D665" s="205"/>
      <c r="E665" s="205"/>
      <c r="F665" s="205"/>
      <c r="G665" s="205"/>
      <c r="H665" s="205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</row>
    <row r="666" ht="15.75" customHeight="1">
      <c r="A666" s="4"/>
      <c r="B666" s="4"/>
      <c r="C666" s="205"/>
      <c r="D666" s="205"/>
      <c r="E666" s="205"/>
      <c r="F666" s="205"/>
      <c r="G666" s="205"/>
      <c r="H666" s="205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</row>
    <row r="667" ht="15.75" customHeight="1">
      <c r="A667" s="4"/>
      <c r="B667" s="4"/>
      <c r="C667" s="205"/>
      <c r="D667" s="205"/>
      <c r="E667" s="205"/>
      <c r="F667" s="205"/>
      <c r="G667" s="205"/>
      <c r="H667" s="205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</row>
    <row r="668" ht="15.75" customHeight="1">
      <c r="A668" s="4"/>
      <c r="B668" s="4"/>
      <c r="C668" s="205"/>
      <c r="D668" s="205"/>
      <c r="E668" s="205"/>
      <c r="F668" s="205"/>
      <c r="G668" s="205"/>
      <c r="H668" s="205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</row>
    <row r="669" ht="15.75" customHeight="1">
      <c r="A669" s="4"/>
      <c r="B669" s="4"/>
      <c r="C669" s="205"/>
      <c r="D669" s="205"/>
      <c r="E669" s="205"/>
      <c r="F669" s="205"/>
      <c r="G669" s="205"/>
      <c r="H669" s="205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</row>
    <row r="670" ht="15.75" customHeight="1">
      <c r="A670" s="4"/>
      <c r="B670" s="4"/>
      <c r="C670" s="205"/>
      <c r="D670" s="205"/>
      <c r="E670" s="205"/>
      <c r="F670" s="205"/>
      <c r="G670" s="205"/>
      <c r="H670" s="205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</row>
    <row r="671" ht="15.75" customHeight="1">
      <c r="A671" s="4"/>
      <c r="B671" s="4"/>
      <c r="C671" s="205"/>
      <c r="D671" s="205"/>
      <c r="E671" s="205"/>
      <c r="F671" s="205"/>
      <c r="G671" s="205"/>
      <c r="H671" s="205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</row>
    <row r="672" ht="15.75" customHeight="1">
      <c r="A672" s="4"/>
      <c r="B672" s="4"/>
      <c r="C672" s="205"/>
      <c r="D672" s="205"/>
      <c r="E672" s="205"/>
      <c r="F672" s="205"/>
      <c r="G672" s="205"/>
      <c r="H672" s="205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</row>
    <row r="673" ht="15.75" customHeight="1">
      <c r="A673" s="4"/>
      <c r="B673" s="4"/>
      <c r="C673" s="205"/>
      <c r="D673" s="205"/>
      <c r="E673" s="205"/>
      <c r="F673" s="205"/>
      <c r="G673" s="205"/>
      <c r="H673" s="205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</row>
    <row r="674" ht="15.75" customHeight="1">
      <c r="A674" s="4"/>
      <c r="B674" s="4"/>
      <c r="C674" s="205"/>
      <c r="D674" s="205"/>
      <c r="E674" s="205"/>
      <c r="F674" s="205"/>
      <c r="G674" s="205"/>
      <c r="H674" s="205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</row>
    <row r="675" ht="15.75" customHeight="1">
      <c r="A675" s="4"/>
      <c r="B675" s="4"/>
      <c r="C675" s="205"/>
      <c r="D675" s="205"/>
      <c r="E675" s="205"/>
      <c r="F675" s="205"/>
      <c r="G675" s="205"/>
      <c r="H675" s="205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</row>
    <row r="676" ht="15.75" customHeight="1">
      <c r="A676" s="4"/>
      <c r="B676" s="4"/>
      <c r="C676" s="205"/>
      <c r="D676" s="205"/>
      <c r="E676" s="205"/>
      <c r="F676" s="205"/>
      <c r="G676" s="205"/>
      <c r="H676" s="205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</row>
    <row r="677" ht="15.75" customHeight="1">
      <c r="A677" s="4"/>
      <c r="B677" s="4"/>
      <c r="C677" s="205"/>
      <c r="D677" s="205"/>
      <c r="E677" s="205"/>
      <c r="F677" s="205"/>
      <c r="G677" s="205"/>
      <c r="H677" s="205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</row>
    <row r="678" ht="15.75" customHeight="1">
      <c r="A678" s="4"/>
      <c r="B678" s="4"/>
      <c r="C678" s="205"/>
      <c r="D678" s="205"/>
      <c r="E678" s="205"/>
      <c r="F678" s="205"/>
      <c r="G678" s="205"/>
      <c r="H678" s="205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</row>
    <row r="679" ht="15.75" customHeight="1">
      <c r="A679" s="4"/>
      <c r="B679" s="4"/>
      <c r="C679" s="205"/>
      <c r="D679" s="205"/>
      <c r="E679" s="205"/>
      <c r="F679" s="205"/>
      <c r="G679" s="205"/>
      <c r="H679" s="205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</row>
    <row r="680" ht="15.75" customHeight="1">
      <c r="A680" s="4"/>
      <c r="B680" s="4"/>
      <c r="C680" s="205"/>
      <c r="D680" s="205"/>
      <c r="E680" s="205"/>
      <c r="F680" s="205"/>
      <c r="G680" s="205"/>
      <c r="H680" s="205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</row>
    <row r="681" ht="15.75" customHeight="1">
      <c r="A681" s="4"/>
      <c r="B681" s="4"/>
      <c r="C681" s="205"/>
      <c r="D681" s="205"/>
      <c r="E681" s="205"/>
      <c r="F681" s="205"/>
      <c r="G681" s="205"/>
      <c r="H681" s="205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</row>
    <row r="682" ht="15.75" customHeight="1">
      <c r="A682" s="4"/>
      <c r="B682" s="4"/>
      <c r="C682" s="205"/>
      <c r="D682" s="205"/>
      <c r="E682" s="205"/>
      <c r="F682" s="205"/>
      <c r="G682" s="205"/>
      <c r="H682" s="205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</row>
    <row r="683" ht="15.75" customHeight="1">
      <c r="A683" s="4"/>
      <c r="B683" s="4"/>
      <c r="C683" s="205"/>
      <c r="D683" s="205"/>
      <c r="E683" s="205"/>
      <c r="F683" s="205"/>
      <c r="G683" s="205"/>
      <c r="H683" s="205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</row>
    <row r="684" ht="15.75" customHeight="1">
      <c r="A684" s="4"/>
      <c r="B684" s="4"/>
      <c r="C684" s="205"/>
      <c r="D684" s="205"/>
      <c r="E684" s="205"/>
      <c r="F684" s="205"/>
      <c r="G684" s="205"/>
      <c r="H684" s="205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</row>
    <row r="685" ht="15.75" customHeight="1">
      <c r="A685" s="4"/>
      <c r="B685" s="4"/>
      <c r="C685" s="205"/>
      <c r="D685" s="205"/>
      <c r="E685" s="205"/>
      <c r="F685" s="205"/>
      <c r="G685" s="205"/>
      <c r="H685" s="205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</row>
    <row r="686" ht="15.75" customHeight="1">
      <c r="A686" s="4"/>
      <c r="B686" s="4"/>
      <c r="C686" s="205"/>
      <c r="D686" s="205"/>
      <c r="E686" s="205"/>
      <c r="F686" s="205"/>
      <c r="G686" s="205"/>
      <c r="H686" s="205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</row>
    <row r="687" ht="15.75" customHeight="1">
      <c r="A687" s="4"/>
      <c r="B687" s="4"/>
      <c r="C687" s="205"/>
      <c r="D687" s="205"/>
      <c r="E687" s="205"/>
      <c r="F687" s="205"/>
      <c r="G687" s="205"/>
      <c r="H687" s="205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</row>
    <row r="688" ht="15.75" customHeight="1">
      <c r="A688" s="4"/>
      <c r="B688" s="4"/>
      <c r="C688" s="205"/>
      <c r="D688" s="205"/>
      <c r="E688" s="205"/>
      <c r="F688" s="205"/>
      <c r="G688" s="205"/>
      <c r="H688" s="205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</row>
    <row r="689" ht="15.75" customHeight="1">
      <c r="A689" s="4"/>
      <c r="B689" s="4"/>
      <c r="C689" s="205"/>
      <c r="D689" s="205"/>
      <c r="E689" s="205"/>
      <c r="F689" s="205"/>
      <c r="G689" s="205"/>
      <c r="H689" s="205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</row>
    <row r="690" ht="15.75" customHeight="1">
      <c r="A690" s="4"/>
      <c r="B690" s="4"/>
      <c r="C690" s="205"/>
      <c r="D690" s="205"/>
      <c r="E690" s="205"/>
      <c r="F690" s="205"/>
      <c r="G690" s="205"/>
      <c r="H690" s="205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</row>
    <row r="691" ht="15.75" customHeight="1">
      <c r="A691" s="4"/>
      <c r="B691" s="4"/>
      <c r="C691" s="205"/>
      <c r="D691" s="205"/>
      <c r="E691" s="205"/>
      <c r="F691" s="205"/>
      <c r="G691" s="205"/>
      <c r="H691" s="205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</row>
    <row r="692" ht="15.75" customHeight="1">
      <c r="A692" s="4"/>
      <c r="B692" s="4"/>
      <c r="C692" s="205"/>
      <c r="D692" s="205"/>
      <c r="E692" s="205"/>
      <c r="F692" s="205"/>
      <c r="G692" s="205"/>
      <c r="H692" s="205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</row>
    <row r="693" ht="15.75" customHeight="1">
      <c r="A693" s="4"/>
      <c r="B693" s="4"/>
      <c r="C693" s="205"/>
      <c r="D693" s="205"/>
      <c r="E693" s="205"/>
      <c r="F693" s="205"/>
      <c r="G693" s="205"/>
      <c r="H693" s="205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</row>
    <row r="694" ht="15.75" customHeight="1">
      <c r="A694" s="4"/>
      <c r="B694" s="4"/>
      <c r="C694" s="205"/>
      <c r="D694" s="205"/>
      <c r="E694" s="205"/>
      <c r="F694" s="205"/>
      <c r="G694" s="205"/>
      <c r="H694" s="205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</row>
    <row r="695" ht="15.75" customHeight="1">
      <c r="A695" s="4"/>
      <c r="B695" s="4"/>
      <c r="C695" s="205"/>
      <c r="D695" s="205"/>
      <c r="E695" s="205"/>
      <c r="F695" s="205"/>
      <c r="G695" s="205"/>
      <c r="H695" s="205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</row>
    <row r="696" ht="15.75" customHeight="1">
      <c r="A696" s="4"/>
      <c r="B696" s="4"/>
      <c r="C696" s="205"/>
      <c r="D696" s="205"/>
      <c r="E696" s="205"/>
      <c r="F696" s="205"/>
      <c r="G696" s="205"/>
      <c r="H696" s="205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</row>
    <row r="697" ht="15.75" customHeight="1">
      <c r="A697" s="4"/>
      <c r="B697" s="4"/>
      <c r="C697" s="205"/>
      <c r="D697" s="205"/>
      <c r="E697" s="205"/>
      <c r="F697" s="205"/>
      <c r="G697" s="205"/>
      <c r="H697" s="205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</row>
    <row r="698" ht="15.75" customHeight="1">
      <c r="A698" s="4"/>
      <c r="B698" s="4"/>
      <c r="C698" s="205"/>
      <c r="D698" s="205"/>
      <c r="E698" s="205"/>
      <c r="F698" s="205"/>
      <c r="G698" s="205"/>
      <c r="H698" s="205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</row>
    <row r="699" ht="15.75" customHeight="1">
      <c r="A699" s="4"/>
      <c r="B699" s="4"/>
      <c r="C699" s="205"/>
      <c r="D699" s="205"/>
      <c r="E699" s="205"/>
      <c r="F699" s="205"/>
      <c r="G699" s="205"/>
      <c r="H699" s="205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</row>
    <row r="700" ht="15.75" customHeight="1">
      <c r="A700" s="4"/>
      <c r="B700" s="4"/>
      <c r="C700" s="205"/>
      <c r="D700" s="205"/>
      <c r="E700" s="205"/>
      <c r="F700" s="205"/>
      <c r="G700" s="205"/>
      <c r="H700" s="205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</row>
    <row r="701" ht="15.75" customHeight="1">
      <c r="A701" s="4"/>
      <c r="B701" s="4"/>
      <c r="C701" s="205"/>
      <c r="D701" s="205"/>
      <c r="E701" s="205"/>
      <c r="F701" s="205"/>
      <c r="G701" s="205"/>
      <c r="H701" s="205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</row>
    <row r="702" ht="15.75" customHeight="1">
      <c r="A702" s="4"/>
      <c r="B702" s="4"/>
      <c r="C702" s="205"/>
      <c r="D702" s="205"/>
      <c r="E702" s="205"/>
      <c r="F702" s="205"/>
      <c r="G702" s="205"/>
      <c r="H702" s="205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</row>
    <row r="703" ht="15.75" customHeight="1">
      <c r="A703" s="4"/>
      <c r="B703" s="4"/>
      <c r="C703" s="205"/>
      <c r="D703" s="205"/>
      <c r="E703" s="205"/>
      <c r="F703" s="205"/>
      <c r="G703" s="205"/>
      <c r="H703" s="205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</row>
    <row r="704" ht="15.75" customHeight="1">
      <c r="A704" s="4"/>
      <c r="B704" s="4"/>
      <c r="C704" s="205"/>
      <c r="D704" s="205"/>
      <c r="E704" s="205"/>
      <c r="F704" s="205"/>
      <c r="G704" s="205"/>
      <c r="H704" s="205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</row>
    <row r="705" ht="15.75" customHeight="1">
      <c r="A705" s="4"/>
      <c r="B705" s="4"/>
      <c r="C705" s="205"/>
      <c r="D705" s="205"/>
      <c r="E705" s="205"/>
      <c r="F705" s="205"/>
      <c r="G705" s="205"/>
      <c r="H705" s="205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</row>
    <row r="706" ht="15.75" customHeight="1">
      <c r="A706" s="4"/>
      <c r="B706" s="4"/>
      <c r="C706" s="205"/>
      <c r="D706" s="205"/>
      <c r="E706" s="205"/>
      <c r="F706" s="205"/>
      <c r="G706" s="205"/>
      <c r="H706" s="205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</row>
    <row r="707" ht="15.75" customHeight="1">
      <c r="A707" s="4"/>
      <c r="B707" s="4"/>
      <c r="C707" s="205"/>
      <c r="D707" s="205"/>
      <c r="E707" s="205"/>
      <c r="F707" s="205"/>
      <c r="G707" s="205"/>
      <c r="H707" s="205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</row>
    <row r="708" ht="15.75" customHeight="1">
      <c r="A708" s="4"/>
      <c r="B708" s="4"/>
      <c r="C708" s="205"/>
      <c r="D708" s="205"/>
      <c r="E708" s="205"/>
      <c r="F708" s="205"/>
      <c r="G708" s="205"/>
      <c r="H708" s="205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</row>
    <row r="709" ht="15.75" customHeight="1">
      <c r="A709" s="4"/>
      <c r="B709" s="4"/>
      <c r="C709" s="205"/>
      <c r="D709" s="205"/>
      <c r="E709" s="205"/>
      <c r="F709" s="205"/>
      <c r="G709" s="205"/>
      <c r="H709" s="205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</row>
    <row r="710" ht="15.75" customHeight="1">
      <c r="A710" s="4"/>
      <c r="B710" s="4"/>
      <c r="C710" s="205"/>
      <c r="D710" s="205"/>
      <c r="E710" s="205"/>
      <c r="F710" s="205"/>
      <c r="G710" s="205"/>
      <c r="H710" s="205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</row>
    <row r="711" ht="15.75" customHeight="1">
      <c r="A711" s="4"/>
      <c r="B711" s="4"/>
      <c r="C711" s="205"/>
      <c r="D711" s="205"/>
      <c r="E711" s="205"/>
      <c r="F711" s="205"/>
      <c r="G711" s="205"/>
      <c r="H711" s="205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</row>
    <row r="712" ht="15.75" customHeight="1">
      <c r="A712" s="4"/>
      <c r="B712" s="4"/>
      <c r="C712" s="205"/>
      <c r="D712" s="205"/>
      <c r="E712" s="205"/>
      <c r="F712" s="205"/>
      <c r="G712" s="205"/>
      <c r="H712" s="205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</row>
    <row r="713" ht="15.75" customHeight="1">
      <c r="A713" s="4"/>
      <c r="B713" s="4"/>
      <c r="C713" s="205"/>
      <c r="D713" s="205"/>
      <c r="E713" s="205"/>
      <c r="F713" s="205"/>
      <c r="G713" s="205"/>
      <c r="H713" s="205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</row>
    <row r="714" ht="15.75" customHeight="1">
      <c r="A714" s="4"/>
      <c r="B714" s="4"/>
      <c r="C714" s="205"/>
      <c r="D714" s="205"/>
      <c r="E714" s="205"/>
      <c r="F714" s="205"/>
      <c r="G714" s="205"/>
      <c r="H714" s="205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</row>
    <row r="715" ht="15.75" customHeight="1">
      <c r="A715" s="4"/>
      <c r="B715" s="4"/>
      <c r="C715" s="205"/>
      <c r="D715" s="205"/>
      <c r="E715" s="205"/>
      <c r="F715" s="205"/>
      <c r="G715" s="205"/>
      <c r="H715" s="205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</row>
    <row r="716" ht="15.75" customHeight="1">
      <c r="A716" s="4"/>
      <c r="B716" s="4"/>
      <c r="C716" s="205"/>
      <c r="D716" s="205"/>
      <c r="E716" s="205"/>
      <c r="F716" s="205"/>
      <c r="G716" s="205"/>
      <c r="H716" s="205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</row>
    <row r="717" ht="15.75" customHeight="1">
      <c r="A717" s="4"/>
      <c r="B717" s="4"/>
      <c r="C717" s="205"/>
      <c r="D717" s="205"/>
      <c r="E717" s="205"/>
      <c r="F717" s="205"/>
      <c r="G717" s="205"/>
      <c r="H717" s="205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</row>
    <row r="718" ht="15.75" customHeight="1">
      <c r="A718" s="4"/>
      <c r="B718" s="4"/>
      <c r="C718" s="205"/>
      <c r="D718" s="205"/>
      <c r="E718" s="205"/>
      <c r="F718" s="205"/>
      <c r="G718" s="205"/>
      <c r="H718" s="205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</row>
    <row r="719" ht="15.75" customHeight="1">
      <c r="A719" s="4"/>
      <c r="B719" s="4"/>
      <c r="C719" s="205"/>
      <c r="D719" s="205"/>
      <c r="E719" s="205"/>
      <c r="F719" s="205"/>
      <c r="G719" s="205"/>
      <c r="H719" s="205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</row>
    <row r="720" ht="15.75" customHeight="1">
      <c r="A720" s="4"/>
      <c r="B720" s="4"/>
      <c r="C720" s="205"/>
      <c r="D720" s="205"/>
      <c r="E720" s="205"/>
      <c r="F720" s="205"/>
      <c r="G720" s="205"/>
      <c r="H720" s="205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</row>
    <row r="721" ht="15.75" customHeight="1">
      <c r="A721" s="4"/>
      <c r="B721" s="4"/>
      <c r="C721" s="205"/>
      <c r="D721" s="205"/>
      <c r="E721" s="205"/>
      <c r="F721" s="205"/>
      <c r="G721" s="205"/>
      <c r="H721" s="205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</row>
    <row r="722" ht="15.75" customHeight="1">
      <c r="A722" s="4"/>
      <c r="B722" s="4"/>
      <c r="C722" s="205"/>
      <c r="D722" s="205"/>
      <c r="E722" s="205"/>
      <c r="F722" s="205"/>
      <c r="G722" s="205"/>
      <c r="H722" s="205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</row>
    <row r="723" ht="15.75" customHeight="1">
      <c r="A723" s="4"/>
      <c r="B723" s="4"/>
      <c r="C723" s="205"/>
      <c r="D723" s="205"/>
      <c r="E723" s="205"/>
      <c r="F723" s="205"/>
      <c r="G723" s="205"/>
      <c r="H723" s="205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</row>
    <row r="724" ht="15.75" customHeight="1">
      <c r="A724" s="4"/>
      <c r="B724" s="4"/>
      <c r="C724" s="205"/>
      <c r="D724" s="205"/>
      <c r="E724" s="205"/>
      <c r="F724" s="205"/>
      <c r="G724" s="205"/>
      <c r="H724" s="205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</row>
    <row r="725" ht="15.75" customHeight="1">
      <c r="A725" s="4"/>
      <c r="B725" s="4"/>
      <c r="C725" s="205"/>
      <c r="D725" s="205"/>
      <c r="E725" s="205"/>
      <c r="F725" s="205"/>
      <c r="G725" s="205"/>
      <c r="H725" s="205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</row>
    <row r="726" ht="15.75" customHeight="1">
      <c r="A726" s="4"/>
      <c r="B726" s="4"/>
      <c r="C726" s="205"/>
      <c r="D726" s="205"/>
      <c r="E726" s="205"/>
      <c r="F726" s="205"/>
      <c r="G726" s="205"/>
      <c r="H726" s="205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</row>
    <row r="727" ht="15.75" customHeight="1">
      <c r="A727" s="4"/>
      <c r="B727" s="4"/>
      <c r="C727" s="205"/>
      <c r="D727" s="205"/>
      <c r="E727" s="205"/>
      <c r="F727" s="205"/>
      <c r="G727" s="205"/>
      <c r="H727" s="205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</row>
    <row r="728" ht="15.75" customHeight="1">
      <c r="A728" s="4"/>
      <c r="B728" s="4"/>
      <c r="C728" s="205"/>
      <c r="D728" s="205"/>
      <c r="E728" s="205"/>
      <c r="F728" s="205"/>
      <c r="G728" s="205"/>
      <c r="H728" s="205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</row>
    <row r="729" ht="15.75" customHeight="1">
      <c r="A729" s="4"/>
      <c r="B729" s="4"/>
      <c r="C729" s="205"/>
      <c r="D729" s="205"/>
      <c r="E729" s="205"/>
      <c r="F729" s="205"/>
      <c r="G729" s="205"/>
      <c r="H729" s="205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</row>
    <row r="730" ht="15.75" customHeight="1">
      <c r="A730" s="4"/>
      <c r="B730" s="4"/>
      <c r="C730" s="205"/>
      <c r="D730" s="205"/>
      <c r="E730" s="205"/>
      <c r="F730" s="205"/>
      <c r="G730" s="205"/>
      <c r="H730" s="205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</row>
    <row r="731" ht="15.75" customHeight="1">
      <c r="A731" s="4"/>
      <c r="B731" s="4"/>
      <c r="C731" s="205"/>
      <c r="D731" s="205"/>
      <c r="E731" s="205"/>
      <c r="F731" s="205"/>
      <c r="G731" s="205"/>
      <c r="H731" s="205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</row>
    <row r="732" ht="15.75" customHeight="1">
      <c r="A732" s="4"/>
      <c r="B732" s="4"/>
      <c r="C732" s="205"/>
      <c r="D732" s="205"/>
      <c r="E732" s="205"/>
      <c r="F732" s="205"/>
      <c r="G732" s="205"/>
      <c r="H732" s="205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</row>
    <row r="733" ht="15.75" customHeight="1">
      <c r="A733" s="4"/>
      <c r="B733" s="4"/>
      <c r="C733" s="205"/>
      <c r="D733" s="205"/>
      <c r="E733" s="205"/>
      <c r="F733" s="205"/>
      <c r="G733" s="205"/>
      <c r="H733" s="205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</row>
    <row r="734" ht="15.75" customHeight="1">
      <c r="A734" s="4"/>
      <c r="B734" s="4"/>
      <c r="C734" s="205"/>
      <c r="D734" s="205"/>
      <c r="E734" s="205"/>
      <c r="F734" s="205"/>
      <c r="G734" s="205"/>
      <c r="H734" s="205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</row>
    <row r="735" ht="15.75" customHeight="1">
      <c r="A735" s="4"/>
      <c r="B735" s="4"/>
      <c r="C735" s="205"/>
      <c r="D735" s="205"/>
      <c r="E735" s="205"/>
      <c r="F735" s="205"/>
      <c r="G735" s="205"/>
      <c r="H735" s="205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</row>
    <row r="736" ht="15.75" customHeight="1">
      <c r="A736" s="4"/>
      <c r="B736" s="4"/>
      <c r="C736" s="205"/>
      <c r="D736" s="205"/>
      <c r="E736" s="205"/>
      <c r="F736" s="205"/>
      <c r="G736" s="205"/>
      <c r="H736" s="205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</row>
    <row r="737" ht="15.75" customHeight="1">
      <c r="A737" s="4"/>
      <c r="B737" s="4"/>
      <c r="C737" s="205"/>
      <c r="D737" s="205"/>
      <c r="E737" s="205"/>
      <c r="F737" s="205"/>
      <c r="G737" s="205"/>
      <c r="H737" s="205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</row>
    <row r="738" ht="15.75" customHeight="1">
      <c r="A738" s="4"/>
      <c r="B738" s="4"/>
      <c r="C738" s="205"/>
      <c r="D738" s="205"/>
      <c r="E738" s="205"/>
      <c r="F738" s="205"/>
      <c r="G738" s="205"/>
      <c r="H738" s="205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</row>
    <row r="739" ht="15.75" customHeight="1">
      <c r="A739" s="4"/>
      <c r="B739" s="4"/>
      <c r="C739" s="205"/>
      <c r="D739" s="205"/>
      <c r="E739" s="205"/>
      <c r="F739" s="205"/>
      <c r="G739" s="205"/>
      <c r="H739" s="205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</row>
    <row r="740" ht="15.75" customHeight="1">
      <c r="A740" s="4"/>
      <c r="B740" s="4"/>
      <c r="C740" s="205"/>
      <c r="D740" s="205"/>
      <c r="E740" s="205"/>
      <c r="F740" s="205"/>
      <c r="G740" s="205"/>
      <c r="H740" s="205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</row>
    <row r="741" ht="15.75" customHeight="1">
      <c r="A741" s="4"/>
      <c r="B741" s="4"/>
      <c r="C741" s="205"/>
      <c r="D741" s="205"/>
      <c r="E741" s="205"/>
      <c r="F741" s="205"/>
      <c r="G741" s="205"/>
      <c r="H741" s="205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</row>
    <row r="742" ht="15.75" customHeight="1">
      <c r="A742" s="4"/>
      <c r="B742" s="4"/>
      <c r="C742" s="205"/>
      <c r="D742" s="205"/>
      <c r="E742" s="205"/>
      <c r="F742" s="205"/>
      <c r="G742" s="205"/>
      <c r="H742" s="205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</row>
    <row r="743" ht="15.75" customHeight="1">
      <c r="A743" s="4"/>
      <c r="B743" s="4"/>
      <c r="C743" s="205"/>
      <c r="D743" s="205"/>
      <c r="E743" s="205"/>
      <c r="F743" s="205"/>
      <c r="G743" s="205"/>
      <c r="H743" s="20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</row>
    <row r="744" ht="15.75" customHeight="1">
      <c r="A744" s="4"/>
      <c r="B744" s="4"/>
      <c r="C744" s="205"/>
      <c r="D744" s="205"/>
      <c r="E744" s="205"/>
      <c r="F744" s="205"/>
      <c r="G744" s="205"/>
      <c r="H744" s="205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</row>
    <row r="745" ht="15.75" customHeight="1">
      <c r="A745" s="4"/>
      <c r="B745" s="4"/>
      <c r="C745" s="205"/>
      <c r="D745" s="205"/>
      <c r="E745" s="205"/>
      <c r="F745" s="205"/>
      <c r="G745" s="205"/>
      <c r="H745" s="205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</row>
    <row r="746" ht="15.75" customHeight="1">
      <c r="A746" s="4"/>
      <c r="B746" s="4"/>
      <c r="C746" s="205"/>
      <c r="D746" s="205"/>
      <c r="E746" s="205"/>
      <c r="F746" s="205"/>
      <c r="G746" s="205"/>
      <c r="H746" s="205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</row>
    <row r="747" ht="15.75" customHeight="1">
      <c r="A747" s="4"/>
      <c r="B747" s="4"/>
      <c r="C747" s="205"/>
      <c r="D747" s="205"/>
      <c r="E747" s="205"/>
      <c r="F747" s="205"/>
      <c r="G747" s="205"/>
      <c r="H747" s="205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</row>
    <row r="748" ht="15.75" customHeight="1">
      <c r="A748" s="4"/>
      <c r="B748" s="4"/>
      <c r="C748" s="205"/>
      <c r="D748" s="205"/>
      <c r="E748" s="205"/>
      <c r="F748" s="205"/>
      <c r="G748" s="205"/>
      <c r="H748" s="205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</row>
    <row r="749" ht="15.75" customHeight="1">
      <c r="A749" s="4"/>
      <c r="B749" s="4"/>
      <c r="C749" s="205"/>
      <c r="D749" s="205"/>
      <c r="E749" s="205"/>
      <c r="F749" s="205"/>
      <c r="G749" s="205"/>
      <c r="H749" s="205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</row>
    <row r="750" ht="15.75" customHeight="1">
      <c r="A750" s="4"/>
      <c r="B750" s="4"/>
      <c r="C750" s="205"/>
      <c r="D750" s="205"/>
      <c r="E750" s="205"/>
      <c r="F750" s="205"/>
      <c r="G750" s="205"/>
      <c r="H750" s="205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</row>
    <row r="751" ht="15.75" customHeight="1">
      <c r="A751" s="4"/>
      <c r="B751" s="4"/>
      <c r="C751" s="205"/>
      <c r="D751" s="205"/>
      <c r="E751" s="205"/>
      <c r="F751" s="205"/>
      <c r="G751" s="205"/>
      <c r="H751" s="205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</row>
    <row r="752" ht="15.75" customHeight="1">
      <c r="A752" s="4"/>
      <c r="B752" s="4"/>
      <c r="C752" s="205"/>
      <c r="D752" s="205"/>
      <c r="E752" s="205"/>
      <c r="F752" s="205"/>
      <c r="G752" s="205"/>
      <c r="H752" s="205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</row>
    <row r="753" ht="15.75" customHeight="1">
      <c r="A753" s="4"/>
      <c r="B753" s="4"/>
      <c r="C753" s="205"/>
      <c r="D753" s="205"/>
      <c r="E753" s="205"/>
      <c r="F753" s="205"/>
      <c r="G753" s="205"/>
      <c r="H753" s="20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</row>
    <row r="754" ht="15.75" customHeight="1">
      <c r="A754" s="4"/>
      <c r="B754" s="4"/>
      <c r="C754" s="205"/>
      <c r="D754" s="205"/>
      <c r="E754" s="205"/>
      <c r="F754" s="205"/>
      <c r="G754" s="205"/>
      <c r="H754" s="205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</row>
    <row r="755" ht="15.75" customHeight="1">
      <c r="A755" s="4"/>
      <c r="B755" s="4"/>
      <c r="C755" s="205"/>
      <c r="D755" s="205"/>
      <c r="E755" s="205"/>
      <c r="F755" s="205"/>
      <c r="G755" s="205"/>
      <c r="H755" s="205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</row>
    <row r="756" ht="15.75" customHeight="1">
      <c r="A756" s="4"/>
      <c r="B756" s="4"/>
      <c r="C756" s="205"/>
      <c r="D756" s="205"/>
      <c r="E756" s="205"/>
      <c r="F756" s="205"/>
      <c r="G756" s="205"/>
      <c r="H756" s="205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</row>
    <row r="757" ht="15.75" customHeight="1">
      <c r="A757" s="4"/>
      <c r="B757" s="4"/>
      <c r="C757" s="205"/>
      <c r="D757" s="205"/>
      <c r="E757" s="205"/>
      <c r="F757" s="205"/>
      <c r="G757" s="205"/>
      <c r="H757" s="205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</row>
    <row r="758" ht="15.75" customHeight="1">
      <c r="A758" s="4"/>
      <c r="B758" s="4"/>
      <c r="C758" s="205"/>
      <c r="D758" s="205"/>
      <c r="E758" s="205"/>
      <c r="F758" s="205"/>
      <c r="G758" s="205"/>
      <c r="H758" s="205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</row>
    <row r="759" ht="15.75" customHeight="1">
      <c r="A759" s="4"/>
      <c r="B759" s="4"/>
      <c r="C759" s="205"/>
      <c r="D759" s="205"/>
      <c r="E759" s="205"/>
      <c r="F759" s="205"/>
      <c r="G759" s="205"/>
      <c r="H759" s="205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</row>
    <row r="760" ht="15.75" customHeight="1">
      <c r="A760" s="4"/>
      <c r="B760" s="4"/>
      <c r="C760" s="205"/>
      <c r="D760" s="205"/>
      <c r="E760" s="205"/>
      <c r="F760" s="205"/>
      <c r="G760" s="205"/>
      <c r="H760" s="205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</row>
    <row r="761" ht="15.75" customHeight="1">
      <c r="A761" s="4"/>
      <c r="B761" s="4"/>
      <c r="C761" s="205"/>
      <c r="D761" s="205"/>
      <c r="E761" s="205"/>
      <c r="F761" s="205"/>
      <c r="G761" s="205"/>
      <c r="H761" s="205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</row>
    <row r="762" ht="15.75" customHeight="1">
      <c r="A762" s="4"/>
      <c r="B762" s="4"/>
      <c r="C762" s="205"/>
      <c r="D762" s="205"/>
      <c r="E762" s="205"/>
      <c r="F762" s="205"/>
      <c r="G762" s="205"/>
      <c r="H762" s="205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</row>
    <row r="763" ht="15.75" customHeight="1">
      <c r="A763" s="4"/>
      <c r="B763" s="4"/>
      <c r="C763" s="205"/>
      <c r="D763" s="205"/>
      <c r="E763" s="205"/>
      <c r="F763" s="205"/>
      <c r="G763" s="205"/>
      <c r="H763" s="205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</row>
    <row r="764" ht="15.75" customHeight="1">
      <c r="A764" s="4"/>
      <c r="B764" s="4"/>
      <c r="C764" s="205"/>
      <c r="D764" s="205"/>
      <c r="E764" s="205"/>
      <c r="F764" s="205"/>
      <c r="G764" s="205"/>
      <c r="H764" s="205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</row>
    <row r="765" ht="15.75" customHeight="1">
      <c r="A765" s="4"/>
      <c r="B765" s="4"/>
      <c r="C765" s="205"/>
      <c r="D765" s="205"/>
      <c r="E765" s="205"/>
      <c r="F765" s="205"/>
      <c r="G765" s="205"/>
      <c r="H765" s="205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</row>
    <row r="766" ht="15.75" customHeight="1">
      <c r="A766" s="4"/>
      <c r="B766" s="4"/>
      <c r="C766" s="205"/>
      <c r="D766" s="205"/>
      <c r="E766" s="205"/>
      <c r="F766" s="205"/>
      <c r="G766" s="205"/>
      <c r="H766" s="205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</row>
    <row r="767" ht="15.75" customHeight="1">
      <c r="A767" s="4"/>
      <c r="B767" s="4"/>
      <c r="C767" s="205"/>
      <c r="D767" s="205"/>
      <c r="E767" s="205"/>
      <c r="F767" s="205"/>
      <c r="G767" s="205"/>
      <c r="H767" s="205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</row>
    <row r="768" ht="15.75" customHeight="1">
      <c r="A768" s="4"/>
      <c r="B768" s="4"/>
      <c r="C768" s="205"/>
      <c r="D768" s="205"/>
      <c r="E768" s="205"/>
      <c r="F768" s="205"/>
      <c r="G768" s="205"/>
      <c r="H768" s="205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</row>
    <row r="769" ht="15.75" customHeight="1">
      <c r="A769" s="4"/>
      <c r="B769" s="4"/>
      <c r="C769" s="205"/>
      <c r="D769" s="205"/>
      <c r="E769" s="205"/>
      <c r="F769" s="205"/>
      <c r="G769" s="205"/>
      <c r="H769" s="205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</row>
    <row r="770" ht="15.75" customHeight="1">
      <c r="A770" s="4"/>
      <c r="B770" s="4"/>
      <c r="C770" s="205"/>
      <c r="D770" s="205"/>
      <c r="E770" s="205"/>
      <c r="F770" s="205"/>
      <c r="G770" s="205"/>
      <c r="H770" s="205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</row>
    <row r="771" ht="15.75" customHeight="1">
      <c r="A771" s="4"/>
      <c r="B771" s="4"/>
      <c r="C771" s="205"/>
      <c r="D771" s="205"/>
      <c r="E771" s="205"/>
      <c r="F771" s="205"/>
      <c r="G771" s="205"/>
      <c r="H771" s="20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</row>
    <row r="772" ht="15.75" customHeight="1">
      <c r="A772" s="4"/>
      <c r="B772" s="4"/>
      <c r="C772" s="205"/>
      <c r="D772" s="205"/>
      <c r="E772" s="205"/>
      <c r="F772" s="205"/>
      <c r="G772" s="205"/>
      <c r="H772" s="205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</row>
    <row r="773" ht="15.75" customHeight="1">
      <c r="A773" s="4"/>
      <c r="B773" s="4"/>
      <c r="C773" s="205"/>
      <c r="D773" s="205"/>
      <c r="E773" s="205"/>
      <c r="F773" s="205"/>
      <c r="G773" s="205"/>
      <c r="H773" s="205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</row>
    <row r="774" ht="15.75" customHeight="1">
      <c r="A774" s="4"/>
      <c r="B774" s="4"/>
      <c r="C774" s="205"/>
      <c r="D774" s="205"/>
      <c r="E774" s="205"/>
      <c r="F774" s="205"/>
      <c r="G774" s="205"/>
      <c r="H774" s="205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</row>
    <row r="775" ht="15.75" customHeight="1">
      <c r="A775" s="4"/>
      <c r="B775" s="4"/>
      <c r="C775" s="205"/>
      <c r="D775" s="205"/>
      <c r="E775" s="205"/>
      <c r="F775" s="205"/>
      <c r="G775" s="205"/>
      <c r="H775" s="205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</row>
    <row r="776" ht="15.75" customHeight="1">
      <c r="A776" s="4"/>
      <c r="B776" s="4"/>
      <c r="C776" s="205"/>
      <c r="D776" s="205"/>
      <c r="E776" s="205"/>
      <c r="F776" s="205"/>
      <c r="G776" s="205"/>
      <c r="H776" s="205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</row>
    <row r="777" ht="15.75" customHeight="1">
      <c r="A777" s="4"/>
      <c r="B777" s="4"/>
      <c r="C777" s="205"/>
      <c r="D777" s="205"/>
      <c r="E777" s="205"/>
      <c r="F777" s="205"/>
      <c r="G777" s="205"/>
      <c r="H777" s="205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</row>
    <row r="778" ht="15.75" customHeight="1">
      <c r="A778" s="4"/>
      <c r="B778" s="4"/>
      <c r="C778" s="205"/>
      <c r="D778" s="205"/>
      <c r="E778" s="205"/>
      <c r="F778" s="205"/>
      <c r="G778" s="205"/>
      <c r="H778" s="205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</row>
    <row r="779" ht="15.75" customHeight="1">
      <c r="A779" s="4"/>
      <c r="B779" s="4"/>
      <c r="C779" s="205"/>
      <c r="D779" s="205"/>
      <c r="E779" s="205"/>
      <c r="F779" s="205"/>
      <c r="G779" s="205"/>
      <c r="H779" s="205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</row>
    <row r="780" ht="15.75" customHeight="1">
      <c r="A780" s="4"/>
      <c r="B780" s="4"/>
      <c r="C780" s="205"/>
      <c r="D780" s="205"/>
      <c r="E780" s="205"/>
      <c r="F780" s="205"/>
      <c r="G780" s="205"/>
      <c r="H780" s="205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</row>
    <row r="781" ht="15.75" customHeight="1">
      <c r="A781" s="4"/>
      <c r="B781" s="4"/>
      <c r="C781" s="205"/>
      <c r="D781" s="205"/>
      <c r="E781" s="205"/>
      <c r="F781" s="205"/>
      <c r="G781" s="205"/>
      <c r="H781" s="205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</row>
    <row r="782" ht="15.75" customHeight="1">
      <c r="A782" s="4"/>
      <c r="B782" s="4"/>
      <c r="C782" s="205"/>
      <c r="D782" s="205"/>
      <c r="E782" s="205"/>
      <c r="F782" s="205"/>
      <c r="G782" s="205"/>
      <c r="H782" s="205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</row>
    <row r="783" ht="15.75" customHeight="1">
      <c r="A783" s="4"/>
      <c r="B783" s="4"/>
      <c r="C783" s="205"/>
      <c r="D783" s="205"/>
      <c r="E783" s="205"/>
      <c r="F783" s="205"/>
      <c r="G783" s="205"/>
      <c r="H783" s="205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</row>
    <row r="784" ht="15.75" customHeight="1">
      <c r="A784" s="4"/>
      <c r="B784" s="4"/>
      <c r="C784" s="205"/>
      <c r="D784" s="205"/>
      <c r="E784" s="205"/>
      <c r="F784" s="205"/>
      <c r="G784" s="205"/>
      <c r="H784" s="205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</row>
    <row r="785" ht="15.75" customHeight="1">
      <c r="A785" s="4"/>
      <c r="B785" s="4"/>
      <c r="C785" s="205"/>
      <c r="D785" s="205"/>
      <c r="E785" s="205"/>
      <c r="F785" s="205"/>
      <c r="G785" s="205"/>
      <c r="H785" s="205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</row>
    <row r="786" ht="15.75" customHeight="1">
      <c r="A786" s="4"/>
      <c r="B786" s="4"/>
      <c r="C786" s="205"/>
      <c r="D786" s="205"/>
      <c r="E786" s="205"/>
      <c r="F786" s="205"/>
      <c r="G786" s="205"/>
      <c r="H786" s="205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</row>
    <row r="787" ht="15.75" customHeight="1">
      <c r="A787" s="4"/>
      <c r="B787" s="4"/>
      <c r="C787" s="205"/>
      <c r="D787" s="205"/>
      <c r="E787" s="205"/>
      <c r="F787" s="205"/>
      <c r="G787" s="205"/>
      <c r="H787" s="205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</row>
    <row r="788" ht="15.75" customHeight="1">
      <c r="A788" s="4"/>
      <c r="B788" s="4"/>
      <c r="C788" s="205"/>
      <c r="D788" s="205"/>
      <c r="E788" s="205"/>
      <c r="F788" s="205"/>
      <c r="G788" s="205"/>
      <c r="H788" s="20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</row>
    <row r="789" ht="15.75" customHeight="1">
      <c r="A789" s="4"/>
      <c r="B789" s="4"/>
      <c r="C789" s="205"/>
      <c r="D789" s="205"/>
      <c r="E789" s="205"/>
      <c r="F789" s="205"/>
      <c r="G789" s="205"/>
      <c r="H789" s="20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</row>
    <row r="790" ht="15.75" customHeight="1">
      <c r="A790" s="4"/>
      <c r="B790" s="4"/>
      <c r="C790" s="205"/>
      <c r="D790" s="205"/>
      <c r="E790" s="205"/>
      <c r="F790" s="205"/>
      <c r="G790" s="205"/>
      <c r="H790" s="20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</row>
    <row r="791" ht="15.75" customHeight="1">
      <c r="A791" s="4"/>
      <c r="B791" s="4"/>
      <c r="C791" s="205"/>
      <c r="D791" s="205"/>
      <c r="E791" s="205"/>
      <c r="F791" s="205"/>
      <c r="G791" s="205"/>
      <c r="H791" s="20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</row>
    <row r="792" ht="15.75" customHeight="1">
      <c r="A792" s="4"/>
      <c r="B792" s="4"/>
      <c r="C792" s="205"/>
      <c r="D792" s="205"/>
      <c r="E792" s="205"/>
      <c r="F792" s="205"/>
      <c r="G792" s="205"/>
      <c r="H792" s="20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</row>
    <row r="793" ht="15.75" customHeight="1">
      <c r="A793" s="4"/>
      <c r="B793" s="4"/>
      <c r="C793" s="205"/>
      <c r="D793" s="205"/>
      <c r="E793" s="205"/>
      <c r="F793" s="205"/>
      <c r="G793" s="205"/>
      <c r="H793" s="20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</row>
    <row r="794" ht="15.75" customHeight="1">
      <c r="A794" s="4"/>
      <c r="B794" s="4"/>
      <c r="C794" s="205"/>
      <c r="D794" s="205"/>
      <c r="E794" s="205"/>
      <c r="F794" s="205"/>
      <c r="G794" s="205"/>
      <c r="H794" s="205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</row>
    <row r="795" ht="15.75" customHeight="1">
      <c r="A795" s="4"/>
      <c r="B795" s="4"/>
      <c r="C795" s="205"/>
      <c r="D795" s="205"/>
      <c r="E795" s="205"/>
      <c r="F795" s="205"/>
      <c r="G795" s="205"/>
      <c r="H795" s="205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</row>
    <row r="796" ht="15.75" customHeight="1">
      <c r="A796" s="4"/>
      <c r="B796" s="4"/>
      <c r="C796" s="205"/>
      <c r="D796" s="205"/>
      <c r="E796" s="205"/>
      <c r="F796" s="205"/>
      <c r="G796" s="205"/>
      <c r="H796" s="205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</row>
    <row r="797" ht="15.75" customHeight="1">
      <c r="A797" s="4"/>
      <c r="B797" s="4"/>
      <c r="C797" s="205"/>
      <c r="D797" s="205"/>
      <c r="E797" s="205"/>
      <c r="F797" s="205"/>
      <c r="G797" s="205"/>
      <c r="H797" s="205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</row>
    <row r="798" ht="15.75" customHeight="1">
      <c r="A798" s="4"/>
      <c r="B798" s="4"/>
      <c r="C798" s="205"/>
      <c r="D798" s="205"/>
      <c r="E798" s="205"/>
      <c r="F798" s="205"/>
      <c r="G798" s="205"/>
      <c r="H798" s="205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</row>
    <row r="799" ht="15.75" customHeight="1">
      <c r="A799" s="4"/>
      <c r="B799" s="4"/>
      <c r="C799" s="205"/>
      <c r="D799" s="205"/>
      <c r="E799" s="205"/>
      <c r="F799" s="205"/>
      <c r="G799" s="205"/>
      <c r="H799" s="205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</row>
    <row r="800" ht="15.75" customHeight="1">
      <c r="A800" s="4"/>
      <c r="B800" s="4"/>
      <c r="C800" s="205"/>
      <c r="D800" s="205"/>
      <c r="E800" s="205"/>
      <c r="F800" s="205"/>
      <c r="G800" s="205"/>
      <c r="H800" s="205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</row>
    <row r="801" ht="15.75" customHeight="1">
      <c r="A801" s="4"/>
      <c r="B801" s="4"/>
      <c r="C801" s="205"/>
      <c r="D801" s="205"/>
      <c r="E801" s="205"/>
      <c r="F801" s="205"/>
      <c r="G801" s="205"/>
      <c r="H801" s="205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</row>
    <row r="802" ht="15.75" customHeight="1">
      <c r="A802" s="4"/>
      <c r="B802" s="4"/>
      <c r="C802" s="205"/>
      <c r="D802" s="205"/>
      <c r="E802" s="205"/>
      <c r="F802" s="205"/>
      <c r="G802" s="205"/>
      <c r="H802" s="205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</row>
    <row r="803" ht="15.75" customHeight="1">
      <c r="A803" s="4"/>
      <c r="B803" s="4"/>
      <c r="C803" s="205"/>
      <c r="D803" s="205"/>
      <c r="E803" s="205"/>
      <c r="F803" s="205"/>
      <c r="G803" s="205"/>
      <c r="H803" s="205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</row>
    <row r="804" ht="15.75" customHeight="1">
      <c r="A804" s="4"/>
      <c r="B804" s="4"/>
      <c r="C804" s="205"/>
      <c r="D804" s="205"/>
      <c r="E804" s="205"/>
      <c r="F804" s="205"/>
      <c r="G804" s="205"/>
      <c r="H804" s="205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</row>
    <row r="805" ht="15.75" customHeight="1">
      <c r="A805" s="4"/>
      <c r="B805" s="4"/>
      <c r="C805" s="205"/>
      <c r="D805" s="205"/>
      <c r="E805" s="205"/>
      <c r="F805" s="205"/>
      <c r="G805" s="205"/>
      <c r="H805" s="205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</row>
    <row r="806" ht="15.75" customHeight="1">
      <c r="A806" s="4"/>
      <c r="B806" s="4"/>
      <c r="C806" s="205"/>
      <c r="D806" s="205"/>
      <c r="E806" s="205"/>
      <c r="F806" s="205"/>
      <c r="G806" s="205"/>
      <c r="H806" s="205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</row>
    <row r="807" ht="15.75" customHeight="1">
      <c r="A807" s="4"/>
      <c r="B807" s="4"/>
      <c r="C807" s="205"/>
      <c r="D807" s="205"/>
      <c r="E807" s="205"/>
      <c r="F807" s="205"/>
      <c r="G807" s="205"/>
      <c r="H807" s="205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</row>
    <row r="808" ht="15.75" customHeight="1">
      <c r="A808" s="4"/>
      <c r="B808" s="4"/>
      <c r="C808" s="205"/>
      <c r="D808" s="205"/>
      <c r="E808" s="205"/>
      <c r="F808" s="205"/>
      <c r="G808" s="205"/>
      <c r="H808" s="20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</row>
    <row r="809" ht="15.75" customHeight="1">
      <c r="A809" s="4"/>
      <c r="B809" s="4"/>
      <c r="C809" s="205"/>
      <c r="D809" s="205"/>
      <c r="E809" s="205"/>
      <c r="F809" s="205"/>
      <c r="G809" s="205"/>
      <c r="H809" s="20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</row>
    <row r="810" ht="15.75" customHeight="1">
      <c r="A810" s="4"/>
      <c r="B810" s="4"/>
      <c r="C810" s="205"/>
      <c r="D810" s="205"/>
      <c r="E810" s="205"/>
      <c r="F810" s="205"/>
      <c r="G810" s="205"/>
      <c r="H810" s="205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</row>
    <row r="811" ht="15.75" customHeight="1">
      <c r="A811" s="4"/>
      <c r="B811" s="4"/>
      <c r="C811" s="205"/>
      <c r="D811" s="205"/>
      <c r="E811" s="205"/>
      <c r="F811" s="205"/>
      <c r="G811" s="205"/>
      <c r="H811" s="205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</row>
    <row r="812" ht="15.75" customHeight="1">
      <c r="A812" s="4"/>
      <c r="B812" s="4"/>
      <c r="C812" s="205"/>
      <c r="D812" s="205"/>
      <c r="E812" s="205"/>
      <c r="F812" s="205"/>
      <c r="G812" s="205"/>
      <c r="H812" s="205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</row>
    <row r="813" ht="15.75" customHeight="1">
      <c r="A813" s="4"/>
      <c r="B813" s="4"/>
      <c r="C813" s="205"/>
      <c r="D813" s="205"/>
      <c r="E813" s="205"/>
      <c r="F813" s="205"/>
      <c r="G813" s="205"/>
      <c r="H813" s="205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</row>
    <row r="814" ht="15.75" customHeight="1">
      <c r="A814" s="4"/>
      <c r="B814" s="4"/>
      <c r="C814" s="205"/>
      <c r="D814" s="205"/>
      <c r="E814" s="205"/>
      <c r="F814" s="205"/>
      <c r="G814" s="205"/>
      <c r="H814" s="205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</row>
    <row r="815" ht="15.75" customHeight="1">
      <c r="A815" s="4"/>
      <c r="B815" s="4"/>
      <c r="C815" s="205"/>
      <c r="D815" s="205"/>
      <c r="E815" s="205"/>
      <c r="F815" s="205"/>
      <c r="G815" s="205"/>
      <c r="H815" s="205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</row>
    <row r="816" ht="15.75" customHeight="1">
      <c r="A816" s="4"/>
      <c r="B816" s="4"/>
      <c r="C816" s="205"/>
      <c r="D816" s="205"/>
      <c r="E816" s="205"/>
      <c r="F816" s="205"/>
      <c r="G816" s="205"/>
      <c r="H816" s="205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</row>
    <row r="817" ht="15.75" customHeight="1">
      <c r="A817" s="4"/>
      <c r="B817" s="4"/>
      <c r="C817" s="205"/>
      <c r="D817" s="205"/>
      <c r="E817" s="205"/>
      <c r="F817" s="205"/>
      <c r="G817" s="205"/>
      <c r="H817" s="205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</row>
    <row r="818" ht="15.75" customHeight="1">
      <c r="A818" s="4"/>
      <c r="B818" s="4"/>
      <c r="C818" s="205"/>
      <c r="D818" s="205"/>
      <c r="E818" s="205"/>
      <c r="F818" s="205"/>
      <c r="G818" s="205"/>
      <c r="H818" s="205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</row>
    <row r="819" ht="15.75" customHeight="1">
      <c r="A819" s="4"/>
      <c r="B819" s="4"/>
      <c r="C819" s="205"/>
      <c r="D819" s="205"/>
      <c r="E819" s="205"/>
      <c r="F819" s="205"/>
      <c r="G819" s="205"/>
      <c r="H819" s="205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</row>
    <row r="820" ht="15.75" customHeight="1">
      <c r="A820" s="4"/>
      <c r="B820" s="4"/>
      <c r="C820" s="205"/>
      <c r="D820" s="205"/>
      <c r="E820" s="205"/>
      <c r="F820" s="205"/>
      <c r="G820" s="205"/>
      <c r="H820" s="205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</row>
    <row r="821" ht="15.75" customHeight="1">
      <c r="A821" s="4"/>
      <c r="B821" s="4"/>
      <c r="C821" s="205"/>
      <c r="D821" s="205"/>
      <c r="E821" s="205"/>
      <c r="F821" s="205"/>
      <c r="G821" s="205"/>
      <c r="H821" s="205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</row>
    <row r="822" ht="15.75" customHeight="1">
      <c r="A822" s="4"/>
      <c r="B822" s="4"/>
      <c r="C822" s="205"/>
      <c r="D822" s="205"/>
      <c r="E822" s="205"/>
      <c r="F822" s="205"/>
      <c r="G822" s="205"/>
      <c r="H822" s="205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</row>
    <row r="823" ht="15.75" customHeight="1">
      <c r="A823" s="4"/>
      <c r="B823" s="4"/>
      <c r="C823" s="205"/>
      <c r="D823" s="205"/>
      <c r="E823" s="205"/>
      <c r="F823" s="205"/>
      <c r="G823" s="205"/>
      <c r="H823" s="205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</row>
    <row r="824" ht="15.75" customHeight="1">
      <c r="A824" s="4"/>
      <c r="B824" s="4"/>
      <c r="C824" s="205"/>
      <c r="D824" s="205"/>
      <c r="E824" s="205"/>
      <c r="F824" s="205"/>
      <c r="G824" s="205"/>
      <c r="H824" s="205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</row>
    <row r="825" ht="15.75" customHeight="1">
      <c r="A825" s="4"/>
      <c r="B825" s="4"/>
      <c r="C825" s="205"/>
      <c r="D825" s="205"/>
      <c r="E825" s="205"/>
      <c r="F825" s="205"/>
      <c r="G825" s="205"/>
      <c r="H825" s="205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</row>
    <row r="826" ht="15.75" customHeight="1">
      <c r="A826" s="4"/>
      <c r="B826" s="4"/>
      <c r="C826" s="205"/>
      <c r="D826" s="205"/>
      <c r="E826" s="205"/>
      <c r="F826" s="205"/>
      <c r="G826" s="205"/>
      <c r="H826" s="205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</row>
    <row r="827" ht="15.75" customHeight="1">
      <c r="A827" s="4"/>
      <c r="B827" s="4"/>
      <c r="C827" s="205"/>
      <c r="D827" s="205"/>
      <c r="E827" s="205"/>
      <c r="F827" s="205"/>
      <c r="G827" s="205"/>
      <c r="H827" s="205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</row>
    <row r="828" ht="15.75" customHeight="1">
      <c r="A828" s="4"/>
      <c r="B828" s="4"/>
      <c r="C828" s="205"/>
      <c r="D828" s="205"/>
      <c r="E828" s="205"/>
      <c r="F828" s="205"/>
      <c r="G828" s="205"/>
      <c r="H828" s="205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</row>
    <row r="829" ht="15.75" customHeight="1">
      <c r="A829" s="4"/>
      <c r="B829" s="4"/>
      <c r="C829" s="205"/>
      <c r="D829" s="205"/>
      <c r="E829" s="205"/>
      <c r="F829" s="205"/>
      <c r="G829" s="205"/>
      <c r="H829" s="205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</row>
    <row r="830" ht="15.75" customHeight="1">
      <c r="A830" s="4"/>
      <c r="B830" s="4"/>
      <c r="C830" s="205"/>
      <c r="D830" s="205"/>
      <c r="E830" s="205"/>
      <c r="F830" s="205"/>
      <c r="G830" s="205"/>
      <c r="H830" s="205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</row>
    <row r="831" ht="15.75" customHeight="1">
      <c r="A831" s="4"/>
      <c r="B831" s="4"/>
      <c r="C831" s="205"/>
      <c r="D831" s="205"/>
      <c r="E831" s="205"/>
      <c r="F831" s="205"/>
      <c r="G831" s="205"/>
      <c r="H831" s="205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</row>
    <row r="832" ht="15.75" customHeight="1">
      <c r="A832" s="4"/>
      <c r="B832" s="4"/>
      <c r="C832" s="205"/>
      <c r="D832" s="205"/>
      <c r="E832" s="205"/>
      <c r="F832" s="205"/>
      <c r="G832" s="205"/>
      <c r="H832" s="20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</row>
    <row r="833" ht="15.75" customHeight="1">
      <c r="A833" s="4"/>
      <c r="B833" s="4"/>
      <c r="C833" s="205"/>
      <c r="D833" s="205"/>
      <c r="E833" s="205"/>
      <c r="F833" s="205"/>
      <c r="G833" s="205"/>
      <c r="H833" s="205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</row>
    <row r="834" ht="15.75" customHeight="1">
      <c r="A834" s="4"/>
      <c r="B834" s="4"/>
      <c r="C834" s="205"/>
      <c r="D834" s="205"/>
      <c r="E834" s="205"/>
      <c r="F834" s="205"/>
      <c r="G834" s="205"/>
      <c r="H834" s="205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</row>
    <row r="835" ht="15.75" customHeight="1">
      <c r="A835" s="4"/>
      <c r="B835" s="4"/>
      <c r="C835" s="205"/>
      <c r="D835" s="205"/>
      <c r="E835" s="205"/>
      <c r="F835" s="205"/>
      <c r="G835" s="205"/>
      <c r="H835" s="20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</row>
    <row r="836" ht="15.75" customHeight="1">
      <c r="A836" s="4"/>
      <c r="B836" s="4"/>
      <c r="C836" s="205"/>
      <c r="D836" s="205"/>
      <c r="E836" s="205"/>
      <c r="F836" s="205"/>
      <c r="G836" s="205"/>
      <c r="H836" s="205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</row>
    <row r="837" ht="15.75" customHeight="1">
      <c r="A837" s="4"/>
      <c r="B837" s="4"/>
      <c r="C837" s="205"/>
      <c r="D837" s="205"/>
      <c r="E837" s="205"/>
      <c r="F837" s="205"/>
      <c r="G837" s="205"/>
      <c r="H837" s="205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</row>
    <row r="838" ht="15.75" customHeight="1">
      <c r="A838" s="4"/>
      <c r="B838" s="4"/>
      <c r="C838" s="205"/>
      <c r="D838" s="205"/>
      <c r="E838" s="205"/>
      <c r="F838" s="205"/>
      <c r="G838" s="205"/>
      <c r="H838" s="205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</row>
    <row r="839" ht="15.75" customHeight="1">
      <c r="A839" s="4"/>
      <c r="B839" s="4"/>
      <c r="C839" s="205"/>
      <c r="D839" s="205"/>
      <c r="E839" s="205"/>
      <c r="F839" s="205"/>
      <c r="G839" s="205"/>
      <c r="H839" s="205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</row>
    <row r="840" ht="15.75" customHeight="1">
      <c r="A840" s="4"/>
      <c r="B840" s="4"/>
      <c r="C840" s="205"/>
      <c r="D840" s="205"/>
      <c r="E840" s="205"/>
      <c r="F840" s="205"/>
      <c r="G840" s="205"/>
      <c r="H840" s="205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</row>
    <row r="841" ht="15.75" customHeight="1">
      <c r="A841" s="4"/>
      <c r="B841" s="4"/>
      <c r="C841" s="205"/>
      <c r="D841" s="205"/>
      <c r="E841" s="205"/>
      <c r="F841" s="205"/>
      <c r="G841" s="205"/>
      <c r="H841" s="205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</row>
    <row r="842" ht="15.75" customHeight="1">
      <c r="A842" s="4"/>
      <c r="B842" s="4"/>
      <c r="C842" s="205"/>
      <c r="D842" s="205"/>
      <c r="E842" s="205"/>
      <c r="F842" s="205"/>
      <c r="G842" s="205"/>
      <c r="H842" s="205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</row>
    <row r="843" ht="15.75" customHeight="1">
      <c r="A843" s="4"/>
      <c r="B843" s="4"/>
      <c r="C843" s="205"/>
      <c r="D843" s="205"/>
      <c r="E843" s="205"/>
      <c r="F843" s="205"/>
      <c r="G843" s="205"/>
      <c r="H843" s="205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</row>
    <row r="844" ht="15.75" customHeight="1">
      <c r="A844" s="4"/>
      <c r="B844" s="4"/>
      <c r="C844" s="205"/>
      <c r="D844" s="205"/>
      <c r="E844" s="205"/>
      <c r="F844" s="205"/>
      <c r="G844" s="205"/>
      <c r="H844" s="205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</row>
    <row r="845" ht="15.75" customHeight="1">
      <c r="A845" s="4"/>
      <c r="B845" s="4"/>
      <c r="C845" s="205"/>
      <c r="D845" s="205"/>
      <c r="E845" s="205"/>
      <c r="F845" s="205"/>
      <c r="G845" s="205"/>
      <c r="H845" s="205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</row>
    <row r="846" ht="15.75" customHeight="1">
      <c r="A846" s="4"/>
      <c r="B846" s="4"/>
      <c r="C846" s="205"/>
      <c r="D846" s="205"/>
      <c r="E846" s="205"/>
      <c r="F846" s="205"/>
      <c r="G846" s="205"/>
      <c r="H846" s="20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</row>
    <row r="847" ht="15.75" customHeight="1">
      <c r="A847" s="4"/>
      <c r="B847" s="4"/>
      <c r="C847" s="205"/>
      <c r="D847" s="205"/>
      <c r="E847" s="205"/>
      <c r="F847" s="205"/>
      <c r="G847" s="205"/>
      <c r="H847" s="20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</row>
    <row r="848" ht="15.75" customHeight="1">
      <c r="A848" s="4"/>
      <c r="B848" s="4"/>
      <c r="C848" s="205"/>
      <c r="D848" s="205"/>
      <c r="E848" s="205"/>
      <c r="F848" s="205"/>
      <c r="G848" s="205"/>
      <c r="H848" s="20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</row>
    <row r="849" ht="15.75" customHeight="1">
      <c r="A849" s="4"/>
      <c r="B849" s="4"/>
      <c r="C849" s="205"/>
      <c r="D849" s="205"/>
      <c r="E849" s="205"/>
      <c r="F849" s="205"/>
      <c r="G849" s="205"/>
      <c r="H849" s="20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</row>
    <row r="850" ht="15.75" customHeight="1">
      <c r="A850" s="4"/>
      <c r="B850" s="4"/>
      <c r="C850" s="205"/>
      <c r="D850" s="205"/>
      <c r="E850" s="205"/>
      <c r="F850" s="205"/>
      <c r="G850" s="205"/>
      <c r="H850" s="205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</row>
    <row r="851" ht="15.75" customHeight="1">
      <c r="A851" s="4"/>
      <c r="B851" s="4"/>
      <c r="C851" s="205"/>
      <c r="D851" s="205"/>
      <c r="E851" s="205"/>
      <c r="F851" s="205"/>
      <c r="G851" s="205"/>
      <c r="H851" s="205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</row>
    <row r="852" ht="15.75" customHeight="1">
      <c r="A852" s="4"/>
      <c r="B852" s="4"/>
      <c r="C852" s="205"/>
      <c r="D852" s="205"/>
      <c r="E852" s="205"/>
      <c r="F852" s="205"/>
      <c r="G852" s="205"/>
      <c r="H852" s="205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</row>
    <row r="853" ht="15.75" customHeight="1">
      <c r="A853" s="4"/>
      <c r="B853" s="4"/>
      <c r="C853" s="205"/>
      <c r="D853" s="205"/>
      <c r="E853" s="205"/>
      <c r="F853" s="205"/>
      <c r="G853" s="205"/>
      <c r="H853" s="205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</row>
    <row r="854" ht="15.75" customHeight="1">
      <c r="A854" s="4"/>
      <c r="B854" s="4"/>
      <c r="C854" s="205"/>
      <c r="D854" s="205"/>
      <c r="E854" s="205"/>
      <c r="F854" s="205"/>
      <c r="G854" s="205"/>
      <c r="H854" s="20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</row>
    <row r="855" ht="15.75" customHeight="1">
      <c r="A855" s="4"/>
      <c r="B855" s="4"/>
      <c r="C855" s="205"/>
      <c r="D855" s="205"/>
      <c r="E855" s="205"/>
      <c r="F855" s="205"/>
      <c r="G855" s="205"/>
      <c r="H855" s="20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</row>
    <row r="856" ht="15.75" customHeight="1">
      <c r="A856" s="4"/>
      <c r="B856" s="4"/>
      <c r="C856" s="205"/>
      <c r="D856" s="205"/>
      <c r="E856" s="205"/>
      <c r="F856" s="205"/>
      <c r="G856" s="205"/>
      <c r="H856" s="20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</row>
    <row r="857" ht="15.75" customHeight="1">
      <c r="A857" s="4"/>
      <c r="B857" s="4"/>
      <c r="C857" s="205"/>
      <c r="D857" s="205"/>
      <c r="E857" s="205"/>
      <c r="F857" s="205"/>
      <c r="G857" s="205"/>
      <c r="H857" s="20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</row>
    <row r="858" ht="15.75" customHeight="1">
      <c r="A858" s="4"/>
      <c r="B858" s="4"/>
      <c r="C858" s="205"/>
      <c r="D858" s="205"/>
      <c r="E858" s="205"/>
      <c r="F858" s="205"/>
      <c r="G858" s="205"/>
      <c r="H858" s="20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</row>
    <row r="859" ht="15.75" customHeight="1">
      <c r="A859" s="4"/>
      <c r="B859" s="4"/>
      <c r="C859" s="205"/>
      <c r="D859" s="205"/>
      <c r="E859" s="205"/>
      <c r="F859" s="205"/>
      <c r="G859" s="205"/>
      <c r="H859" s="20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</row>
    <row r="860" ht="15.75" customHeight="1">
      <c r="A860" s="4"/>
      <c r="B860" s="4"/>
      <c r="C860" s="205"/>
      <c r="D860" s="205"/>
      <c r="E860" s="205"/>
      <c r="F860" s="205"/>
      <c r="G860" s="205"/>
      <c r="H860" s="205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</row>
    <row r="861" ht="15.75" customHeight="1">
      <c r="A861" s="4"/>
      <c r="B861" s="4"/>
      <c r="C861" s="205"/>
      <c r="D861" s="205"/>
      <c r="E861" s="205"/>
      <c r="F861" s="205"/>
      <c r="G861" s="205"/>
      <c r="H861" s="205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</row>
    <row r="862" ht="15.75" customHeight="1">
      <c r="A862" s="4"/>
      <c r="B862" s="4"/>
      <c r="C862" s="205"/>
      <c r="D862" s="205"/>
      <c r="E862" s="205"/>
      <c r="F862" s="205"/>
      <c r="G862" s="205"/>
      <c r="H862" s="205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</row>
    <row r="863" ht="15.75" customHeight="1">
      <c r="A863" s="4"/>
      <c r="B863" s="4"/>
      <c r="C863" s="205"/>
      <c r="D863" s="205"/>
      <c r="E863" s="205"/>
      <c r="F863" s="205"/>
      <c r="G863" s="205"/>
      <c r="H863" s="205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</row>
    <row r="864" ht="15.75" customHeight="1">
      <c r="A864" s="4"/>
      <c r="B864" s="4"/>
      <c r="C864" s="205"/>
      <c r="D864" s="205"/>
      <c r="E864" s="205"/>
      <c r="F864" s="205"/>
      <c r="G864" s="205"/>
      <c r="H864" s="205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</row>
    <row r="865" ht="15.75" customHeight="1">
      <c r="A865" s="4"/>
      <c r="B865" s="4"/>
      <c r="C865" s="205"/>
      <c r="D865" s="205"/>
      <c r="E865" s="205"/>
      <c r="F865" s="205"/>
      <c r="G865" s="205"/>
      <c r="H865" s="205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</row>
    <row r="866" ht="15.75" customHeight="1">
      <c r="A866" s="4"/>
      <c r="B866" s="4"/>
      <c r="C866" s="205"/>
      <c r="D866" s="205"/>
      <c r="E866" s="205"/>
      <c r="F866" s="205"/>
      <c r="G866" s="205"/>
      <c r="H866" s="205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</row>
    <row r="867" ht="15.75" customHeight="1">
      <c r="A867" s="4"/>
      <c r="B867" s="4"/>
      <c r="C867" s="205"/>
      <c r="D867" s="205"/>
      <c r="E867" s="205"/>
      <c r="F867" s="205"/>
      <c r="G867" s="205"/>
      <c r="H867" s="20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</row>
    <row r="868" ht="15.75" customHeight="1">
      <c r="A868" s="4"/>
      <c r="B868" s="4"/>
      <c r="C868" s="205"/>
      <c r="D868" s="205"/>
      <c r="E868" s="205"/>
      <c r="F868" s="205"/>
      <c r="G868" s="205"/>
      <c r="H868" s="20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</row>
    <row r="869" ht="15.75" customHeight="1">
      <c r="A869" s="4"/>
      <c r="B869" s="4"/>
      <c r="C869" s="205"/>
      <c r="D869" s="205"/>
      <c r="E869" s="205"/>
      <c r="F869" s="205"/>
      <c r="G869" s="205"/>
      <c r="H869" s="205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</row>
    <row r="870" ht="15.75" customHeight="1">
      <c r="A870" s="4"/>
      <c r="B870" s="4"/>
      <c r="C870" s="205"/>
      <c r="D870" s="205"/>
      <c r="E870" s="205"/>
      <c r="F870" s="205"/>
      <c r="G870" s="205"/>
      <c r="H870" s="205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</row>
    <row r="871" ht="15.75" customHeight="1">
      <c r="A871" s="4"/>
      <c r="B871" s="4"/>
      <c r="C871" s="205"/>
      <c r="D871" s="205"/>
      <c r="E871" s="205"/>
      <c r="F871" s="205"/>
      <c r="G871" s="205"/>
      <c r="H871" s="205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</row>
    <row r="872" ht="15.75" customHeight="1">
      <c r="A872" s="4"/>
      <c r="B872" s="4"/>
      <c r="C872" s="205"/>
      <c r="D872" s="205"/>
      <c r="E872" s="205"/>
      <c r="F872" s="205"/>
      <c r="G872" s="205"/>
      <c r="H872" s="205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</row>
    <row r="873" ht="15.75" customHeight="1">
      <c r="A873" s="4"/>
      <c r="B873" s="4"/>
      <c r="C873" s="205"/>
      <c r="D873" s="205"/>
      <c r="E873" s="205"/>
      <c r="F873" s="205"/>
      <c r="G873" s="205"/>
      <c r="H873" s="205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</row>
    <row r="874" ht="15.75" customHeight="1">
      <c r="A874" s="4"/>
      <c r="B874" s="4"/>
      <c r="C874" s="205"/>
      <c r="D874" s="205"/>
      <c r="E874" s="205"/>
      <c r="F874" s="205"/>
      <c r="G874" s="205"/>
      <c r="H874" s="205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</row>
    <row r="875" ht="15.75" customHeight="1">
      <c r="A875" s="4"/>
      <c r="B875" s="4"/>
      <c r="C875" s="205"/>
      <c r="D875" s="205"/>
      <c r="E875" s="205"/>
      <c r="F875" s="205"/>
      <c r="G875" s="205"/>
      <c r="H875" s="205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</row>
    <row r="876" ht="15.75" customHeight="1">
      <c r="A876" s="4"/>
      <c r="B876" s="4"/>
      <c r="C876" s="205"/>
      <c r="D876" s="205"/>
      <c r="E876" s="205"/>
      <c r="F876" s="205"/>
      <c r="G876" s="205"/>
      <c r="H876" s="205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</row>
    <row r="877" ht="15.75" customHeight="1">
      <c r="A877" s="4"/>
      <c r="B877" s="4"/>
      <c r="C877" s="205"/>
      <c r="D877" s="205"/>
      <c r="E877" s="205"/>
      <c r="F877" s="205"/>
      <c r="G877" s="205"/>
      <c r="H877" s="205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</row>
    <row r="878" ht="15.75" customHeight="1">
      <c r="A878" s="4"/>
      <c r="B878" s="4"/>
      <c r="C878" s="205"/>
      <c r="D878" s="205"/>
      <c r="E878" s="205"/>
      <c r="F878" s="205"/>
      <c r="G878" s="205"/>
      <c r="H878" s="205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</row>
    <row r="879" ht="15.75" customHeight="1">
      <c r="A879" s="4"/>
      <c r="B879" s="4"/>
      <c r="C879" s="205"/>
      <c r="D879" s="205"/>
      <c r="E879" s="205"/>
      <c r="F879" s="205"/>
      <c r="G879" s="205"/>
      <c r="H879" s="205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</row>
    <row r="880" ht="15.75" customHeight="1">
      <c r="A880" s="4"/>
      <c r="B880" s="4"/>
      <c r="C880" s="205"/>
      <c r="D880" s="205"/>
      <c r="E880" s="205"/>
      <c r="F880" s="205"/>
      <c r="G880" s="205"/>
      <c r="H880" s="205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</row>
    <row r="881" ht="15.75" customHeight="1">
      <c r="A881" s="4"/>
      <c r="B881" s="4"/>
      <c r="C881" s="205"/>
      <c r="D881" s="205"/>
      <c r="E881" s="205"/>
      <c r="F881" s="205"/>
      <c r="G881" s="205"/>
      <c r="H881" s="205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</row>
    <row r="882" ht="15.75" customHeight="1">
      <c r="A882" s="4"/>
      <c r="B882" s="4"/>
      <c r="C882" s="205"/>
      <c r="D882" s="205"/>
      <c r="E882" s="205"/>
      <c r="F882" s="205"/>
      <c r="G882" s="205"/>
      <c r="H882" s="205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</row>
    <row r="883" ht="15.75" customHeight="1">
      <c r="A883" s="4"/>
      <c r="B883" s="4"/>
      <c r="C883" s="205"/>
      <c r="D883" s="205"/>
      <c r="E883" s="205"/>
      <c r="F883" s="205"/>
      <c r="G883" s="205"/>
      <c r="H883" s="205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</row>
    <row r="884" ht="15.75" customHeight="1">
      <c r="A884" s="4"/>
      <c r="B884" s="4"/>
      <c r="C884" s="205"/>
      <c r="D884" s="205"/>
      <c r="E884" s="205"/>
      <c r="F884" s="205"/>
      <c r="G884" s="205"/>
      <c r="H884" s="205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</row>
    <row r="885" ht="15.75" customHeight="1">
      <c r="A885" s="4"/>
      <c r="B885" s="4"/>
      <c r="C885" s="205"/>
      <c r="D885" s="205"/>
      <c r="E885" s="205"/>
      <c r="F885" s="205"/>
      <c r="G885" s="205"/>
      <c r="H885" s="205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</row>
    <row r="886" ht="15.75" customHeight="1">
      <c r="A886" s="4"/>
      <c r="B886" s="4"/>
      <c r="C886" s="205"/>
      <c r="D886" s="205"/>
      <c r="E886" s="205"/>
      <c r="F886" s="205"/>
      <c r="G886" s="205"/>
      <c r="H886" s="205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</row>
    <row r="887" ht="15.75" customHeight="1">
      <c r="A887" s="4"/>
      <c r="B887" s="4"/>
      <c r="C887" s="205"/>
      <c r="D887" s="205"/>
      <c r="E887" s="205"/>
      <c r="F887" s="205"/>
      <c r="G887" s="205"/>
      <c r="H887" s="205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</row>
    <row r="888" ht="15.75" customHeight="1">
      <c r="A888" s="4"/>
      <c r="B888" s="4"/>
      <c r="C888" s="205"/>
      <c r="D888" s="205"/>
      <c r="E888" s="205"/>
      <c r="F888" s="205"/>
      <c r="G888" s="205"/>
      <c r="H888" s="205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</row>
    <row r="889" ht="15.75" customHeight="1">
      <c r="A889" s="4"/>
      <c r="B889" s="4"/>
      <c r="C889" s="205"/>
      <c r="D889" s="205"/>
      <c r="E889" s="205"/>
      <c r="F889" s="205"/>
      <c r="G889" s="205"/>
      <c r="H889" s="205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</row>
    <row r="890" ht="15.75" customHeight="1">
      <c r="A890" s="4"/>
      <c r="B890" s="4"/>
      <c r="C890" s="205"/>
      <c r="D890" s="205"/>
      <c r="E890" s="205"/>
      <c r="F890" s="205"/>
      <c r="G890" s="205"/>
      <c r="H890" s="205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</row>
    <row r="891" ht="15.75" customHeight="1">
      <c r="A891" s="4"/>
      <c r="B891" s="4"/>
      <c r="C891" s="205"/>
      <c r="D891" s="205"/>
      <c r="E891" s="205"/>
      <c r="F891" s="205"/>
      <c r="G891" s="205"/>
      <c r="H891" s="205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</row>
    <row r="892" ht="15.75" customHeight="1">
      <c r="A892" s="4"/>
      <c r="B892" s="4"/>
      <c r="C892" s="205"/>
      <c r="D892" s="205"/>
      <c r="E892" s="205"/>
      <c r="F892" s="205"/>
      <c r="G892" s="205"/>
      <c r="H892" s="205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</row>
    <row r="893" ht="15.75" customHeight="1">
      <c r="A893" s="4"/>
      <c r="B893" s="4"/>
      <c r="C893" s="205"/>
      <c r="D893" s="205"/>
      <c r="E893" s="205"/>
      <c r="F893" s="205"/>
      <c r="G893" s="205"/>
      <c r="H893" s="205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</row>
    <row r="894" ht="15.75" customHeight="1">
      <c r="A894" s="4"/>
      <c r="B894" s="4"/>
      <c r="C894" s="205"/>
      <c r="D894" s="205"/>
      <c r="E894" s="205"/>
      <c r="F894" s="205"/>
      <c r="G894" s="205"/>
      <c r="H894" s="205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</row>
    <row r="895" ht="15.75" customHeight="1">
      <c r="A895" s="4"/>
      <c r="B895" s="4"/>
      <c r="C895" s="205"/>
      <c r="D895" s="205"/>
      <c r="E895" s="205"/>
      <c r="F895" s="205"/>
      <c r="G895" s="205"/>
      <c r="H895" s="205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</row>
    <row r="896" ht="15.75" customHeight="1">
      <c r="A896" s="4"/>
      <c r="B896" s="4"/>
      <c r="C896" s="205"/>
      <c r="D896" s="205"/>
      <c r="E896" s="205"/>
      <c r="F896" s="205"/>
      <c r="G896" s="205"/>
      <c r="H896" s="205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</row>
    <row r="897" ht="15.75" customHeight="1">
      <c r="A897" s="4"/>
      <c r="B897" s="4"/>
      <c r="C897" s="205"/>
      <c r="D897" s="205"/>
      <c r="E897" s="205"/>
      <c r="F897" s="205"/>
      <c r="G897" s="205"/>
      <c r="H897" s="205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</row>
    <row r="898" ht="15.75" customHeight="1">
      <c r="A898" s="4"/>
      <c r="B898" s="4"/>
      <c r="C898" s="205"/>
      <c r="D898" s="205"/>
      <c r="E898" s="205"/>
      <c r="F898" s="205"/>
      <c r="G898" s="205"/>
      <c r="H898" s="205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</row>
    <row r="899" ht="15.75" customHeight="1">
      <c r="A899" s="4"/>
      <c r="B899" s="4"/>
      <c r="C899" s="205"/>
      <c r="D899" s="205"/>
      <c r="E899" s="205"/>
      <c r="F899" s="205"/>
      <c r="G899" s="205"/>
      <c r="H899" s="205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</row>
    <row r="900" ht="15.75" customHeight="1">
      <c r="A900" s="4"/>
      <c r="B900" s="4"/>
      <c r="C900" s="205"/>
      <c r="D900" s="205"/>
      <c r="E900" s="205"/>
      <c r="F900" s="205"/>
      <c r="G900" s="205"/>
      <c r="H900" s="205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</row>
    <row r="901" ht="15.75" customHeight="1">
      <c r="A901" s="4"/>
      <c r="B901" s="4"/>
      <c r="C901" s="205"/>
      <c r="D901" s="205"/>
      <c r="E901" s="205"/>
      <c r="F901" s="205"/>
      <c r="G901" s="205"/>
      <c r="H901" s="205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</row>
    <row r="902" ht="15.75" customHeight="1">
      <c r="A902" s="4"/>
      <c r="B902" s="4"/>
      <c r="C902" s="205"/>
      <c r="D902" s="205"/>
      <c r="E902" s="205"/>
      <c r="F902" s="205"/>
      <c r="G902" s="205"/>
      <c r="H902" s="205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</row>
    <row r="903" ht="15.75" customHeight="1">
      <c r="A903" s="4"/>
      <c r="B903" s="4"/>
      <c r="C903" s="205"/>
      <c r="D903" s="205"/>
      <c r="E903" s="205"/>
      <c r="F903" s="205"/>
      <c r="G903" s="205"/>
      <c r="H903" s="205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</row>
    <row r="904" ht="15.75" customHeight="1">
      <c r="A904" s="4"/>
      <c r="B904" s="4"/>
      <c r="C904" s="205"/>
      <c r="D904" s="205"/>
      <c r="E904" s="205"/>
      <c r="F904" s="205"/>
      <c r="G904" s="205"/>
      <c r="H904" s="205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</row>
    <row r="905" ht="15.75" customHeight="1">
      <c r="A905" s="4"/>
      <c r="B905" s="4"/>
      <c r="C905" s="205"/>
      <c r="D905" s="205"/>
      <c r="E905" s="205"/>
      <c r="F905" s="205"/>
      <c r="G905" s="205"/>
      <c r="H905" s="205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</row>
    <row r="906" ht="15.75" customHeight="1">
      <c r="A906" s="4"/>
      <c r="B906" s="4"/>
      <c r="C906" s="205"/>
      <c r="D906" s="205"/>
      <c r="E906" s="205"/>
      <c r="F906" s="205"/>
      <c r="G906" s="205"/>
      <c r="H906" s="205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</row>
    <row r="907" ht="15.75" customHeight="1">
      <c r="A907" s="4"/>
      <c r="B907" s="4"/>
      <c r="C907" s="205"/>
      <c r="D907" s="205"/>
      <c r="E907" s="205"/>
      <c r="F907" s="205"/>
      <c r="G907" s="205"/>
      <c r="H907" s="205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</row>
    <row r="908" ht="15.75" customHeight="1">
      <c r="A908" s="4"/>
      <c r="B908" s="4"/>
      <c r="C908" s="205"/>
      <c r="D908" s="205"/>
      <c r="E908" s="205"/>
      <c r="F908" s="205"/>
      <c r="G908" s="205"/>
      <c r="H908" s="205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</row>
    <row r="909" ht="15.75" customHeight="1">
      <c r="A909" s="4"/>
      <c r="B909" s="4"/>
      <c r="C909" s="205"/>
      <c r="D909" s="205"/>
      <c r="E909" s="205"/>
      <c r="F909" s="205"/>
      <c r="G909" s="205"/>
      <c r="H909" s="205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</row>
    <row r="910" ht="15.75" customHeight="1">
      <c r="A910" s="4"/>
      <c r="B910" s="4"/>
      <c r="C910" s="205"/>
      <c r="D910" s="205"/>
      <c r="E910" s="205"/>
      <c r="F910" s="205"/>
      <c r="G910" s="205"/>
      <c r="H910" s="205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</row>
    <row r="911" ht="15.75" customHeight="1">
      <c r="A911" s="4"/>
      <c r="B911" s="4"/>
      <c r="C911" s="205"/>
      <c r="D911" s="205"/>
      <c r="E911" s="205"/>
      <c r="F911" s="205"/>
      <c r="G911" s="205"/>
      <c r="H911" s="205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</row>
    <row r="912" ht="15.75" customHeight="1">
      <c r="A912" s="4"/>
      <c r="B912" s="4"/>
      <c r="C912" s="205"/>
      <c r="D912" s="205"/>
      <c r="E912" s="205"/>
      <c r="F912" s="205"/>
      <c r="G912" s="205"/>
      <c r="H912" s="205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</row>
    <row r="913" ht="15.75" customHeight="1">
      <c r="A913" s="4"/>
      <c r="B913" s="4"/>
      <c r="C913" s="205"/>
      <c r="D913" s="205"/>
      <c r="E913" s="205"/>
      <c r="F913" s="205"/>
      <c r="G913" s="205"/>
      <c r="H913" s="205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</row>
    <row r="914" ht="15.75" customHeight="1">
      <c r="A914" s="4"/>
      <c r="B914" s="4"/>
      <c r="C914" s="205"/>
      <c r="D914" s="205"/>
      <c r="E914" s="205"/>
      <c r="F914" s="205"/>
      <c r="G914" s="205"/>
      <c r="H914" s="205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</row>
    <row r="915" ht="15.75" customHeight="1">
      <c r="A915" s="4"/>
      <c r="B915" s="4"/>
      <c r="C915" s="205"/>
      <c r="D915" s="205"/>
      <c r="E915" s="205"/>
      <c r="F915" s="205"/>
      <c r="G915" s="205"/>
      <c r="H915" s="205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</row>
    <row r="916" ht="15.75" customHeight="1">
      <c r="A916" s="4"/>
      <c r="B916" s="4"/>
      <c r="C916" s="205"/>
      <c r="D916" s="205"/>
      <c r="E916" s="205"/>
      <c r="F916" s="205"/>
      <c r="G916" s="205"/>
      <c r="H916" s="205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</row>
    <row r="917" ht="15.75" customHeight="1">
      <c r="A917" s="4"/>
      <c r="B917" s="4"/>
      <c r="C917" s="205"/>
      <c r="D917" s="205"/>
      <c r="E917" s="205"/>
      <c r="F917" s="205"/>
      <c r="G917" s="205"/>
      <c r="H917" s="205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</row>
    <row r="918" ht="15.75" customHeight="1">
      <c r="A918" s="4"/>
      <c r="B918" s="4"/>
      <c r="C918" s="205"/>
      <c r="D918" s="205"/>
      <c r="E918" s="205"/>
      <c r="F918" s="205"/>
      <c r="G918" s="205"/>
      <c r="H918" s="205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</row>
    <row r="919" ht="15.75" customHeight="1">
      <c r="A919" s="4"/>
      <c r="B919" s="4"/>
      <c r="C919" s="205"/>
      <c r="D919" s="205"/>
      <c r="E919" s="205"/>
      <c r="F919" s="205"/>
      <c r="G919" s="205"/>
      <c r="H919" s="205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</row>
    <row r="920" ht="15.75" customHeight="1">
      <c r="A920" s="4"/>
      <c r="B920" s="4"/>
      <c r="C920" s="205"/>
      <c r="D920" s="205"/>
      <c r="E920" s="205"/>
      <c r="F920" s="205"/>
      <c r="G920" s="205"/>
      <c r="H920" s="205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</row>
    <row r="921" ht="15.75" customHeight="1">
      <c r="A921" s="4"/>
      <c r="B921" s="4"/>
      <c r="C921" s="205"/>
      <c r="D921" s="205"/>
      <c r="E921" s="205"/>
      <c r="F921" s="205"/>
      <c r="G921" s="205"/>
      <c r="H921" s="205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</row>
    <row r="922" ht="15.75" customHeight="1">
      <c r="A922" s="4"/>
      <c r="B922" s="4"/>
      <c r="C922" s="205"/>
      <c r="D922" s="205"/>
      <c r="E922" s="205"/>
      <c r="F922" s="205"/>
      <c r="G922" s="205"/>
      <c r="H922" s="20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</row>
    <row r="923" ht="15.75" customHeight="1">
      <c r="A923" s="4"/>
      <c r="B923" s="4"/>
      <c r="C923" s="205"/>
      <c r="D923" s="205"/>
      <c r="E923" s="205"/>
      <c r="F923" s="205"/>
      <c r="G923" s="205"/>
      <c r="H923" s="20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</row>
    <row r="924" ht="15.75" customHeight="1">
      <c r="A924" s="4"/>
      <c r="B924" s="4"/>
      <c r="C924" s="205"/>
      <c r="D924" s="205"/>
      <c r="E924" s="205"/>
      <c r="F924" s="205"/>
      <c r="G924" s="205"/>
      <c r="H924" s="205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</row>
    <row r="925" ht="15.75" customHeight="1">
      <c r="A925" s="4"/>
      <c r="B925" s="4"/>
      <c r="C925" s="205"/>
      <c r="D925" s="205"/>
      <c r="E925" s="205"/>
      <c r="F925" s="205"/>
      <c r="G925" s="205"/>
      <c r="H925" s="205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</row>
    <row r="926" ht="15.75" customHeight="1">
      <c r="A926" s="4"/>
      <c r="B926" s="4"/>
      <c r="C926" s="205"/>
      <c r="D926" s="205"/>
      <c r="E926" s="205"/>
      <c r="F926" s="205"/>
      <c r="G926" s="205"/>
      <c r="H926" s="205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</row>
    <row r="927" ht="15.75" customHeight="1">
      <c r="A927" s="4"/>
      <c r="B927" s="4"/>
      <c r="C927" s="205"/>
      <c r="D927" s="205"/>
      <c r="E927" s="205"/>
      <c r="F927" s="205"/>
      <c r="G927" s="205"/>
      <c r="H927" s="205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</row>
    <row r="928" ht="15.75" customHeight="1">
      <c r="A928" s="4"/>
      <c r="B928" s="4"/>
      <c r="C928" s="205"/>
      <c r="D928" s="205"/>
      <c r="E928" s="205"/>
      <c r="F928" s="205"/>
      <c r="G928" s="205"/>
      <c r="H928" s="205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</row>
    <row r="929" ht="15.75" customHeight="1">
      <c r="A929" s="4"/>
      <c r="B929" s="4"/>
      <c r="C929" s="205"/>
      <c r="D929" s="205"/>
      <c r="E929" s="205"/>
      <c r="F929" s="205"/>
      <c r="G929" s="205"/>
      <c r="H929" s="205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</row>
    <row r="930" ht="15.75" customHeight="1">
      <c r="A930" s="4"/>
      <c r="B930" s="4"/>
      <c r="C930" s="205"/>
      <c r="D930" s="205"/>
      <c r="E930" s="205"/>
      <c r="F930" s="205"/>
      <c r="G930" s="205"/>
      <c r="H930" s="205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</row>
    <row r="931" ht="15.75" customHeight="1">
      <c r="A931" s="4"/>
      <c r="B931" s="4"/>
      <c r="C931" s="205"/>
      <c r="D931" s="205"/>
      <c r="E931" s="205"/>
      <c r="F931" s="205"/>
      <c r="G931" s="205"/>
      <c r="H931" s="205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</row>
    <row r="932" ht="15.75" customHeight="1">
      <c r="A932" s="4"/>
      <c r="B932" s="4"/>
      <c r="C932" s="205"/>
      <c r="D932" s="205"/>
      <c r="E932" s="205"/>
      <c r="F932" s="205"/>
      <c r="G932" s="205"/>
      <c r="H932" s="205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</row>
    <row r="933" ht="15.75" customHeight="1">
      <c r="A933" s="4"/>
      <c r="B933" s="4"/>
      <c r="C933" s="205"/>
      <c r="D933" s="205"/>
      <c r="E933" s="205"/>
      <c r="F933" s="205"/>
      <c r="G933" s="205"/>
      <c r="H933" s="205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</row>
    <row r="934" ht="15.75" customHeight="1">
      <c r="A934" s="4"/>
      <c r="B934" s="4"/>
      <c r="C934" s="205"/>
      <c r="D934" s="205"/>
      <c r="E934" s="205"/>
      <c r="F934" s="205"/>
      <c r="G934" s="205"/>
      <c r="H934" s="205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</row>
    <row r="935" ht="15.75" customHeight="1">
      <c r="A935" s="4"/>
      <c r="B935" s="4"/>
      <c r="C935" s="205"/>
      <c r="D935" s="205"/>
      <c r="E935" s="205"/>
      <c r="F935" s="205"/>
      <c r="G935" s="205"/>
      <c r="H935" s="205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</row>
    <row r="936" ht="15.75" customHeight="1">
      <c r="A936" s="4"/>
      <c r="B936" s="4"/>
      <c r="C936" s="205"/>
      <c r="D936" s="205"/>
      <c r="E936" s="205"/>
      <c r="F936" s="205"/>
      <c r="G936" s="205"/>
      <c r="H936" s="205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</row>
    <row r="937" ht="15.75" customHeight="1">
      <c r="A937" s="4"/>
      <c r="B937" s="4"/>
      <c r="C937" s="205"/>
      <c r="D937" s="205"/>
      <c r="E937" s="205"/>
      <c r="F937" s="205"/>
      <c r="G937" s="205"/>
      <c r="H937" s="205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</row>
    <row r="938" ht="15.75" customHeight="1">
      <c r="A938" s="4"/>
      <c r="B938" s="4"/>
      <c r="C938" s="205"/>
      <c r="D938" s="205"/>
      <c r="E938" s="205"/>
      <c r="F938" s="205"/>
      <c r="G938" s="205"/>
      <c r="H938" s="205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</row>
    <row r="939" ht="15.75" customHeight="1">
      <c r="A939" s="4"/>
      <c r="B939" s="4"/>
      <c r="C939" s="205"/>
      <c r="D939" s="205"/>
      <c r="E939" s="205"/>
      <c r="F939" s="205"/>
      <c r="G939" s="205"/>
      <c r="H939" s="205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</row>
    <row r="940" ht="15.75" customHeight="1">
      <c r="A940" s="4"/>
      <c r="B940" s="4"/>
      <c r="C940" s="205"/>
      <c r="D940" s="205"/>
      <c r="E940" s="205"/>
      <c r="F940" s="205"/>
      <c r="G940" s="205"/>
      <c r="H940" s="205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</row>
    <row r="941" ht="15.75" customHeight="1">
      <c r="A941" s="4"/>
      <c r="B941" s="4"/>
      <c r="C941" s="205"/>
      <c r="D941" s="205"/>
      <c r="E941" s="205"/>
      <c r="F941" s="205"/>
      <c r="G941" s="205"/>
      <c r="H941" s="205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</row>
    <row r="942" ht="15.75" customHeight="1">
      <c r="A942" s="4"/>
      <c r="B942" s="4"/>
      <c r="C942" s="205"/>
      <c r="D942" s="205"/>
      <c r="E942" s="205"/>
      <c r="F942" s="205"/>
      <c r="G942" s="205"/>
      <c r="H942" s="205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</row>
    <row r="943" ht="15.75" customHeight="1">
      <c r="A943" s="4"/>
      <c r="B943" s="4"/>
      <c r="C943" s="205"/>
      <c r="D943" s="205"/>
      <c r="E943" s="205"/>
      <c r="F943" s="205"/>
      <c r="G943" s="205"/>
      <c r="H943" s="205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</row>
    <row r="944" ht="15.75" customHeight="1">
      <c r="A944" s="4"/>
      <c r="B944" s="4"/>
      <c r="C944" s="205"/>
      <c r="D944" s="205"/>
      <c r="E944" s="205"/>
      <c r="F944" s="205"/>
      <c r="G944" s="205"/>
      <c r="H944" s="205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</row>
    <row r="945" ht="15.75" customHeight="1">
      <c r="A945" s="4"/>
      <c r="B945" s="4"/>
      <c r="C945" s="205"/>
      <c r="D945" s="205"/>
      <c r="E945" s="205"/>
      <c r="F945" s="205"/>
      <c r="G945" s="205"/>
      <c r="H945" s="205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</row>
    <row r="946" ht="15.75" customHeight="1">
      <c r="A946" s="4"/>
      <c r="B946" s="4"/>
      <c r="C946" s="205"/>
      <c r="D946" s="205"/>
      <c r="E946" s="205"/>
      <c r="F946" s="205"/>
      <c r="G946" s="205"/>
      <c r="H946" s="205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</row>
    <row r="947" ht="15.75" customHeight="1">
      <c r="A947" s="4"/>
      <c r="B947" s="4"/>
      <c r="C947" s="205"/>
      <c r="D947" s="205"/>
      <c r="E947" s="205"/>
      <c r="F947" s="205"/>
      <c r="G947" s="205"/>
      <c r="H947" s="205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</row>
    <row r="948" ht="15.75" customHeight="1">
      <c r="A948" s="4"/>
      <c r="B948" s="4"/>
      <c r="C948" s="205"/>
      <c r="D948" s="205"/>
      <c r="E948" s="205"/>
      <c r="F948" s="205"/>
      <c r="G948" s="205"/>
      <c r="H948" s="205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</row>
    <row r="949" ht="15.75" customHeight="1">
      <c r="A949" s="4"/>
      <c r="B949" s="4"/>
      <c r="C949" s="205"/>
      <c r="D949" s="205"/>
      <c r="E949" s="205"/>
      <c r="F949" s="205"/>
      <c r="G949" s="205"/>
      <c r="H949" s="205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</row>
    <row r="950" ht="15.75" customHeight="1">
      <c r="A950" s="4"/>
      <c r="B950" s="4"/>
      <c r="C950" s="205"/>
      <c r="D950" s="205"/>
      <c r="E950" s="205"/>
      <c r="F950" s="205"/>
      <c r="G950" s="205"/>
      <c r="H950" s="205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</row>
    <row r="951" ht="15.75" customHeight="1">
      <c r="A951" s="4"/>
      <c r="B951" s="4"/>
      <c r="C951" s="205"/>
      <c r="D951" s="205"/>
      <c r="E951" s="205"/>
      <c r="F951" s="205"/>
      <c r="G951" s="205"/>
      <c r="H951" s="205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</row>
    <row r="952" ht="15.75" customHeight="1">
      <c r="A952" s="4"/>
      <c r="B952" s="4"/>
      <c r="C952" s="205"/>
      <c r="D952" s="205"/>
      <c r="E952" s="205"/>
      <c r="F952" s="205"/>
      <c r="G952" s="205"/>
      <c r="H952" s="205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</row>
    <row r="953" ht="15.75" customHeight="1">
      <c r="A953" s="4"/>
      <c r="B953" s="4"/>
      <c r="C953" s="205"/>
      <c r="D953" s="205"/>
      <c r="E953" s="205"/>
      <c r="F953" s="205"/>
      <c r="G953" s="205"/>
      <c r="H953" s="205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</row>
    <row r="954" ht="15.75" customHeight="1">
      <c r="A954" s="4"/>
      <c r="B954" s="4"/>
      <c r="C954" s="205"/>
      <c r="D954" s="205"/>
      <c r="E954" s="205"/>
      <c r="F954" s="205"/>
      <c r="G954" s="205"/>
      <c r="H954" s="205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</row>
    <row r="955" ht="15.75" customHeight="1">
      <c r="A955" s="4"/>
      <c r="B955" s="4"/>
      <c r="C955" s="205"/>
      <c r="D955" s="205"/>
      <c r="E955" s="205"/>
      <c r="F955" s="205"/>
      <c r="G955" s="205"/>
      <c r="H955" s="205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</row>
    <row r="956" ht="15.75" customHeight="1">
      <c r="A956" s="4"/>
      <c r="B956" s="4"/>
      <c r="C956" s="205"/>
      <c r="D956" s="205"/>
      <c r="E956" s="205"/>
      <c r="F956" s="205"/>
      <c r="G956" s="205"/>
      <c r="H956" s="205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</row>
    <row r="957" ht="15.75" customHeight="1">
      <c r="A957" s="4"/>
      <c r="B957" s="4"/>
      <c r="C957" s="205"/>
      <c r="D957" s="205"/>
      <c r="E957" s="205"/>
      <c r="F957" s="205"/>
      <c r="G957" s="205"/>
      <c r="H957" s="205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</row>
    <row r="958" ht="15.75" customHeight="1">
      <c r="A958" s="4"/>
      <c r="B958" s="4"/>
      <c r="C958" s="205"/>
      <c r="D958" s="205"/>
      <c r="E958" s="205"/>
      <c r="F958" s="205"/>
      <c r="G958" s="205"/>
      <c r="H958" s="205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</row>
    <row r="959" ht="15.75" customHeight="1">
      <c r="A959" s="4"/>
      <c r="B959" s="4"/>
      <c r="C959" s="205"/>
      <c r="D959" s="205"/>
      <c r="E959" s="205"/>
      <c r="F959" s="205"/>
      <c r="G959" s="205"/>
      <c r="H959" s="205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</row>
    <row r="960" ht="15.75" customHeight="1">
      <c r="A960" s="4"/>
      <c r="B960" s="4"/>
      <c r="C960" s="205"/>
      <c r="D960" s="205"/>
      <c r="E960" s="205"/>
      <c r="F960" s="205"/>
      <c r="G960" s="205"/>
      <c r="H960" s="205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</row>
    <row r="961" ht="15.75" customHeight="1">
      <c r="A961" s="4"/>
      <c r="B961" s="4"/>
      <c r="C961" s="205"/>
      <c r="D961" s="205"/>
      <c r="E961" s="205"/>
      <c r="F961" s="205"/>
      <c r="G961" s="205"/>
      <c r="H961" s="205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</row>
    <row r="962" ht="15.75" customHeight="1">
      <c r="A962" s="4"/>
      <c r="B962" s="4"/>
      <c r="C962" s="205"/>
      <c r="D962" s="205"/>
      <c r="E962" s="205"/>
      <c r="F962" s="205"/>
      <c r="G962" s="205"/>
      <c r="H962" s="205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</row>
    <row r="963" ht="15.75" customHeight="1">
      <c r="A963" s="4"/>
      <c r="B963" s="4"/>
      <c r="C963" s="205"/>
      <c r="D963" s="205"/>
      <c r="E963" s="205"/>
      <c r="F963" s="205"/>
      <c r="G963" s="205"/>
      <c r="H963" s="205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</row>
    <row r="964" ht="15.75" customHeight="1">
      <c r="A964" s="4"/>
      <c r="B964" s="4"/>
      <c r="C964" s="205"/>
      <c r="D964" s="205"/>
      <c r="E964" s="205"/>
      <c r="F964" s="205"/>
      <c r="G964" s="205"/>
      <c r="H964" s="205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</row>
    <row r="965" ht="15.75" customHeight="1">
      <c r="A965" s="4"/>
      <c r="B965" s="4"/>
      <c r="C965" s="205"/>
      <c r="D965" s="205"/>
      <c r="E965" s="205"/>
      <c r="F965" s="205"/>
      <c r="G965" s="205"/>
      <c r="H965" s="205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</row>
    <row r="966" ht="15.75" customHeight="1">
      <c r="A966" s="4"/>
      <c r="B966" s="4"/>
      <c r="C966" s="205"/>
      <c r="D966" s="205"/>
      <c r="E966" s="205"/>
      <c r="F966" s="205"/>
      <c r="G966" s="205"/>
      <c r="H966" s="205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</row>
    <row r="967" ht="15.75" customHeight="1">
      <c r="A967" s="4"/>
      <c r="B967" s="4"/>
      <c r="C967" s="205"/>
      <c r="D967" s="205"/>
      <c r="E967" s="205"/>
      <c r="F967" s="205"/>
      <c r="G967" s="205"/>
      <c r="H967" s="205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</row>
    <row r="968" ht="15.75" customHeight="1">
      <c r="A968" s="4"/>
      <c r="B968" s="4"/>
      <c r="C968" s="205"/>
      <c r="D968" s="205"/>
      <c r="E968" s="205"/>
      <c r="F968" s="205"/>
      <c r="G968" s="205"/>
      <c r="H968" s="205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</row>
    <row r="969" ht="15.75" customHeight="1">
      <c r="A969" s="4"/>
      <c r="B969" s="4"/>
      <c r="C969" s="205"/>
      <c r="D969" s="205"/>
      <c r="E969" s="205"/>
      <c r="F969" s="205"/>
      <c r="G969" s="205"/>
      <c r="H969" s="205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</row>
    <row r="970" ht="15.75" customHeight="1">
      <c r="A970" s="4"/>
      <c r="B970" s="4"/>
      <c r="C970" s="205"/>
      <c r="D970" s="205"/>
      <c r="E970" s="205"/>
      <c r="F970" s="205"/>
      <c r="G970" s="205"/>
      <c r="H970" s="205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</row>
    <row r="971" ht="15.75" customHeight="1">
      <c r="A971" s="4"/>
      <c r="B971" s="4"/>
      <c r="C971" s="205"/>
      <c r="D971" s="205"/>
      <c r="E971" s="205"/>
      <c r="F971" s="205"/>
      <c r="G971" s="205"/>
      <c r="H971" s="205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</row>
    <row r="972" ht="15.75" customHeight="1">
      <c r="A972" s="4"/>
      <c r="B972" s="4"/>
      <c r="C972" s="205"/>
      <c r="D972" s="205"/>
      <c r="E972" s="205"/>
      <c r="F972" s="205"/>
      <c r="G972" s="205"/>
      <c r="H972" s="205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</row>
    <row r="973" ht="15.75" customHeight="1">
      <c r="A973" s="4"/>
      <c r="B973" s="4"/>
      <c r="C973" s="205"/>
      <c r="D973" s="205"/>
      <c r="E973" s="205"/>
      <c r="F973" s="205"/>
      <c r="G973" s="205"/>
      <c r="H973" s="205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</row>
    <row r="974" ht="15.75" customHeight="1">
      <c r="A974" s="4"/>
      <c r="B974" s="4"/>
      <c r="C974" s="205"/>
      <c r="D974" s="205"/>
      <c r="E974" s="205"/>
      <c r="F974" s="205"/>
      <c r="G974" s="205"/>
      <c r="H974" s="205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</row>
    <row r="975" ht="15.75" customHeight="1">
      <c r="A975" s="4"/>
      <c r="B975" s="4"/>
      <c r="C975" s="205"/>
      <c r="D975" s="205"/>
      <c r="E975" s="205"/>
      <c r="F975" s="205"/>
      <c r="G975" s="205"/>
      <c r="H975" s="205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</row>
    <row r="976" ht="15.75" customHeight="1">
      <c r="A976" s="4"/>
      <c r="B976" s="4"/>
      <c r="C976" s="205"/>
      <c r="D976" s="205"/>
      <c r="E976" s="205"/>
      <c r="F976" s="205"/>
      <c r="G976" s="205"/>
      <c r="H976" s="205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</row>
    <row r="977" ht="15.75" customHeight="1">
      <c r="A977" s="4"/>
      <c r="B977" s="4"/>
      <c r="C977" s="205"/>
      <c r="D977" s="205"/>
      <c r="E977" s="205"/>
      <c r="F977" s="205"/>
      <c r="G977" s="205"/>
      <c r="H977" s="205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</row>
    <row r="978" ht="15.75" customHeight="1">
      <c r="A978" s="4"/>
      <c r="B978" s="4"/>
      <c r="C978" s="205"/>
      <c r="D978" s="205"/>
      <c r="E978" s="205"/>
      <c r="F978" s="205"/>
      <c r="G978" s="205"/>
      <c r="H978" s="205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</row>
    <row r="979" ht="15.75" customHeight="1">
      <c r="A979" s="4"/>
      <c r="B979" s="4"/>
      <c r="C979" s="205"/>
      <c r="D979" s="205"/>
      <c r="E979" s="205"/>
      <c r="F979" s="205"/>
      <c r="G979" s="205"/>
      <c r="H979" s="205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</row>
    <row r="980" ht="15.75" customHeight="1">
      <c r="A980" s="4"/>
      <c r="B980" s="4"/>
      <c r="C980" s="205"/>
      <c r="D980" s="205"/>
      <c r="E980" s="205"/>
      <c r="F980" s="205"/>
      <c r="G980" s="205"/>
      <c r="H980" s="205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</row>
    <row r="981" ht="15.75" customHeight="1">
      <c r="A981" s="4"/>
      <c r="B981" s="4"/>
      <c r="C981" s="205"/>
      <c r="D981" s="205"/>
      <c r="E981" s="205"/>
      <c r="F981" s="205"/>
      <c r="G981" s="205"/>
      <c r="H981" s="205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</row>
    <row r="982" ht="15.75" customHeight="1">
      <c r="A982" s="4"/>
      <c r="B982" s="4"/>
      <c r="C982" s="205"/>
      <c r="D982" s="205"/>
      <c r="E982" s="205"/>
      <c r="F982" s="205"/>
      <c r="G982" s="205"/>
      <c r="H982" s="205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</row>
    <row r="983" ht="15.75" customHeight="1">
      <c r="A983" s="4"/>
      <c r="B983" s="4"/>
      <c r="C983" s="205"/>
      <c r="D983" s="205"/>
      <c r="E983" s="205"/>
      <c r="F983" s="205"/>
      <c r="G983" s="205"/>
      <c r="H983" s="205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</row>
    <row r="984" ht="15.75" customHeight="1">
      <c r="A984" s="4"/>
      <c r="B984" s="4"/>
      <c r="C984" s="205"/>
      <c r="D984" s="205"/>
      <c r="E984" s="205"/>
      <c r="F984" s="205"/>
      <c r="G984" s="205"/>
      <c r="H984" s="205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</row>
    <row r="985" ht="15.75" customHeight="1">
      <c r="A985" s="4"/>
      <c r="B985" s="4"/>
      <c r="C985" s="205"/>
      <c r="D985" s="205"/>
      <c r="E985" s="205"/>
      <c r="F985" s="205"/>
      <c r="G985" s="205"/>
      <c r="H985" s="205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</row>
    <row r="986" ht="15.75" customHeight="1">
      <c r="A986" s="4"/>
      <c r="B986" s="4"/>
      <c r="C986" s="205"/>
      <c r="D986" s="205"/>
      <c r="E986" s="205"/>
      <c r="F986" s="205"/>
      <c r="G986" s="205"/>
      <c r="H986" s="205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</row>
    <row r="987" ht="15.75" customHeight="1">
      <c r="A987" s="4"/>
      <c r="B987" s="4"/>
      <c r="C987" s="205"/>
      <c r="D987" s="205"/>
      <c r="E987" s="205"/>
      <c r="F987" s="205"/>
      <c r="G987" s="205"/>
      <c r="H987" s="205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</row>
    <row r="988" ht="15.75" customHeight="1">
      <c r="A988" s="4"/>
      <c r="B988" s="4"/>
      <c r="C988" s="205"/>
      <c r="D988" s="205"/>
      <c r="E988" s="205"/>
      <c r="F988" s="205"/>
      <c r="G988" s="205"/>
      <c r="H988" s="205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</row>
    <row r="989" ht="15.75" customHeight="1">
      <c r="A989" s="4"/>
      <c r="B989" s="4"/>
      <c r="C989" s="205"/>
      <c r="D989" s="205"/>
      <c r="E989" s="205"/>
      <c r="F989" s="205"/>
      <c r="G989" s="205"/>
      <c r="H989" s="205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</row>
    <row r="990" ht="15.75" customHeight="1">
      <c r="A990" s="4"/>
      <c r="B990" s="4"/>
      <c r="C990" s="205"/>
      <c r="D990" s="205"/>
      <c r="E990" s="205"/>
      <c r="F990" s="205"/>
      <c r="G990" s="205"/>
      <c r="H990" s="205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</row>
    <row r="991" ht="15.75" customHeight="1">
      <c r="A991" s="4"/>
      <c r="B991" s="4"/>
      <c r="C991" s="205"/>
      <c r="D991" s="205"/>
      <c r="E991" s="205"/>
      <c r="F991" s="205"/>
      <c r="G991" s="205"/>
      <c r="H991" s="205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</row>
    <row r="992" ht="15.75" customHeight="1">
      <c r="A992" s="4"/>
      <c r="B992" s="4"/>
      <c r="C992" s="205"/>
      <c r="D992" s="205"/>
      <c r="E992" s="205"/>
      <c r="F992" s="205"/>
      <c r="G992" s="205"/>
      <c r="H992" s="205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</row>
    <row r="993" ht="15.75" customHeight="1">
      <c r="A993" s="4"/>
      <c r="B993" s="4"/>
      <c r="C993" s="205"/>
      <c r="D993" s="205"/>
      <c r="E993" s="205"/>
      <c r="F993" s="205"/>
      <c r="G993" s="205"/>
      <c r="H993" s="205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</row>
    <row r="994" ht="15.75" customHeight="1">
      <c r="A994" s="4"/>
      <c r="B994" s="4"/>
      <c r="C994" s="205"/>
      <c r="D994" s="205"/>
      <c r="E994" s="205"/>
      <c r="F994" s="205"/>
      <c r="G994" s="205"/>
      <c r="H994" s="205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</row>
    <row r="995" ht="15.75" customHeight="1">
      <c r="A995" s="4"/>
      <c r="B995" s="4"/>
      <c r="C995" s="205"/>
      <c r="D995" s="205"/>
      <c r="E995" s="205"/>
      <c r="F995" s="205"/>
      <c r="G995" s="205"/>
      <c r="H995" s="205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</row>
    <row r="996" ht="15.75" customHeight="1">
      <c r="A996" s="4"/>
      <c r="B996" s="4"/>
      <c r="C996" s="205"/>
      <c r="D996" s="205"/>
      <c r="E996" s="205"/>
      <c r="F996" s="205"/>
      <c r="G996" s="205"/>
      <c r="H996" s="205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</row>
    <row r="997" ht="15.75" customHeight="1">
      <c r="A997" s="4"/>
      <c r="B997" s="4"/>
      <c r="C997" s="205"/>
      <c r="D997" s="205"/>
      <c r="E997" s="205"/>
      <c r="F997" s="205"/>
      <c r="G997" s="205"/>
      <c r="H997" s="20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</row>
    <row r="998" ht="15.75" customHeight="1">
      <c r="A998" s="4"/>
      <c r="B998" s="4"/>
      <c r="C998" s="205"/>
      <c r="D998" s="205"/>
      <c r="E998" s="205"/>
      <c r="F998" s="205"/>
      <c r="G998" s="205"/>
      <c r="H998" s="205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</row>
    <row r="999" ht="15.75" customHeight="1">
      <c r="A999" s="4"/>
      <c r="B999" s="4"/>
      <c r="C999" s="205"/>
      <c r="D999" s="205"/>
      <c r="E999" s="205"/>
      <c r="F999" s="205"/>
      <c r="G999" s="205"/>
      <c r="H999" s="205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</row>
    <row r="1000" ht="15.75" customHeight="1">
      <c r="A1000" s="4"/>
      <c r="B1000" s="4"/>
      <c r="C1000" s="205"/>
      <c r="D1000" s="205"/>
      <c r="E1000" s="205"/>
      <c r="F1000" s="205"/>
      <c r="G1000" s="205"/>
      <c r="H1000" s="205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</row>
  </sheetData>
  <mergeCells count="3">
    <mergeCell ref="B2:H2"/>
    <mergeCell ref="B39:E39"/>
    <mergeCell ref="B44:E44"/>
  </mergeCells>
  <conditionalFormatting sqref="L5:M5 O5:P5 R5:S5 U5:V5">
    <cfRule type="expression" dxfId="0" priority="1">
      <formula>L$2&gt;=TODAY()</formula>
    </cfRule>
  </conditionalFormatting>
  <conditionalFormatting sqref="L4:W4">
    <cfRule type="expression" dxfId="0" priority="2">
      <formula>X$2&gt;=TODAY()</formula>
    </cfRule>
  </conditionalFormatting>
  <conditionalFormatting sqref="C9">
    <cfRule type="expression" dxfId="0" priority="3">
      <formula>C$2&gt;=TODAY()</formula>
    </cfRule>
  </conditionalFormatting>
  <conditionalFormatting sqref="C9">
    <cfRule type="expression" dxfId="0" priority="4">
      <formula>C$2&gt;=TODAY()</formula>
    </cfRule>
  </conditionalFormatting>
  <conditionalFormatting sqref="C9">
    <cfRule type="expression" dxfId="0" priority="5">
      <formula>C$2&gt;=TODAY()</formula>
    </cfRule>
  </conditionalFormatting>
  <conditionalFormatting sqref="C9">
    <cfRule type="expression" dxfId="0" priority="6">
      <formula>C$2&gt;=TODAY()</formula>
    </cfRule>
  </conditionalFormatting>
  <conditionalFormatting sqref="C9">
    <cfRule type="expression" dxfId="0" priority="7">
      <formula>C$2&gt;=TODAY()</formula>
    </cfRule>
  </conditionalFormatting>
  <conditionalFormatting sqref="C9">
    <cfRule type="expression" dxfId="0" priority="8">
      <formula>C$2&gt;=TODAY()</formula>
    </cfRule>
  </conditionalFormatting>
  <conditionalFormatting sqref="D9">
    <cfRule type="expression" dxfId="0" priority="9">
      <formula>D$2&gt;=TODAY()</formula>
    </cfRule>
  </conditionalFormatting>
  <conditionalFormatting sqref="D9">
    <cfRule type="expression" dxfId="0" priority="10">
      <formula>D$2&gt;=TODAY()</formula>
    </cfRule>
  </conditionalFormatting>
  <conditionalFormatting sqref="D9">
    <cfRule type="expression" dxfId="0" priority="11">
      <formula>D$2&gt;=TODAY()</formula>
    </cfRule>
  </conditionalFormatting>
  <conditionalFormatting sqref="D9">
    <cfRule type="expression" dxfId="0" priority="12">
      <formula>D$2&gt;=TODAY()</formula>
    </cfRule>
  </conditionalFormatting>
  <conditionalFormatting sqref="D9">
    <cfRule type="expression" dxfId="0" priority="13">
      <formula>D$2&gt;=TODAY()</formula>
    </cfRule>
  </conditionalFormatting>
  <conditionalFormatting sqref="D9">
    <cfRule type="expression" dxfId="0" priority="14">
      <formula>D$2&gt;=TODAY()</formula>
    </cfRule>
  </conditionalFormatting>
  <conditionalFormatting sqref="C36">
    <cfRule type="expression" dxfId="0" priority="15">
      <formula>C$2&gt;=TODAY()</formula>
    </cfRule>
  </conditionalFormatting>
  <conditionalFormatting sqref="C36">
    <cfRule type="expression" dxfId="0" priority="16">
      <formula>C$2&gt;=TODAY()</formula>
    </cfRule>
  </conditionalFormatting>
  <conditionalFormatting sqref="C36">
    <cfRule type="expression" dxfId="0" priority="17">
      <formula>C$2&gt;=TODAY()</formula>
    </cfRule>
  </conditionalFormatting>
  <conditionalFormatting sqref="C36">
    <cfRule type="expression" dxfId="0" priority="18">
      <formula>C$2&gt;=TODAY()</formula>
    </cfRule>
  </conditionalFormatting>
  <conditionalFormatting sqref="C36">
    <cfRule type="expression" dxfId="0" priority="19">
      <formula>C$2&gt;=TODAY()</formula>
    </cfRule>
  </conditionalFormatting>
  <conditionalFormatting sqref="C36">
    <cfRule type="expression" dxfId="0" priority="20">
      <formula>C$2&gt;=TODAY()</formula>
    </cfRule>
  </conditionalFormatting>
  <conditionalFormatting sqref="D36">
    <cfRule type="expression" dxfId="0" priority="21">
      <formula>D$2&gt;=TODAY()</formula>
    </cfRule>
  </conditionalFormatting>
  <conditionalFormatting sqref="D36">
    <cfRule type="expression" dxfId="0" priority="22">
      <formula>D$2&gt;=TODAY()</formula>
    </cfRule>
  </conditionalFormatting>
  <conditionalFormatting sqref="D36">
    <cfRule type="expression" dxfId="0" priority="23">
      <formula>D$2&gt;=TODAY()</formula>
    </cfRule>
  </conditionalFormatting>
  <conditionalFormatting sqref="D36">
    <cfRule type="expression" dxfId="0" priority="24">
      <formula>D$2&gt;=TODAY()</formula>
    </cfRule>
  </conditionalFormatting>
  <conditionalFormatting sqref="D36">
    <cfRule type="expression" dxfId="0" priority="25">
      <formula>D$2&gt;=TODAY()</formula>
    </cfRule>
  </conditionalFormatting>
  <conditionalFormatting sqref="D36">
    <cfRule type="expression" dxfId="0" priority="26">
      <formula>D$2&gt;=TODAY()</formula>
    </cfRule>
  </conditionalFormatting>
  <conditionalFormatting sqref="C41">
    <cfRule type="expression" dxfId="0" priority="27">
      <formula>C$2&gt;=TODAY()</formula>
    </cfRule>
  </conditionalFormatting>
  <conditionalFormatting sqref="C41">
    <cfRule type="expression" dxfId="0" priority="28">
      <formula>C$2&gt;=TODAY()</formula>
    </cfRule>
  </conditionalFormatting>
  <conditionalFormatting sqref="C41">
    <cfRule type="expression" dxfId="0" priority="29">
      <formula>C$2&gt;=TODAY()</formula>
    </cfRule>
  </conditionalFormatting>
  <conditionalFormatting sqref="C41">
    <cfRule type="expression" dxfId="0" priority="30">
      <formula>C$2&gt;=TODAY()</formula>
    </cfRule>
  </conditionalFormatting>
  <conditionalFormatting sqref="C41">
    <cfRule type="expression" dxfId="0" priority="31">
      <formula>C$2&gt;=TODAY()</formula>
    </cfRule>
  </conditionalFormatting>
  <conditionalFormatting sqref="C41">
    <cfRule type="expression" dxfId="0" priority="32">
      <formula>C$2&gt;=TODAY()</formula>
    </cfRule>
  </conditionalFormatting>
  <conditionalFormatting sqref="D41">
    <cfRule type="expression" dxfId="0" priority="33">
      <formula>D$2&gt;=TODAY()</formula>
    </cfRule>
  </conditionalFormatting>
  <conditionalFormatting sqref="D41">
    <cfRule type="expression" dxfId="0" priority="34">
      <formula>D$2&gt;=TODAY()</formula>
    </cfRule>
  </conditionalFormatting>
  <conditionalFormatting sqref="D41">
    <cfRule type="expression" dxfId="0" priority="35">
      <formula>D$2&gt;=TODAY()</formula>
    </cfRule>
  </conditionalFormatting>
  <conditionalFormatting sqref="D41">
    <cfRule type="expression" dxfId="0" priority="36">
      <formula>D$2&gt;=TODAY()</formula>
    </cfRule>
  </conditionalFormatting>
  <conditionalFormatting sqref="D41">
    <cfRule type="expression" dxfId="0" priority="37">
      <formula>D$2&gt;=TODAY()</formula>
    </cfRule>
  </conditionalFormatting>
  <conditionalFormatting sqref="D41">
    <cfRule type="expression" dxfId="0" priority="38">
      <formula>D$2&gt;=TODAY()</formula>
    </cfRule>
  </conditionalFormatting>
  <conditionalFormatting sqref="C36">
    <cfRule type="expression" dxfId="0" priority="39">
      <formula>C$2&gt;=TODAY()</formula>
    </cfRule>
  </conditionalFormatting>
  <conditionalFormatting sqref="C36:D36 F36:G36">
    <cfRule type="expression" dxfId="0" priority="40">
      <formula>C$2&gt;=TODAY()</formula>
    </cfRule>
  </conditionalFormatting>
  <conditionalFormatting sqref="C36:D36 F36:G36">
    <cfRule type="expression" dxfId="0" priority="41">
      <formula>C$2&gt;=TODAY()</formula>
    </cfRule>
  </conditionalFormatting>
  <conditionalFormatting sqref="C36:D36 F36:G36">
    <cfRule type="expression" dxfId="0" priority="42">
      <formula>C$2&gt;=TODAY()</formula>
    </cfRule>
  </conditionalFormatting>
  <conditionalFormatting sqref="C36:D36 F36:G36">
    <cfRule type="expression" dxfId="0" priority="43">
      <formula>C$2&gt;=TODAY()</formula>
    </cfRule>
  </conditionalFormatting>
  <conditionalFormatting sqref="C36:D36 F36:G36">
    <cfRule type="expression" dxfId="0" priority="44">
      <formula>C$2&gt;=TODAY()</formula>
    </cfRule>
  </conditionalFormatting>
  <conditionalFormatting sqref="D36">
    <cfRule type="expression" dxfId="0" priority="45">
      <formula>D$2&gt;=TODAY()</formula>
    </cfRule>
  </conditionalFormatting>
  <conditionalFormatting sqref="D36">
    <cfRule type="expression" dxfId="0" priority="46">
      <formula>D$2&gt;=TODAY()</formula>
    </cfRule>
  </conditionalFormatting>
  <conditionalFormatting sqref="D36">
    <cfRule type="expression" dxfId="0" priority="47">
      <formula>D$2&gt;=TODAY()</formula>
    </cfRule>
  </conditionalFormatting>
  <conditionalFormatting sqref="D36">
    <cfRule type="expression" dxfId="0" priority="48">
      <formula>D$2&gt;=TODAY()</formula>
    </cfRule>
  </conditionalFormatting>
  <conditionalFormatting sqref="D36">
    <cfRule type="expression" dxfId="0" priority="49">
      <formula>D$2&gt;=TODAY()</formula>
    </cfRule>
  </conditionalFormatting>
  <conditionalFormatting sqref="D36">
    <cfRule type="expression" dxfId="0" priority="50">
      <formula>D$2&gt;=TODAY()</formula>
    </cfRule>
  </conditionalFormatting>
  <conditionalFormatting sqref="C41">
    <cfRule type="expression" dxfId="0" priority="51">
      <formula>C$2&gt;=TODAY()</formula>
    </cfRule>
  </conditionalFormatting>
  <conditionalFormatting sqref="C41">
    <cfRule type="expression" dxfId="0" priority="52">
      <formula>C$2&gt;=TODAY()</formula>
    </cfRule>
  </conditionalFormatting>
  <conditionalFormatting sqref="C41">
    <cfRule type="expression" dxfId="0" priority="53">
      <formula>C$2&gt;=TODAY()</formula>
    </cfRule>
  </conditionalFormatting>
  <conditionalFormatting sqref="C41">
    <cfRule type="expression" dxfId="0" priority="54">
      <formula>C$2&gt;=TODAY()</formula>
    </cfRule>
  </conditionalFormatting>
  <conditionalFormatting sqref="C41">
    <cfRule type="expression" dxfId="0" priority="55">
      <formula>C$2&gt;=TODAY()</formula>
    </cfRule>
  </conditionalFormatting>
  <conditionalFormatting sqref="C41">
    <cfRule type="expression" dxfId="0" priority="56">
      <formula>C$2&gt;=TODAY()</formula>
    </cfRule>
  </conditionalFormatting>
  <conditionalFormatting sqref="D41">
    <cfRule type="expression" dxfId="0" priority="57">
      <formula>D$2&gt;=TODAY()</formula>
    </cfRule>
  </conditionalFormatting>
  <conditionalFormatting sqref="D41">
    <cfRule type="expression" dxfId="0" priority="58">
      <formula>D$2&gt;=TODAY()</formula>
    </cfRule>
  </conditionalFormatting>
  <conditionalFormatting sqref="D41">
    <cfRule type="expression" dxfId="0" priority="59">
      <formula>D$2&gt;=TODAY()</formula>
    </cfRule>
  </conditionalFormatting>
  <conditionalFormatting sqref="D41">
    <cfRule type="expression" dxfId="0" priority="60">
      <formula>D$2&gt;=TODAY()</formula>
    </cfRule>
  </conditionalFormatting>
  <conditionalFormatting sqref="D41">
    <cfRule type="expression" dxfId="0" priority="61">
      <formula>D$2&gt;=TODAY()</formula>
    </cfRule>
  </conditionalFormatting>
  <conditionalFormatting sqref="D41">
    <cfRule type="expression" dxfId="0" priority="62">
      <formula>D$2&gt;=TODAY()</formula>
    </cfRule>
  </conditionalFormatting>
  <conditionalFormatting sqref="C9:D9">
    <cfRule type="expression" dxfId="0" priority="63">
      <formula>C$2&gt;=TODAY()</formula>
    </cfRule>
  </conditionalFormatting>
  <conditionalFormatting sqref="C9:D9">
    <cfRule type="expression" dxfId="0" priority="64">
      <formula>C$2&gt;=TODAY()</formula>
    </cfRule>
  </conditionalFormatting>
  <conditionalFormatting sqref="C9:D9">
    <cfRule type="expression" dxfId="0" priority="65">
      <formula>C$2&gt;=TODAY()</formula>
    </cfRule>
  </conditionalFormatting>
  <conditionalFormatting sqref="C9:D9">
    <cfRule type="expression" dxfId="0" priority="66">
      <formula>C$2&gt;=TODAY()</formula>
    </cfRule>
  </conditionalFormatting>
  <conditionalFormatting sqref="C9:D9">
    <cfRule type="expression" dxfId="0" priority="67">
      <formula>C$2&gt;=TODAY()</formula>
    </cfRule>
  </conditionalFormatting>
  <conditionalFormatting sqref="C9:D9">
    <cfRule type="expression" dxfId="0" priority="68">
      <formula>C$2&gt;=TODAY()</formula>
    </cfRule>
  </conditionalFormatting>
  <conditionalFormatting sqref="C9">
    <cfRule type="expression" dxfId="0" priority="69">
      <formula>C$2&gt;=TODAY()</formula>
    </cfRule>
  </conditionalFormatting>
  <conditionalFormatting sqref="C9">
    <cfRule type="expression" dxfId="0" priority="70">
      <formula>C$2&gt;=TODAY()</formula>
    </cfRule>
  </conditionalFormatting>
  <conditionalFormatting sqref="C9">
    <cfRule type="expression" dxfId="0" priority="71">
      <formula>C$2&gt;=TODAY()</formula>
    </cfRule>
  </conditionalFormatting>
  <conditionalFormatting sqref="C9">
    <cfRule type="expression" dxfId="0" priority="72">
      <formula>C$2&gt;=TODAY()</formula>
    </cfRule>
  </conditionalFormatting>
  <conditionalFormatting sqref="C9">
    <cfRule type="expression" dxfId="0" priority="73">
      <formula>C$2&gt;=TODAY()</formula>
    </cfRule>
  </conditionalFormatting>
  <conditionalFormatting sqref="C9">
    <cfRule type="expression" dxfId="0" priority="74">
      <formula>C$2&gt;=TODAY()</formula>
    </cfRule>
  </conditionalFormatting>
  <conditionalFormatting sqref="D9">
    <cfRule type="expression" dxfId="0" priority="75">
      <formula>D$2&gt;=TODAY()</formula>
    </cfRule>
  </conditionalFormatting>
  <conditionalFormatting sqref="D9">
    <cfRule type="expression" dxfId="0" priority="76">
      <formula>D$2&gt;=TODAY()</formula>
    </cfRule>
  </conditionalFormatting>
  <conditionalFormatting sqref="D9">
    <cfRule type="expression" dxfId="0" priority="77">
      <formula>D$2&gt;=TODAY()</formula>
    </cfRule>
  </conditionalFormatting>
  <conditionalFormatting sqref="D9">
    <cfRule type="expression" dxfId="0" priority="78">
      <formula>D$2&gt;=TODAY()</formula>
    </cfRule>
  </conditionalFormatting>
  <conditionalFormatting sqref="D9">
    <cfRule type="expression" dxfId="0" priority="79">
      <formula>D$2&gt;=TODAY()</formula>
    </cfRule>
  </conditionalFormatting>
  <conditionalFormatting sqref="D9">
    <cfRule type="expression" dxfId="0" priority="80">
      <formula>D$2&gt;=TODAY()</formula>
    </cfRule>
  </conditionalFormatting>
  <conditionalFormatting sqref="C36:D36">
    <cfRule type="expression" dxfId="0" priority="81">
      <formula>C$2&gt;=TODAY()</formula>
    </cfRule>
  </conditionalFormatting>
  <conditionalFormatting sqref="C36:D36">
    <cfRule type="expression" dxfId="0" priority="82">
      <formula>C$2&gt;=TODAY()</formula>
    </cfRule>
  </conditionalFormatting>
  <conditionalFormatting sqref="C36:D36">
    <cfRule type="expression" dxfId="0" priority="83">
      <formula>C$2&gt;=TODAY()</formula>
    </cfRule>
  </conditionalFormatting>
  <conditionalFormatting sqref="C36:D36">
    <cfRule type="expression" dxfId="0" priority="84">
      <formula>C$2&gt;=TODAY()</formula>
    </cfRule>
  </conditionalFormatting>
  <conditionalFormatting sqref="C36:D36">
    <cfRule type="expression" dxfId="0" priority="85">
      <formula>C$2&gt;=TODAY()</formula>
    </cfRule>
  </conditionalFormatting>
  <conditionalFormatting sqref="C36:D36">
    <cfRule type="expression" dxfId="0" priority="86">
      <formula>C$2&gt;=TODAY()</formula>
    </cfRule>
  </conditionalFormatting>
  <conditionalFormatting sqref="C36">
    <cfRule type="expression" dxfId="0" priority="87">
      <formula>C$2&gt;=TODAY()</formula>
    </cfRule>
  </conditionalFormatting>
  <conditionalFormatting sqref="C36">
    <cfRule type="expression" dxfId="0" priority="88">
      <formula>C$2&gt;=TODAY()</formula>
    </cfRule>
  </conditionalFormatting>
  <conditionalFormatting sqref="C36">
    <cfRule type="expression" dxfId="0" priority="89">
      <formula>C$2&gt;=TODAY()</formula>
    </cfRule>
  </conditionalFormatting>
  <conditionalFormatting sqref="C36">
    <cfRule type="expression" dxfId="0" priority="90">
      <formula>C$2&gt;=TODAY()</formula>
    </cfRule>
  </conditionalFormatting>
  <conditionalFormatting sqref="C36">
    <cfRule type="expression" dxfId="0" priority="91">
      <formula>C$2&gt;=TODAY()</formula>
    </cfRule>
  </conditionalFormatting>
  <conditionalFormatting sqref="C36">
    <cfRule type="expression" dxfId="0" priority="92">
      <formula>C$2&gt;=TODAY()</formula>
    </cfRule>
  </conditionalFormatting>
  <conditionalFormatting sqref="D36">
    <cfRule type="expression" dxfId="0" priority="93">
      <formula>D$2&gt;=TODAY()</formula>
    </cfRule>
  </conditionalFormatting>
  <conditionalFormatting sqref="D36">
    <cfRule type="expression" dxfId="0" priority="94">
      <formula>D$2&gt;=TODAY()</formula>
    </cfRule>
  </conditionalFormatting>
  <conditionalFormatting sqref="D36">
    <cfRule type="expression" dxfId="0" priority="95">
      <formula>D$2&gt;=TODAY()</formula>
    </cfRule>
  </conditionalFormatting>
  <conditionalFormatting sqref="D36">
    <cfRule type="expression" dxfId="0" priority="96">
      <formula>D$2&gt;=TODAY()</formula>
    </cfRule>
  </conditionalFormatting>
  <conditionalFormatting sqref="D36">
    <cfRule type="expression" dxfId="0" priority="97">
      <formula>D$2&gt;=TODAY()</formula>
    </cfRule>
  </conditionalFormatting>
  <conditionalFormatting sqref="D36">
    <cfRule type="expression" dxfId="0" priority="98">
      <formula>D$2&gt;=TODAY()</formula>
    </cfRule>
  </conditionalFormatting>
  <conditionalFormatting sqref="C41:D41">
    <cfRule type="expression" dxfId="0" priority="99">
      <formula>C$2&gt;=TODAY()</formula>
    </cfRule>
  </conditionalFormatting>
  <conditionalFormatting sqref="C41:D41">
    <cfRule type="expression" dxfId="0" priority="100">
      <formula>C$2&gt;=TODAY()</formula>
    </cfRule>
  </conditionalFormatting>
  <conditionalFormatting sqref="C41:D41">
    <cfRule type="expression" dxfId="0" priority="101">
      <formula>C$2&gt;=TODAY()</formula>
    </cfRule>
  </conditionalFormatting>
  <conditionalFormatting sqref="C41:D41">
    <cfRule type="expression" dxfId="0" priority="102">
      <formula>C$2&gt;=TODAY()</formula>
    </cfRule>
  </conditionalFormatting>
  <conditionalFormatting sqref="C41:D41">
    <cfRule type="expression" dxfId="0" priority="103">
      <formula>C$2&gt;=TODAY()</formula>
    </cfRule>
  </conditionalFormatting>
  <conditionalFormatting sqref="C41:D41">
    <cfRule type="expression" dxfId="0" priority="104">
      <formula>C$2&gt;=TODAY()</formula>
    </cfRule>
  </conditionalFormatting>
  <conditionalFormatting sqref="C41">
    <cfRule type="expression" dxfId="0" priority="105">
      <formula>C$2&gt;=TODAY()</formula>
    </cfRule>
  </conditionalFormatting>
  <conditionalFormatting sqref="C41">
    <cfRule type="expression" dxfId="0" priority="106">
      <formula>C$2&gt;=TODAY()</formula>
    </cfRule>
  </conditionalFormatting>
  <conditionalFormatting sqref="C41">
    <cfRule type="expression" dxfId="0" priority="107">
      <formula>C$2&gt;=TODAY()</formula>
    </cfRule>
  </conditionalFormatting>
  <conditionalFormatting sqref="C41">
    <cfRule type="expression" dxfId="0" priority="108">
      <formula>C$2&gt;=TODAY()</formula>
    </cfRule>
  </conditionalFormatting>
  <conditionalFormatting sqref="C41">
    <cfRule type="expression" dxfId="0" priority="109">
      <formula>C$2&gt;=TODAY()</formula>
    </cfRule>
  </conditionalFormatting>
  <conditionalFormatting sqref="C41">
    <cfRule type="expression" dxfId="0" priority="110">
      <formula>C$2&gt;=TODAY()</formula>
    </cfRule>
  </conditionalFormatting>
  <conditionalFormatting sqref="D41">
    <cfRule type="expression" dxfId="0" priority="111">
      <formula>D$2&gt;=TODAY()</formula>
    </cfRule>
  </conditionalFormatting>
  <conditionalFormatting sqref="D41">
    <cfRule type="expression" dxfId="0" priority="112">
      <formula>D$2&gt;=TODAY()</formula>
    </cfRule>
  </conditionalFormatting>
  <conditionalFormatting sqref="D41">
    <cfRule type="expression" dxfId="0" priority="113">
      <formula>D$2&gt;=TODAY()</formula>
    </cfRule>
  </conditionalFormatting>
  <conditionalFormatting sqref="D41">
    <cfRule type="expression" dxfId="0" priority="114">
      <formula>D$2&gt;=TODAY()</formula>
    </cfRule>
  </conditionalFormatting>
  <conditionalFormatting sqref="D41">
    <cfRule type="expression" dxfId="0" priority="115">
      <formula>D$2&gt;=TODAY()</formula>
    </cfRule>
  </conditionalFormatting>
  <conditionalFormatting sqref="D41">
    <cfRule type="expression" dxfId="0" priority="116">
      <formula>D$2&gt;=TODAY()</formula>
    </cfRule>
  </conditionalFormatting>
  <conditionalFormatting sqref="C9">
    <cfRule type="expression" dxfId="0" priority="117">
      <formula>C$2&gt;=TODAY()</formula>
    </cfRule>
  </conditionalFormatting>
  <conditionalFormatting sqref="C9">
    <cfRule type="expression" dxfId="0" priority="118">
      <formula>C$2&gt;=TODAY()</formula>
    </cfRule>
  </conditionalFormatting>
  <conditionalFormatting sqref="C9">
    <cfRule type="expression" dxfId="0" priority="119">
      <formula>C$2&gt;=TODAY()</formula>
    </cfRule>
  </conditionalFormatting>
  <conditionalFormatting sqref="C9">
    <cfRule type="expression" dxfId="0" priority="120">
      <formula>C$2&gt;=TODAY()</formula>
    </cfRule>
  </conditionalFormatting>
  <conditionalFormatting sqref="C9">
    <cfRule type="expression" dxfId="0" priority="121">
      <formula>C$2&gt;=TODAY()</formula>
    </cfRule>
  </conditionalFormatting>
  <conditionalFormatting sqref="C9">
    <cfRule type="expression" dxfId="0" priority="122">
      <formula>C$2&gt;=TODAY()</formula>
    </cfRule>
  </conditionalFormatting>
  <conditionalFormatting sqref="D9">
    <cfRule type="expression" dxfId="0" priority="123">
      <formula>D$2&gt;=TODAY()</formula>
    </cfRule>
  </conditionalFormatting>
  <conditionalFormatting sqref="D9">
    <cfRule type="expression" dxfId="0" priority="124">
      <formula>D$2&gt;=TODAY()</formula>
    </cfRule>
  </conditionalFormatting>
  <conditionalFormatting sqref="D9">
    <cfRule type="expression" dxfId="0" priority="125">
      <formula>D$2&gt;=TODAY()</formula>
    </cfRule>
  </conditionalFormatting>
  <conditionalFormatting sqref="D9">
    <cfRule type="expression" dxfId="0" priority="126">
      <formula>D$2&gt;=TODAY()</formula>
    </cfRule>
  </conditionalFormatting>
  <conditionalFormatting sqref="D9">
    <cfRule type="expression" dxfId="0" priority="127">
      <formula>D$2&gt;=TODAY()</formula>
    </cfRule>
  </conditionalFormatting>
  <conditionalFormatting sqref="D9">
    <cfRule type="expression" dxfId="0" priority="128">
      <formula>D$2&gt;=TODAY()</formula>
    </cfRule>
  </conditionalFormatting>
  <conditionalFormatting sqref="C11:D11">
    <cfRule type="expression" dxfId="0" priority="129">
      <formula>C$2&gt;=TODAY()</formula>
    </cfRule>
  </conditionalFormatting>
  <conditionalFormatting sqref="C11:D11">
    <cfRule type="expression" dxfId="0" priority="130">
      <formula>C$2&gt;=TODAY()</formula>
    </cfRule>
  </conditionalFormatting>
  <conditionalFormatting sqref="C11:D11">
    <cfRule type="expression" dxfId="0" priority="131">
      <formula>C$2&gt;=TODAY()</formula>
    </cfRule>
  </conditionalFormatting>
  <conditionalFormatting sqref="C11:D11">
    <cfRule type="expression" dxfId="0" priority="132">
      <formula>C$2&gt;=TODAY()</formula>
    </cfRule>
  </conditionalFormatting>
  <conditionalFormatting sqref="C11:D11">
    <cfRule type="expression" dxfId="0" priority="133">
      <formula>C$2&gt;=TODAY()</formula>
    </cfRule>
  </conditionalFormatting>
  <conditionalFormatting sqref="C11:D11">
    <cfRule type="expression" dxfId="0" priority="134">
      <formula>C$2&gt;=TODAY()</formula>
    </cfRule>
  </conditionalFormatting>
  <conditionalFormatting sqref="C11">
    <cfRule type="expression" dxfId="0" priority="135">
      <formula>C$2&gt;=TODAY()</formula>
    </cfRule>
  </conditionalFormatting>
  <conditionalFormatting sqref="C11">
    <cfRule type="expression" dxfId="0" priority="136">
      <formula>C$2&gt;=TODAY()</formula>
    </cfRule>
  </conditionalFormatting>
  <conditionalFormatting sqref="C11">
    <cfRule type="expression" dxfId="0" priority="137">
      <formula>C$2&gt;=TODAY()</formula>
    </cfRule>
  </conditionalFormatting>
  <conditionalFormatting sqref="C11">
    <cfRule type="expression" dxfId="0" priority="138">
      <formula>C$2&gt;=TODAY()</formula>
    </cfRule>
  </conditionalFormatting>
  <conditionalFormatting sqref="C11">
    <cfRule type="expression" dxfId="0" priority="139">
      <formula>C$2&gt;=TODAY()</formula>
    </cfRule>
  </conditionalFormatting>
  <conditionalFormatting sqref="C11">
    <cfRule type="expression" dxfId="0" priority="140">
      <formula>C$2&gt;=TODAY()</formula>
    </cfRule>
  </conditionalFormatting>
  <conditionalFormatting sqref="D11">
    <cfRule type="expression" dxfId="0" priority="141">
      <formula>D$2&gt;=TODAY()</formula>
    </cfRule>
  </conditionalFormatting>
  <conditionalFormatting sqref="D11">
    <cfRule type="expression" dxfId="0" priority="142">
      <formula>D$2&gt;=TODAY()</formula>
    </cfRule>
  </conditionalFormatting>
  <conditionalFormatting sqref="D11">
    <cfRule type="expression" dxfId="0" priority="143">
      <formula>D$2&gt;=TODAY()</formula>
    </cfRule>
  </conditionalFormatting>
  <conditionalFormatting sqref="D11">
    <cfRule type="expression" dxfId="0" priority="144">
      <formula>D$2&gt;=TODAY()</formula>
    </cfRule>
  </conditionalFormatting>
  <conditionalFormatting sqref="D11">
    <cfRule type="expression" dxfId="0" priority="145">
      <formula>D$2&gt;=TODAY()</formula>
    </cfRule>
  </conditionalFormatting>
  <conditionalFormatting sqref="D11">
    <cfRule type="expression" dxfId="0" priority="146">
      <formula>D$2&gt;=TODAY()</formula>
    </cfRule>
  </conditionalFormatting>
  <conditionalFormatting sqref="C11">
    <cfRule type="expression" dxfId="0" priority="147">
      <formula>C$2&gt;=TODAY()</formula>
    </cfRule>
  </conditionalFormatting>
  <conditionalFormatting sqref="C11">
    <cfRule type="expression" dxfId="0" priority="148">
      <formula>C$2&gt;=TODAY()</formula>
    </cfRule>
  </conditionalFormatting>
  <conditionalFormatting sqref="C11">
    <cfRule type="expression" dxfId="0" priority="149">
      <formula>C$2&gt;=TODAY()</formula>
    </cfRule>
  </conditionalFormatting>
  <conditionalFormatting sqref="C11">
    <cfRule type="expression" dxfId="0" priority="150">
      <formula>C$2&gt;=TODAY()</formula>
    </cfRule>
  </conditionalFormatting>
  <conditionalFormatting sqref="C11">
    <cfRule type="expression" dxfId="0" priority="151">
      <formula>C$2&gt;=TODAY()</formula>
    </cfRule>
  </conditionalFormatting>
  <conditionalFormatting sqref="C11">
    <cfRule type="expression" dxfId="0" priority="152">
      <formula>C$2&gt;=TODAY()</formula>
    </cfRule>
  </conditionalFormatting>
  <conditionalFormatting sqref="D11">
    <cfRule type="expression" dxfId="0" priority="153">
      <formula>D$2&gt;=TODAY()</formula>
    </cfRule>
  </conditionalFormatting>
  <conditionalFormatting sqref="D11">
    <cfRule type="expression" dxfId="0" priority="154">
      <formula>D$2&gt;=TODAY()</formula>
    </cfRule>
  </conditionalFormatting>
  <conditionalFormatting sqref="D11">
    <cfRule type="expression" dxfId="0" priority="155">
      <formula>D$2&gt;=TODAY()</formula>
    </cfRule>
  </conditionalFormatting>
  <conditionalFormatting sqref="D11">
    <cfRule type="expression" dxfId="0" priority="156">
      <formula>D$2&gt;=TODAY()</formula>
    </cfRule>
  </conditionalFormatting>
  <conditionalFormatting sqref="D11">
    <cfRule type="expression" dxfId="0" priority="157">
      <formula>D$2&gt;=TODAY()</formula>
    </cfRule>
  </conditionalFormatting>
  <conditionalFormatting sqref="D11">
    <cfRule type="expression" dxfId="0" priority="158">
      <formula>D$2&gt;=TODAY()</formula>
    </cfRule>
  </conditionalFormatting>
  <conditionalFormatting sqref="C36:D36">
    <cfRule type="expression" dxfId="0" priority="159">
      <formula>C$2&gt;=TODAY()</formula>
    </cfRule>
  </conditionalFormatting>
  <conditionalFormatting sqref="C36:D36">
    <cfRule type="expression" dxfId="0" priority="160">
      <formula>C$2&gt;=TODAY()</formula>
    </cfRule>
  </conditionalFormatting>
  <conditionalFormatting sqref="C36:D36">
    <cfRule type="expression" dxfId="0" priority="161">
      <formula>C$2&gt;=TODAY()</formula>
    </cfRule>
  </conditionalFormatting>
  <conditionalFormatting sqref="C36:D36">
    <cfRule type="expression" dxfId="0" priority="162">
      <formula>C$2&gt;=TODAY()</formula>
    </cfRule>
  </conditionalFormatting>
  <conditionalFormatting sqref="C36:D36">
    <cfRule type="expression" dxfId="0" priority="163">
      <formula>C$2&gt;=TODAY()</formula>
    </cfRule>
  </conditionalFormatting>
  <conditionalFormatting sqref="C36:D36">
    <cfRule type="expression" dxfId="0" priority="164">
      <formula>C$2&gt;=TODAY()</formula>
    </cfRule>
  </conditionalFormatting>
  <conditionalFormatting sqref="C36">
    <cfRule type="expression" dxfId="0" priority="165">
      <formula>C$2&gt;=TODAY()</formula>
    </cfRule>
  </conditionalFormatting>
  <conditionalFormatting sqref="C36">
    <cfRule type="expression" dxfId="0" priority="166">
      <formula>C$2&gt;=TODAY()</formula>
    </cfRule>
  </conditionalFormatting>
  <conditionalFormatting sqref="C36">
    <cfRule type="expression" dxfId="0" priority="167">
      <formula>C$2&gt;=TODAY()</formula>
    </cfRule>
  </conditionalFormatting>
  <conditionalFormatting sqref="C36">
    <cfRule type="expression" dxfId="0" priority="168">
      <formula>C$2&gt;=TODAY()</formula>
    </cfRule>
  </conditionalFormatting>
  <conditionalFormatting sqref="C36">
    <cfRule type="expression" dxfId="0" priority="169">
      <formula>C$2&gt;=TODAY()</formula>
    </cfRule>
  </conditionalFormatting>
  <conditionalFormatting sqref="C36">
    <cfRule type="expression" dxfId="0" priority="170">
      <formula>C$2&gt;=TODAY()</formula>
    </cfRule>
  </conditionalFormatting>
  <conditionalFormatting sqref="D36">
    <cfRule type="expression" dxfId="0" priority="171">
      <formula>D$2&gt;=TODAY()</formula>
    </cfRule>
  </conditionalFormatting>
  <conditionalFormatting sqref="D36">
    <cfRule type="expression" dxfId="0" priority="172">
      <formula>D$2&gt;=TODAY()</formula>
    </cfRule>
  </conditionalFormatting>
  <conditionalFormatting sqref="D36">
    <cfRule type="expression" dxfId="0" priority="173">
      <formula>D$2&gt;=TODAY()</formula>
    </cfRule>
  </conditionalFormatting>
  <conditionalFormatting sqref="D36">
    <cfRule type="expression" dxfId="0" priority="174">
      <formula>D$2&gt;=TODAY()</formula>
    </cfRule>
  </conditionalFormatting>
  <conditionalFormatting sqref="D36">
    <cfRule type="expression" dxfId="0" priority="175">
      <formula>D$2&gt;=TODAY()</formula>
    </cfRule>
  </conditionalFormatting>
  <conditionalFormatting sqref="D36">
    <cfRule type="expression" dxfId="0" priority="176">
      <formula>D$2&gt;=TODAY()</formula>
    </cfRule>
  </conditionalFormatting>
  <conditionalFormatting sqref="C36">
    <cfRule type="expression" dxfId="0" priority="177">
      <formula>C$2&gt;=TODAY()</formula>
    </cfRule>
  </conditionalFormatting>
  <conditionalFormatting sqref="C36">
    <cfRule type="expression" dxfId="0" priority="178">
      <formula>C$2&gt;=TODAY()</formula>
    </cfRule>
  </conditionalFormatting>
  <conditionalFormatting sqref="C36">
    <cfRule type="expression" dxfId="0" priority="179">
      <formula>C$2&gt;=TODAY()</formula>
    </cfRule>
  </conditionalFormatting>
  <conditionalFormatting sqref="C36">
    <cfRule type="expression" dxfId="0" priority="180">
      <formula>C$2&gt;=TODAY()</formula>
    </cfRule>
  </conditionalFormatting>
  <conditionalFormatting sqref="C36">
    <cfRule type="expression" dxfId="0" priority="181">
      <formula>C$2&gt;=TODAY()</formula>
    </cfRule>
  </conditionalFormatting>
  <conditionalFormatting sqref="C36">
    <cfRule type="expression" dxfId="0" priority="182">
      <formula>C$2&gt;=TODAY()</formula>
    </cfRule>
  </conditionalFormatting>
  <conditionalFormatting sqref="D36">
    <cfRule type="expression" dxfId="0" priority="183">
      <formula>D$2&gt;=TODAY()</formula>
    </cfRule>
  </conditionalFormatting>
  <conditionalFormatting sqref="D36">
    <cfRule type="expression" dxfId="0" priority="184">
      <formula>D$2&gt;=TODAY()</formula>
    </cfRule>
  </conditionalFormatting>
  <conditionalFormatting sqref="D36">
    <cfRule type="expression" dxfId="0" priority="185">
      <formula>D$2&gt;=TODAY()</formula>
    </cfRule>
  </conditionalFormatting>
  <conditionalFormatting sqref="D36">
    <cfRule type="expression" dxfId="0" priority="186">
      <formula>D$2&gt;=TODAY()</formula>
    </cfRule>
  </conditionalFormatting>
  <conditionalFormatting sqref="D36">
    <cfRule type="expression" dxfId="0" priority="187">
      <formula>D$2&gt;=TODAY()</formula>
    </cfRule>
  </conditionalFormatting>
  <conditionalFormatting sqref="D36">
    <cfRule type="expression" dxfId="0" priority="188">
      <formula>D$2&gt;=TODAY()</formula>
    </cfRule>
  </conditionalFormatting>
  <conditionalFormatting sqref="C41">
    <cfRule type="expression" dxfId="0" priority="189">
      <formula>C$2&gt;=TODAY()</formula>
    </cfRule>
  </conditionalFormatting>
  <conditionalFormatting sqref="C41:D41 F41:G41">
    <cfRule type="expression" dxfId="0" priority="190">
      <formula>C$2&gt;=TODAY()</formula>
    </cfRule>
  </conditionalFormatting>
  <conditionalFormatting sqref="C41:D41 F41:G41">
    <cfRule type="expression" dxfId="0" priority="191">
      <formula>C$2&gt;=TODAY()</formula>
    </cfRule>
  </conditionalFormatting>
  <conditionalFormatting sqref="C41:D41 F41:G41">
    <cfRule type="expression" dxfId="0" priority="192">
      <formula>C$2&gt;=TODAY()</formula>
    </cfRule>
  </conditionalFormatting>
  <conditionalFormatting sqref="C41:D41 F41:G41">
    <cfRule type="expression" dxfId="0" priority="193">
      <formula>C$2&gt;=TODAY()</formula>
    </cfRule>
  </conditionalFormatting>
  <conditionalFormatting sqref="C41:D41 F41:G41">
    <cfRule type="expression" dxfId="0" priority="194">
      <formula>C$2&gt;=TODAY()</formula>
    </cfRule>
  </conditionalFormatting>
  <conditionalFormatting sqref="D41">
    <cfRule type="expression" dxfId="0" priority="195">
      <formula>D$2&gt;=TODAY()</formula>
    </cfRule>
  </conditionalFormatting>
  <conditionalFormatting sqref="D41">
    <cfRule type="expression" dxfId="0" priority="196">
      <formula>D$2&gt;=TODAY()</formula>
    </cfRule>
  </conditionalFormatting>
  <conditionalFormatting sqref="D41">
    <cfRule type="expression" dxfId="0" priority="197">
      <formula>D$2&gt;=TODAY()</formula>
    </cfRule>
  </conditionalFormatting>
  <conditionalFormatting sqref="D41">
    <cfRule type="expression" dxfId="0" priority="198">
      <formula>D$2&gt;=TODAY()</formula>
    </cfRule>
  </conditionalFormatting>
  <conditionalFormatting sqref="D41">
    <cfRule type="expression" dxfId="0" priority="199">
      <formula>D$2&gt;=TODAY()</formula>
    </cfRule>
  </conditionalFormatting>
  <conditionalFormatting sqref="D41">
    <cfRule type="expression" dxfId="0" priority="200">
      <formula>D$2&gt;=TODAY()</formula>
    </cfRule>
  </conditionalFormatting>
  <conditionalFormatting sqref="C41:D41">
    <cfRule type="expression" dxfId="0" priority="201">
      <formula>C$2&gt;=TODAY()</formula>
    </cfRule>
  </conditionalFormatting>
  <conditionalFormatting sqref="C41:D41">
    <cfRule type="expression" dxfId="0" priority="202">
      <formula>C$2&gt;=TODAY()</formula>
    </cfRule>
  </conditionalFormatting>
  <conditionalFormatting sqref="C41:D41">
    <cfRule type="expression" dxfId="0" priority="203">
      <formula>C$2&gt;=TODAY()</formula>
    </cfRule>
  </conditionalFormatting>
  <conditionalFormatting sqref="C41:D41">
    <cfRule type="expression" dxfId="0" priority="204">
      <formula>C$2&gt;=TODAY()</formula>
    </cfRule>
  </conditionalFormatting>
  <conditionalFormatting sqref="C41:D41">
    <cfRule type="expression" dxfId="0" priority="205">
      <formula>C$2&gt;=TODAY()</formula>
    </cfRule>
  </conditionalFormatting>
  <conditionalFormatting sqref="C41:D41">
    <cfRule type="expression" dxfId="0" priority="206">
      <formula>C$2&gt;=TODAY()</formula>
    </cfRule>
  </conditionalFormatting>
  <conditionalFormatting sqref="C41">
    <cfRule type="expression" dxfId="0" priority="207">
      <formula>C$2&gt;=TODAY()</formula>
    </cfRule>
  </conditionalFormatting>
  <conditionalFormatting sqref="C41">
    <cfRule type="expression" dxfId="0" priority="208">
      <formula>C$2&gt;=TODAY()</formula>
    </cfRule>
  </conditionalFormatting>
  <conditionalFormatting sqref="C41">
    <cfRule type="expression" dxfId="0" priority="209">
      <formula>C$2&gt;=TODAY()</formula>
    </cfRule>
  </conditionalFormatting>
  <conditionalFormatting sqref="C41">
    <cfRule type="expression" dxfId="0" priority="210">
      <formula>C$2&gt;=TODAY()</formula>
    </cfRule>
  </conditionalFormatting>
  <conditionalFormatting sqref="C41">
    <cfRule type="expression" dxfId="0" priority="211">
      <formula>C$2&gt;=TODAY()</formula>
    </cfRule>
  </conditionalFormatting>
  <conditionalFormatting sqref="C41">
    <cfRule type="expression" dxfId="0" priority="212">
      <formula>C$2&gt;=TODAY()</formula>
    </cfRule>
  </conditionalFormatting>
  <conditionalFormatting sqref="D41">
    <cfRule type="expression" dxfId="0" priority="213">
      <formula>D$2&gt;=TODAY()</formula>
    </cfRule>
  </conditionalFormatting>
  <conditionalFormatting sqref="D41">
    <cfRule type="expression" dxfId="0" priority="214">
      <formula>D$2&gt;=TODAY()</formula>
    </cfRule>
  </conditionalFormatting>
  <conditionalFormatting sqref="D41">
    <cfRule type="expression" dxfId="0" priority="215">
      <formula>D$2&gt;=TODAY()</formula>
    </cfRule>
  </conditionalFormatting>
  <conditionalFormatting sqref="D41">
    <cfRule type="expression" dxfId="0" priority="216">
      <formula>D$2&gt;=TODAY()</formula>
    </cfRule>
  </conditionalFormatting>
  <conditionalFormatting sqref="D41">
    <cfRule type="expression" dxfId="0" priority="217">
      <formula>D$2&gt;=TODAY()</formula>
    </cfRule>
  </conditionalFormatting>
  <conditionalFormatting sqref="D41">
    <cfRule type="expression" dxfId="0" priority="218">
      <formula>D$2&gt;=TODAY()</formula>
    </cfRule>
  </conditionalFormatting>
  <conditionalFormatting sqref="C41:D41">
    <cfRule type="expression" dxfId="0" priority="219">
      <formula>C$2&gt;=TODAY()</formula>
    </cfRule>
  </conditionalFormatting>
  <conditionalFormatting sqref="C41:D41">
    <cfRule type="expression" dxfId="0" priority="220">
      <formula>C$2&gt;=TODAY()</formula>
    </cfRule>
  </conditionalFormatting>
  <conditionalFormatting sqref="C41:D41">
    <cfRule type="expression" dxfId="0" priority="221">
      <formula>C$2&gt;=TODAY()</formula>
    </cfRule>
  </conditionalFormatting>
  <conditionalFormatting sqref="C41:D41">
    <cfRule type="expression" dxfId="0" priority="222">
      <formula>C$2&gt;=TODAY()</formula>
    </cfRule>
  </conditionalFormatting>
  <conditionalFormatting sqref="C41:D41">
    <cfRule type="expression" dxfId="0" priority="223">
      <formula>C$2&gt;=TODAY()</formula>
    </cfRule>
  </conditionalFormatting>
  <conditionalFormatting sqref="C41:D41">
    <cfRule type="expression" dxfId="0" priority="224">
      <formula>C$2&gt;=TODAY()</formula>
    </cfRule>
  </conditionalFormatting>
  <conditionalFormatting sqref="C41">
    <cfRule type="expression" dxfId="0" priority="225">
      <formula>C$2&gt;=TODAY()</formula>
    </cfRule>
  </conditionalFormatting>
  <conditionalFormatting sqref="C41">
    <cfRule type="expression" dxfId="0" priority="226">
      <formula>C$2&gt;=TODAY()</formula>
    </cfRule>
  </conditionalFormatting>
  <conditionalFormatting sqref="C41">
    <cfRule type="expression" dxfId="0" priority="227">
      <formula>C$2&gt;=TODAY()</formula>
    </cfRule>
  </conditionalFormatting>
  <conditionalFormatting sqref="C41">
    <cfRule type="expression" dxfId="0" priority="228">
      <formula>C$2&gt;=TODAY()</formula>
    </cfRule>
  </conditionalFormatting>
  <conditionalFormatting sqref="C41">
    <cfRule type="expression" dxfId="0" priority="229">
      <formula>C$2&gt;=TODAY()</formula>
    </cfRule>
  </conditionalFormatting>
  <conditionalFormatting sqref="C41">
    <cfRule type="expression" dxfId="0" priority="230">
      <formula>C$2&gt;=TODAY()</formula>
    </cfRule>
  </conditionalFormatting>
  <conditionalFormatting sqref="D41">
    <cfRule type="expression" dxfId="0" priority="231">
      <formula>D$2&gt;=TODAY()</formula>
    </cfRule>
  </conditionalFormatting>
  <conditionalFormatting sqref="D41">
    <cfRule type="expression" dxfId="0" priority="232">
      <formula>D$2&gt;=TODAY()</formula>
    </cfRule>
  </conditionalFormatting>
  <conditionalFormatting sqref="D41">
    <cfRule type="expression" dxfId="0" priority="233">
      <formula>D$2&gt;=TODAY()</formula>
    </cfRule>
  </conditionalFormatting>
  <conditionalFormatting sqref="D41">
    <cfRule type="expression" dxfId="0" priority="234">
      <formula>D$2&gt;=TODAY()</formula>
    </cfRule>
  </conditionalFormatting>
  <conditionalFormatting sqref="D41">
    <cfRule type="expression" dxfId="0" priority="235">
      <formula>D$2&gt;=TODAY()</formula>
    </cfRule>
  </conditionalFormatting>
  <conditionalFormatting sqref="D41">
    <cfRule type="expression" dxfId="0" priority="236">
      <formula>D$2&gt;=TODAY()</formula>
    </cfRule>
  </conditionalFormatting>
  <conditionalFormatting sqref="C41">
    <cfRule type="expression" dxfId="0" priority="237">
      <formula>C$2&gt;=TODAY()</formula>
    </cfRule>
  </conditionalFormatting>
  <conditionalFormatting sqref="C41">
    <cfRule type="expression" dxfId="0" priority="238">
      <formula>C$2&gt;=TODAY()</formula>
    </cfRule>
  </conditionalFormatting>
  <conditionalFormatting sqref="C41">
    <cfRule type="expression" dxfId="0" priority="239">
      <formula>C$2&gt;=TODAY()</formula>
    </cfRule>
  </conditionalFormatting>
  <conditionalFormatting sqref="C41">
    <cfRule type="expression" dxfId="0" priority="240">
      <formula>C$2&gt;=TODAY()</formula>
    </cfRule>
  </conditionalFormatting>
  <conditionalFormatting sqref="C41">
    <cfRule type="expression" dxfId="0" priority="241">
      <formula>C$2&gt;=TODAY()</formula>
    </cfRule>
  </conditionalFormatting>
  <conditionalFormatting sqref="C41">
    <cfRule type="expression" dxfId="0" priority="242">
      <formula>C$2&gt;=TODAY()</formula>
    </cfRule>
  </conditionalFormatting>
  <conditionalFormatting sqref="D41">
    <cfRule type="expression" dxfId="0" priority="243">
      <formula>D$2&gt;=TODAY()</formula>
    </cfRule>
  </conditionalFormatting>
  <conditionalFormatting sqref="D41">
    <cfRule type="expression" dxfId="0" priority="244">
      <formula>D$2&gt;=TODAY()</formula>
    </cfRule>
  </conditionalFormatting>
  <conditionalFormatting sqref="D41">
    <cfRule type="expression" dxfId="0" priority="245">
      <formula>D$2&gt;=TODAY()</formula>
    </cfRule>
  </conditionalFormatting>
  <conditionalFormatting sqref="D41">
    <cfRule type="expression" dxfId="0" priority="246">
      <formula>D$2&gt;=TODAY()</formula>
    </cfRule>
  </conditionalFormatting>
  <conditionalFormatting sqref="D41">
    <cfRule type="expression" dxfId="0" priority="247">
      <formula>D$2&gt;=TODAY()</formula>
    </cfRule>
  </conditionalFormatting>
  <conditionalFormatting sqref="D41">
    <cfRule type="expression" dxfId="0" priority="248">
      <formula>D$2&gt;=TODAY()</formula>
    </cfRule>
  </conditionalFormatting>
  <conditionalFormatting sqref="C46:H46">
    <cfRule type="expression" dxfId="0" priority="249">
      <formula>C$2&gt;=TODAY()</formula>
    </cfRule>
  </conditionalFormatting>
  <conditionalFormatting sqref="C46:H46">
    <cfRule type="expression" dxfId="0" priority="250">
      <formula>C$2&gt;=TODAY()</formula>
    </cfRule>
  </conditionalFormatting>
  <conditionalFormatting sqref="C46:H46">
    <cfRule type="expression" dxfId="0" priority="251">
      <formula>C$2&gt;=TODAY()</formula>
    </cfRule>
  </conditionalFormatting>
  <conditionalFormatting sqref="C46:H46">
    <cfRule type="expression" dxfId="0" priority="252">
      <formula>C$2&gt;=TODAY()</formula>
    </cfRule>
  </conditionalFormatting>
  <conditionalFormatting sqref="C46:H46">
    <cfRule type="expression" dxfId="0" priority="253">
      <formula>C$2&gt;=TODAY()</formula>
    </cfRule>
  </conditionalFormatting>
  <conditionalFormatting sqref="C46:H46">
    <cfRule type="expression" dxfId="0" priority="254">
      <formula>C$2&gt;=TODAY()</formula>
    </cfRule>
  </conditionalFormatting>
  <conditionalFormatting sqref="C46:H46">
    <cfRule type="expression" dxfId="0" priority="255">
      <formula>C$2&gt;=TODAY()</formula>
    </cfRule>
  </conditionalFormatting>
  <conditionalFormatting sqref="C46:H46">
    <cfRule type="expression" dxfId="0" priority="256">
      <formula>C$2&gt;=TODAY()</formula>
    </cfRule>
  </conditionalFormatting>
  <conditionalFormatting sqref="C46:H46">
    <cfRule type="expression" dxfId="0" priority="257">
      <formula>C$2&gt;=TODAY()</formula>
    </cfRule>
  </conditionalFormatting>
  <conditionalFormatting sqref="C46:H46">
    <cfRule type="expression" dxfId="0" priority="258">
      <formula>C$2&gt;=TODAY()</formula>
    </cfRule>
  </conditionalFormatting>
  <conditionalFormatting sqref="C46:H46">
    <cfRule type="expression" dxfId="0" priority="259">
      <formula>C$2&gt;=TODAY()</formula>
    </cfRule>
  </conditionalFormatting>
  <conditionalFormatting sqref="C46:H46">
    <cfRule type="expression" dxfId="0" priority="260">
      <formula>C$2&gt;=TODAY()</formula>
    </cfRule>
  </conditionalFormatting>
  <conditionalFormatting sqref="C46:H46">
    <cfRule type="expression" dxfId="0" priority="261">
      <formula>C$2&gt;=TODAY()</formula>
    </cfRule>
  </conditionalFormatting>
  <conditionalFormatting sqref="C46:H46">
    <cfRule type="expression" dxfId="0" priority="262">
      <formula>C$2&gt;=TODAY()</formula>
    </cfRule>
  </conditionalFormatting>
  <conditionalFormatting sqref="C46:H46">
    <cfRule type="expression" dxfId="0" priority="263">
      <formula>C$2&gt;=TODAY()</formula>
    </cfRule>
  </conditionalFormatting>
  <conditionalFormatting sqref="C46:H46">
    <cfRule type="expression" dxfId="0" priority="264">
      <formula>C$2&gt;=TODAY()</formula>
    </cfRule>
  </conditionalFormatting>
  <conditionalFormatting sqref="C46:H46">
    <cfRule type="expression" dxfId="0" priority="265">
      <formula>C$2&gt;=TODAY()</formula>
    </cfRule>
  </conditionalFormatting>
  <conditionalFormatting sqref="C46:H46">
    <cfRule type="expression" dxfId="0" priority="266">
      <formula>C$2&gt;=TODAY()</formula>
    </cfRule>
  </conditionalFormatting>
  <conditionalFormatting sqref="C46:H46">
    <cfRule type="expression" dxfId="0" priority="267">
      <formula>C$2&gt;=TODAY()</formula>
    </cfRule>
  </conditionalFormatting>
  <conditionalFormatting sqref="C46:H46">
    <cfRule type="expression" dxfId="0" priority="268">
      <formula>C$2&gt;=TODAY()</formula>
    </cfRule>
  </conditionalFormatting>
  <conditionalFormatting sqref="C46:H46">
    <cfRule type="expression" dxfId="0" priority="269">
      <formula>C$2&gt;=TODAY()</formula>
    </cfRule>
  </conditionalFormatting>
  <conditionalFormatting sqref="C46:H46">
    <cfRule type="expression" dxfId="0" priority="270">
      <formula>C$2&gt;=TODAY()</formula>
    </cfRule>
  </conditionalFormatting>
  <conditionalFormatting sqref="C46:H46">
    <cfRule type="expression" dxfId="0" priority="271">
      <formula>C$2&gt;=TODAY()</formula>
    </cfRule>
  </conditionalFormatting>
  <conditionalFormatting sqref="C46:H46">
    <cfRule type="expression" dxfId="0" priority="272">
      <formula>C$2&gt;=TODAY()</formula>
    </cfRule>
  </conditionalFormatting>
  <conditionalFormatting sqref="C46:H46">
    <cfRule type="expression" dxfId="0" priority="273">
      <formula>C$2&gt;=TODAY()</formula>
    </cfRule>
  </conditionalFormatting>
  <conditionalFormatting sqref="C46:H46">
    <cfRule type="expression" dxfId="0" priority="274">
      <formula>C$2&gt;=TODAY()</formula>
    </cfRule>
  </conditionalFormatting>
  <conditionalFormatting sqref="C46:H46">
    <cfRule type="expression" dxfId="0" priority="275">
      <formula>C$2&gt;=TODAY()</formula>
    </cfRule>
  </conditionalFormatting>
  <conditionalFormatting sqref="C46:H46">
    <cfRule type="expression" dxfId="0" priority="276">
      <formula>C$2&gt;=TODAY()</formula>
    </cfRule>
  </conditionalFormatting>
  <conditionalFormatting sqref="C46:H46">
    <cfRule type="expression" dxfId="0" priority="277">
      <formula>C$2&gt;=TODAY()</formula>
    </cfRule>
  </conditionalFormatting>
  <conditionalFormatting sqref="C46:H46">
    <cfRule type="expression" dxfId="0" priority="278">
      <formula>C$2&gt;=TODAY()</formula>
    </cfRule>
  </conditionalFormatting>
  <conditionalFormatting sqref="C46:H46">
    <cfRule type="expression" dxfId="0" priority="279">
      <formula>C$2&gt;=TODAY()</formula>
    </cfRule>
  </conditionalFormatting>
  <conditionalFormatting sqref="C46:H46">
    <cfRule type="expression" dxfId="0" priority="280">
      <formula>C$2&gt;=TODAY()</formula>
    </cfRule>
  </conditionalFormatting>
  <conditionalFormatting sqref="C46:H46">
    <cfRule type="expression" dxfId="0" priority="281">
      <formula>C$2&gt;=TODAY()</formula>
    </cfRule>
  </conditionalFormatting>
  <conditionalFormatting sqref="C46:H46">
    <cfRule type="expression" dxfId="0" priority="282">
      <formula>C$2&gt;=TODAY()</formula>
    </cfRule>
  </conditionalFormatting>
  <conditionalFormatting sqref="C46:H46">
    <cfRule type="expression" dxfId="0" priority="283">
      <formula>C$2&gt;=TODAY()</formula>
    </cfRule>
  </conditionalFormatting>
  <conditionalFormatting sqref="C46:H46">
    <cfRule type="expression" dxfId="0" priority="284">
      <formula>C$2&gt;=TODAY()</formula>
    </cfRule>
  </conditionalFormatting>
  <conditionalFormatting sqref="C46:H46">
    <cfRule type="expression" dxfId="0" priority="285">
      <formula>C$2&gt;=TODAY()</formula>
    </cfRule>
  </conditionalFormatting>
  <conditionalFormatting sqref="C46:H46">
    <cfRule type="expression" dxfId="0" priority="286">
      <formula>C$2&gt;=TODAY()</formula>
    </cfRule>
  </conditionalFormatting>
  <conditionalFormatting sqref="C46:H46">
    <cfRule type="expression" dxfId="0" priority="287">
      <formula>C$2&gt;=TODAY()</formula>
    </cfRule>
  </conditionalFormatting>
  <conditionalFormatting sqref="C46:H46">
    <cfRule type="expression" dxfId="0" priority="288">
      <formula>C$2&gt;=TODAY()</formula>
    </cfRule>
  </conditionalFormatting>
  <conditionalFormatting sqref="C46:H46">
    <cfRule type="expression" dxfId="0" priority="289">
      <formula>C$2&gt;=TODAY()</formula>
    </cfRule>
  </conditionalFormatting>
  <conditionalFormatting sqref="C46:H46">
    <cfRule type="expression" dxfId="0" priority="290">
      <formula>C$2&gt;=TODAY()</formula>
    </cfRule>
  </conditionalFormatting>
  <conditionalFormatting sqref="N5">
    <cfRule type="expression" dxfId="0" priority="291">
      <formula>Z$2&gt;=TODAY()</formula>
    </cfRule>
  </conditionalFormatting>
  <conditionalFormatting sqref="Q5">
    <cfRule type="expression" dxfId="0" priority="292">
      <formula>AC$2&gt;=TODAY()</formula>
    </cfRule>
  </conditionalFormatting>
  <conditionalFormatting sqref="T5">
    <cfRule type="expression" dxfId="0" priority="293">
      <formula>AF$2&gt;=TODAY()</formula>
    </cfRule>
  </conditionalFormatting>
  <conditionalFormatting sqref="W5">
    <cfRule type="expression" dxfId="0" priority="294">
      <formula>AI$2&gt;=TODAY()</formula>
    </cfRule>
  </conditionalFormatting>
  <dataValidations>
    <dataValidation type="list" allowBlank="1" showErrorMessage="1" sqref="L9">
      <formula1>$H$54:$H$65</formula1>
    </dataValidation>
  </dataValidations>
  <printOptions horizontalCentered="1"/>
  <pageMargins bottom="0.7480314960629921" footer="0.0" header="0.0" left="0.2362204724409449" right="0.2362204724409449" top="0.7480314960629921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3" width="7.57"/>
    <col customWidth="1" min="4" max="4" width="7.29"/>
    <col customWidth="1" min="5" max="6" width="7.57"/>
    <col customWidth="1" min="7" max="7" width="8.0"/>
    <col customWidth="1" min="8" max="9" width="8.86"/>
    <col customWidth="1" min="10" max="10" width="6.71"/>
    <col customWidth="1" min="11" max="15" width="8.71"/>
    <col customWidth="1" min="16" max="26" width="17.29"/>
  </cols>
  <sheetData>
    <row r="1" ht="6.75" customHeight="1">
      <c r="A1" s="284"/>
      <c r="B1" s="284"/>
      <c r="C1" s="284"/>
      <c r="D1" s="284"/>
      <c r="E1" s="284"/>
      <c r="F1" s="284"/>
      <c r="G1" s="284"/>
      <c r="H1" s="285"/>
      <c r="I1" s="285"/>
      <c r="J1" s="285"/>
    </row>
    <row r="2" ht="6.75" customHeight="1">
      <c r="A2" s="286"/>
      <c r="B2" s="207"/>
      <c r="C2" s="207"/>
      <c r="D2" s="207"/>
      <c r="E2" s="207"/>
      <c r="F2" s="207"/>
      <c r="G2" s="208"/>
      <c r="H2" s="285"/>
      <c r="I2" s="285"/>
      <c r="J2" s="285"/>
    </row>
    <row r="3" ht="19.5" customHeight="1">
      <c r="A3" s="287"/>
      <c r="B3" s="284"/>
      <c r="C3" s="284"/>
      <c r="D3" s="284"/>
      <c r="E3" s="284"/>
      <c r="F3" s="284"/>
      <c r="G3" s="288"/>
      <c r="H3" s="288"/>
      <c r="I3" s="288"/>
      <c r="J3" s="288"/>
      <c r="K3" s="288"/>
      <c r="L3" s="288"/>
      <c r="M3" s="288"/>
      <c r="N3" s="288"/>
    </row>
    <row r="4" ht="11.25" customHeight="1">
      <c r="A4" s="289"/>
      <c r="B4" s="284"/>
      <c r="C4" s="284"/>
      <c r="D4" s="284"/>
      <c r="E4" s="284"/>
      <c r="F4" s="284"/>
      <c r="G4" s="285"/>
      <c r="H4" s="285"/>
      <c r="I4" s="285"/>
      <c r="J4" s="285"/>
    </row>
    <row r="5" ht="11.25" customHeight="1">
      <c r="A5" s="289"/>
      <c r="B5" s="284"/>
      <c r="C5" s="284"/>
      <c r="D5" s="284"/>
      <c r="E5" s="284"/>
      <c r="F5" s="284"/>
      <c r="G5" s="285"/>
      <c r="H5" s="285"/>
      <c r="I5" s="285"/>
      <c r="J5" s="285"/>
    </row>
    <row r="6" ht="6.75" customHeight="1">
      <c r="A6" s="290"/>
      <c r="B6" s="290"/>
      <c r="C6" s="290"/>
      <c r="D6" s="290"/>
      <c r="E6" s="290"/>
      <c r="F6" s="290"/>
      <c r="G6" s="290"/>
      <c r="H6" s="285"/>
      <c r="I6" s="285"/>
      <c r="J6" s="285"/>
    </row>
    <row r="7" ht="6.75" customHeight="1">
      <c r="A7" s="285"/>
      <c r="B7" s="285"/>
      <c r="C7" s="285"/>
      <c r="D7" s="285"/>
      <c r="E7" s="285"/>
      <c r="F7" s="285"/>
      <c r="G7" s="285"/>
      <c r="H7" s="285"/>
      <c r="I7" s="285"/>
      <c r="J7" s="285"/>
    </row>
    <row r="8" ht="21.0" customHeight="1">
      <c r="A8" s="291"/>
      <c r="B8" s="292"/>
      <c r="C8" s="292"/>
      <c r="D8" s="293"/>
      <c r="E8" s="292"/>
      <c r="F8" s="292"/>
      <c r="G8" s="293"/>
      <c r="H8" s="285"/>
      <c r="I8" s="285"/>
      <c r="J8" s="285"/>
    </row>
    <row r="9" ht="18.0" customHeight="1">
      <c r="A9" s="294" t="s">
        <v>157</v>
      </c>
      <c r="B9" s="295" t="s">
        <v>72</v>
      </c>
      <c r="C9" s="295" t="s">
        <v>68</v>
      </c>
      <c r="D9" s="296" t="s">
        <v>158</v>
      </c>
      <c r="E9" s="297" t="s">
        <v>159</v>
      </c>
      <c r="F9" s="297" t="s">
        <v>160</v>
      </c>
      <c r="G9" s="296" t="s">
        <v>158</v>
      </c>
      <c r="H9" s="285"/>
      <c r="I9" s="285"/>
      <c r="J9" s="285"/>
    </row>
    <row r="10" ht="3.75" customHeight="1">
      <c r="A10" s="298"/>
      <c r="B10" s="299"/>
      <c r="C10" s="299"/>
      <c r="D10" s="300"/>
      <c r="E10" s="299"/>
      <c r="F10" s="299"/>
      <c r="G10" s="300"/>
      <c r="H10" s="285"/>
      <c r="I10" s="285"/>
      <c r="J10" s="285"/>
    </row>
    <row r="11" ht="16.5" customHeight="1">
      <c r="A11" s="301" t="s">
        <v>161</v>
      </c>
      <c r="B11" s="302"/>
      <c r="C11" s="302"/>
      <c r="D11" s="303"/>
      <c r="E11" s="302"/>
      <c r="F11" s="302"/>
      <c r="G11" s="303"/>
      <c r="H11" s="285"/>
      <c r="I11" s="285"/>
      <c r="J11" s="285"/>
    </row>
    <row r="12" ht="16.5" customHeight="1">
      <c r="A12" s="304" t="s">
        <v>129</v>
      </c>
      <c r="B12" s="305">
        <f>Month!CQ7</f>
        <v>30.794</v>
      </c>
      <c r="C12" s="306">
        <f>Month!CE7</f>
        <v>27.767</v>
      </c>
      <c r="D12" s="307">
        <f t="shared" ref="D12:D18" si="1">(B12/C12-1)*100</f>
        <v>10.90142975</v>
      </c>
      <c r="E12" s="305">
        <f>HLOOKUP($E$9,YTD!$B$5:$IQ$50,4,0)</f>
        <v>155.312</v>
      </c>
      <c r="F12" s="306">
        <f>HLOOKUP($F$9,YTD!$B$5:$IQ$50,4,0)</f>
        <v>160.008</v>
      </c>
      <c r="G12" s="307">
        <f t="shared" ref="G12:G18" si="2">(E12/F12-1)*100</f>
        <v>-2.934853257</v>
      </c>
      <c r="H12" s="285"/>
      <c r="I12" s="285"/>
      <c r="J12" s="285"/>
    </row>
    <row r="13" ht="16.5" customHeight="1">
      <c r="A13" s="308" t="s">
        <v>130</v>
      </c>
      <c r="B13" s="309">
        <f>Month!CQ8</f>
        <v>20.093</v>
      </c>
      <c r="C13" s="310">
        <f>Month!CE8</f>
        <v>18.343</v>
      </c>
      <c r="D13" s="311">
        <f t="shared" si="1"/>
        <v>9.54042414</v>
      </c>
      <c r="E13" s="309">
        <f>HLOOKUP($E$9,YTD!$B$5:$IQ$50,5,0)</f>
        <v>68.202</v>
      </c>
      <c r="F13" s="310">
        <f>HLOOKUP($F$9,YTD!$B$5:$IQ$50,5,0)</f>
        <v>59.878</v>
      </c>
      <c r="G13" s="311">
        <f t="shared" si="2"/>
        <v>13.90159992</v>
      </c>
      <c r="H13" s="285"/>
      <c r="I13" s="285"/>
      <c r="J13" s="285"/>
      <c r="M13" s="312"/>
      <c r="N13" s="313"/>
      <c r="O13" s="313"/>
    </row>
    <row r="14" ht="16.5" customHeight="1">
      <c r="A14" s="308" t="s">
        <v>131</v>
      </c>
      <c r="B14" s="309">
        <f>Month!CQ9</f>
        <v>7.872</v>
      </c>
      <c r="C14" s="310">
        <f>Month!CE9</f>
        <v>6.687</v>
      </c>
      <c r="D14" s="311">
        <f t="shared" si="1"/>
        <v>17.7209511</v>
      </c>
      <c r="E14" s="309">
        <f>HLOOKUP($E$9,YTD!$B$5:$IQ$50,6,0)</f>
        <v>26.347</v>
      </c>
      <c r="F14" s="310">
        <f>HLOOKUP($F$9,YTD!$B$5:$IQ$50,6,0)</f>
        <v>23.976</v>
      </c>
      <c r="G14" s="311">
        <f t="shared" si="2"/>
        <v>9.889055722</v>
      </c>
      <c r="H14" s="285"/>
      <c r="I14" s="285"/>
      <c r="J14" s="285"/>
      <c r="M14" s="312"/>
      <c r="N14" s="313"/>
      <c r="O14" s="313"/>
    </row>
    <row r="15" ht="16.5" customHeight="1">
      <c r="A15" s="308" t="s">
        <v>13</v>
      </c>
      <c r="B15" s="309">
        <f>Month!CQ10</f>
        <v>2.829</v>
      </c>
      <c r="C15" s="310">
        <f>Month!CE10</f>
        <v>2.737</v>
      </c>
      <c r="D15" s="311">
        <f t="shared" si="1"/>
        <v>3.361344538</v>
      </c>
      <c r="E15" s="309">
        <f>HLOOKUP($E$9,YTD!$B$5:$IQ$50,7,0)</f>
        <v>0</v>
      </c>
      <c r="F15" s="310">
        <f>HLOOKUP($F$9,YTD!$B$5:$IQ$50,7,0)</f>
        <v>0</v>
      </c>
      <c r="G15" s="311" t="str">
        <f t="shared" si="2"/>
        <v>#DIV/0!</v>
      </c>
      <c r="H15" s="285"/>
      <c r="I15" s="285"/>
      <c r="J15" s="285"/>
      <c r="M15" s="312"/>
      <c r="N15" s="313"/>
      <c r="O15" s="313"/>
    </row>
    <row r="16" ht="16.5" customHeight="1">
      <c r="A16" s="308" t="s">
        <v>162</v>
      </c>
      <c r="B16" s="309" t="str">
        <f>Month!#REF!</f>
        <v>#ERROR!</v>
      </c>
      <c r="C16" s="310" t="str">
        <f>Month!#REF!</f>
        <v>#ERROR!</v>
      </c>
      <c r="D16" s="311" t="str">
        <f t="shared" si="1"/>
        <v>#ERROR!</v>
      </c>
      <c r="E16" s="309">
        <f>HLOOKUP($E$9,YTD!$B$5:$IQ$50,8,0)</f>
        <v>62.638</v>
      </c>
      <c r="F16" s="310">
        <f>HLOOKUP($F$9,YTD!$B$5:$IQ$50,8,0)</f>
        <v>75.087</v>
      </c>
      <c r="G16" s="311">
        <f t="shared" si="2"/>
        <v>-16.57943452</v>
      </c>
      <c r="H16" s="285"/>
      <c r="I16" s="285"/>
      <c r="J16" s="285"/>
      <c r="M16" s="312"/>
      <c r="N16" s="313"/>
      <c r="O16" s="313"/>
    </row>
    <row r="17" ht="16.5" customHeight="1">
      <c r="A17" s="314" t="s">
        <v>134</v>
      </c>
      <c r="B17" s="315">
        <f>Month!CQ13</f>
        <v>19.386</v>
      </c>
      <c r="C17" s="316">
        <f>Month!CE13</f>
        <v>21.451</v>
      </c>
      <c r="D17" s="317">
        <f t="shared" si="1"/>
        <v>-9.626590835</v>
      </c>
      <c r="E17" s="315">
        <f>HLOOKUP($E$9,YTD!$B$5:$IQ$50,9,0)</f>
        <v>151.98</v>
      </c>
      <c r="F17" s="316">
        <f>HLOOKUP($F$9,YTD!$B$5:$IQ$50,9,0)</f>
        <v>161.956</v>
      </c>
      <c r="G17" s="317">
        <f t="shared" si="2"/>
        <v>-6.159697696</v>
      </c>
      <c r="H17" s="285"/>
      <c r="I17" s="285"/>
      <c r="J17" s="285"/>
    </row>
    <row r="18" ht="16.5" customHeight="1">
      <c r="A18" s="318" t="s">
        <v>135</v>
      </c>
      <c r="B18" s="319">
        <f>Month!CQ14</f>
        <v>55.891</v>
      </c>
      <c r="C18" s="320">
        <f>Month!CE14</f>
        <v>54.599</v>
      </c>
      <c r="D18" s="321">
        <f t="shared" si="1"/>
        <v>2.366343706</v>
      </c>
      <c r="E18" s="319">
        <f>HLOOKUP($E$9,YTD!$B$5:$IQ$50,10,0)</f>
        <v>464.479</v>
      </c>
      <c r="F18" s="320">
        <f>HLOOKUP($F$9,YTD!$B$5:$IQ$50,10,0)</f>
        <v>480.905</v>
      </c>
      <c r="G18" s="321">
        <f t="shared" si="2"/>
        <v>-3.415643422</v>
      </c>
      <c r="H18" s="285"/>
      <c r="I18" s="285"/>
      <c r="J18" s="285"/>
      <c r="M18" s="312"/>
      <c r="N18" s="313"/>
      <c r="O18" s="313"/>
    </row>
    <row r="19" ht="3.75" customHeight="1">
      <c r="A19" s="298"/>
      <c r="B19" s="299"/>
      <c r="C19" s="310"/>
      <c r="D19" s="322"/>
      <c r="E19" s="299"/>
      <c r="F19" s="310"/>
      <c r="G19" s="322"/>
      <c r="H19" s="285"/>
      <c r="I19" s="285"/>
      <c r="J19" s="285"/>
    </row>
    <row r="20" ht="16.5" customHeight="1">
      <c r="A20" s="318" t="s">
        <v>163</v>
      </c>
      <c r="B20" s="323"/>
      <c r="C20" s="324"/>
      <c r="D20" s="321"/>
      <c r="E20" s="323"/>
      <c r="F20" s="324"/>
      <c r="G20" s="321"/>
      <c r="H20" s="285"/>
      <c r="I20" s="285"/>
      <c r="J20" s="285"/>
    </row>
    <row r="21" ht="16.5" customHeight="1">
      <c r="A21" s="304" t="s">
        <v>129</v>
      </c>
      <c r="B21" s="305">
        <f>Month!CQ17</f>
        <v>15.048</v>
      </c>
      <c r="C21" s="306">
        <f>Month!CE17</f>
        <v>16.282</v>
      </c>
      <c r="D21" s="307">
        <f t="shared" ref="D21:D27" si="3">(B21/C21-1)*100</f>
        <v>-7.578921508</v>
      </c>
      <c r="E21" s="305">
        <f>HLOOKUP($E$9,YTD!$B$5:$IQ$50,13,0)</f>
        <v>135.205</v>
      </c>
      <c r="F21" s="306">
        <f>HLOOKUP($F$9,YTD!$B$5:$IQ$50,13,0)</f>
        <v>130.797</v>
      </c>
      <c r="G21" s="307">
        <f t="shared" ref="G21:G27" si="4">(E21/F21-1)*100</f>
        <v>3.370107877</v>
      </c>
      <c r="H21" s="285"/>
      <c r="I21" s="285"/>
      <c r="J21" s="285"/>
    </row>
    <row r="22" ht="16.5" customHeight="1">
      <c r="A22" s="308" t="s">
        <v>130</v>
      </c>
      <c r="B22" s="309">
        <f>Month!CQ18</f>
        <v>7.337</v>
      </c>
      <c r="C22" s="310">
        <f>Month!CE18</f>
        <v>7.957</v>
      </c>
      <c r="D22" s="311">
        <f t="shared" si="3"/>
        <v>-7.791881362</v>
      </c>
      <c r="E22" s="309">
        <f>HLOOKUP($E$9,YTD!$B$5:$IQ$50,14,0)</f>
        <v>58.532</v>
      </c>
      <c r="F22" s="310">
        <f>HLOOKUP($F$9,YTD!$B$5:$IQ$50,14,0)</f>
        <v>63.846</v>
      </c>
      <c r="G22" s="311">
        <f t="shared" si="4"/>
        <v>-8.323152586</v>
      </c>
      <c r="H22" s="285"/>
      <c r="I22" s="285"/>
      <c r="J22" s="285"/>
    </row>
    <row r="23" ht="16.5" customHeight="1">
      <c r="A23" s="308" t="s">
        <v>131</v>
      </c>
      <c r="B23" s="309">
        <f>Month!CQ19</f>
        <v>4.678</v>
      </c>
      <c r="C23" s="310">
        <f>Month!CE19</f>
        <v>5.144</v>
      </c>
      <c r="D23" s="311">
        <f t="shared" si="3"/>
        <v>-9.059097978</v>
      </c>
      <c r="E23" s="309">
        <f>HLOOKUP($E$9,YTD!$B$5:$IQ$50,15,0)</f>
        <v>44.178</v>
      </c>
      <c r="F23" s="310">
        <f>HLOOKUP($F$9,YTD!$B$5:$IQ$50,15,0)</f>
        <v>39.037</v>
      </c>
      <c r="G23" s="311">
        <f t="shared" si="4"/>
        <v>13.16955709</v>
      </c>
      <c r="H23" s="285"/>
      <c r="I23" s="285"/>
      <c r="J23" s="285"/>
    </row>
    <row r="24" ht="16.5" customHeight="1">
      <c r="A24" s="308" t="s">
        <v>13</v>
      </c>
      <c r="B24" s="309">
        <f>Month!CQ20</f>
        <v>3.033</v>
      </c>
      <c r="C24" s="310">
        <f>Month!CE20</f>
        <v>3.181</v>
      </c>
      <c r="D24" s="311">
        <f t="shared" si="3"/>
        <v>-4.652624961</v>
      </c>
      <c r="E24" s="309">
        <f>HLOOKUP($E$9,YTD!$B$5:$IQ$50,16,0)</f>
        <v>32.495</v>
      </c>
      <c r="F24" s="310">
        <f>HLOOKUP($F$9,YTD!$B$5:$IQ$50,16,0)</f>
        <v>27.914</v>
      </c>
      <c r="G24" s="311">
        <f t="shared" si="4"/>
        <v>16.41111987</v>
      </c>
      <c r="H24" s="285"/>
      <c r="I24" s="285"/>
      <c r="J24" s="285"/>
    </row>
    <row r="25" ht="16.5" customHeight="1">
      <c r="A25" s="308" t="s">
        <v>162</v>
      </c>
      <c r="B25" s="309">
        <f>Month!CQ21</f>
        <v>2.146</v>
      </c>
      <c r="C25" s="310">
        <f>Month!CE21</f>
        <v>2.095</v>
      </c>
      <c r="D25" s="311">
        <f t="shared" si="3"/>
        <v>2.434367542</v>
      </c>
      <c r="E25" s="309">
        <f>HLOOKUP($E$9,YTD!$B$5:$IQ$50,17,0)</f>
        <v>13.91</v>
      </c>
      <c r="F25" s="310">
        <f>HLOOKUP($F$9,YTD!$B$5:$IQ$50,17,0)</f>
        <v>12.633</v>
      </c>
      <c r="G25" s="311">
        <f t="shared" si="4"/>
        <v>10.10844613</v>
      </c>
      <c r="H25" s="285"/>
      <c r="I25" s="285"/>
      <c r="J25" s="285"/>
    </row>
    <row r="26" ht="16.5" customHeight="1">
      <c r="A26" s="314" t="s">
        <v>134</v>
      </c>
      <c r="B26" s="315">
        <f>Month!CQ22</f>
        <v>6.429</v>
      </c>
      <c r="C26" s="316">
        <f>Month!CE22</f>
        <v>7.633</v>
      </c>
      <c r="D26" s="317">
        <f t="shared" si="3"/>
        <v>-15.77361457</v>
      </c>
      <c r="E26" s="315">
        <f>HLOOKUP($E$9,YTD!$B$5:$IQ$50,18,0)</f>
        <v>58.48</v>
      </c>
      <c r="F26" s="316">
        <f>HLOOKUP($F$9,YTD!$B$5:$IQ$50,18,0)</f>
        <v>57.387</v>
      </c>
      <c r="G26" s="317">
        <f t="shared" si="4"/>
        <v>1.904612543</v>
      </c>
      <c r="H26" s="285"/>
      <c r="I26" s="285"/>
      <c r="J26" s="285"/>
    </row>
    <row r="27" ht="16.5" customHeight="1">
      <c r="A27" s="318" t="s">
        <v>135</v>
      </c>
      <c r="B27" s="319">
        <f>Month!CQ23</f>
        <v>23.623</v>
      </c>
      <c r="C27" s="320">
        <f>Month!CE23</f>
        <v>26.01</v>
      </c>
      <c r="D27" s="321">
        <f t="shared" si="3"/>
        <v>-9.177239523</v>
      </c>
      <c r="E27" s="319">
        <f>HLOOKUP($E$9,YTD!$B$5:$IQ$50,19,0)</f>
        <v>207.595</v>
      </c>
      <c r="F27" s="320">
        <f>HLOOKUP($F$9,YTD!$B$5:$IQ$50,19,0)</f>
        <v>200.817</v>
      </c>
      <c r="G27" s="321">
        <f t="shared" si="4"/>
        <v>3.375212258</v>
      </c>
      <c r="H27" s="285"/>
      <c r="I27" s="285"/>
      <c r="J27" s="285"/>
    </row>
    <row r="28" ht="3.75" customHeight="1">
      <c r="A28" s="298"/>
      <c r="B28" s="299"/>
      <c r="C28" s="310"/>
      <c r="D28" s="322"/>
      <c r="E28" s="299"/>
      <c r="F28" s="310"/>
      <c r="G28" s="322"/>
      <c r="H28" s="285"/>
      <c r="I28" s="285"/>
      <c r="J28" s="285"/>
    </row>
    <row r="29" ht="16.5" customHeight="1">
      <c r="A29" s="318" t="s">
        <v>27</v>
      </c>
      <c r="B29" s="319">
        <f>Month!CQ33</f>
        <v>79.514</v>
      </c>
      <c r="C29" s="320">
        <f>Month!CE33</f>
        <v>80.609</v>
      </c>
      <c r="D29" s="321">
        <f>(B29/C29-1)*100</f>
        <v>-1.358409111</v>
      </c>
      <c r="E29" s="319">
        <f>HLOOKUP($E$9,YTD!$B$5:$IQ$50,21,0)</f>
        <v>385.066</v>
      </c>
      <c r="F29" s="320">
        <f>HLOOKUP($F$9,YTD!$B$5:$IQ$50,21,0)</f>
        <v>374.659</v>
      </c>
      <c r="G29" s="321">
        <f>(E29/F29-1)*100</f>
        <v>2.777725879</v>
      </c>
      <c r="H29" s="285"/>
      <c r="I29" s="285"/>
      <c r="J29" s="285"/>
      <c r="L29" s="325"/>
    </row>
    <row r="30" ht="15.0" customHeight="1">
      <c r="A30" s="326" t="s">
        <v>164</v>
      </c>
      <c r="B30" s="327"/>
      <c r="C30" s="327"/>
      <c r="D30" s="328"/>
      <c r="E30" s="327"/>
      <c r="F30" s="327"/>
      <c r="G30" s="328"/>
      <c r="H30" s="285"/>
      <c r="I30" s="285"/>
      <c r="J30" s="285"/>
    </row>
    <row r="31" ht="29.25" customHeight="1">
      <c r="A31" s="285"/>
      <c r="B31" s="329"/>
      <c r="C31" s="329"/>
      <c r="D31" s="330"/>
      <c r="E31" s="329"/>
      <c r="F31" s="329"/>
      <c r="G31" s="330"/>
      <c r="H31" s="285"/>
      <c r="I31" s="285"/>
      <c r="J31" s="285"/>
    </row>
    <row r="32" ht="18.75" customHeight="1">
      <c r="A32" s="331" t="s">
        <v>29</v>
      </c>
      <c r="B32" s="332" t="str">
        <f t="shared" ref="B32:G32" si="5">B9</f>
        <v>3Q13</v>
      </c>
      <c r="C32" s="332" t="str">
        <f t="shared" si="5"/>
        <v>3Q12</v>
      </c>
      <c r="D32" s="333" t="str">
        <f t="shared" si="5"/>
        <v>Chg. (%)</v>
      </c>
      <c r="E32" s="334" t="str">
        <f t="shared" si="5"/>
        <v>9M13</v>
      </c>
      <c r="F32" s="334" t="str">
        <f t="shared" si="5"/>
        <v>9M12</v>
      </c>
      <c r="G32" s="333" t="str">
        <f t="shared" si="5"/>
        <v>Chg. (%)</v>
      </c>
      <c r="H32" s="285"/>
      <c r="I32" s="285"/>
      <c r="J32" s="285"/>
    </row>
    <row r="33" ht="16.5" customHeight="1">
      <c r="A33" s="335" t="s">
        <v>137</v>
      </c>
      <c r="B33" s="336">
        <f>Month!CQ37</f>
        <v>4631.5</v>
      </c>
      <c r="C33" s="337">
        <f>Month!CE37</f>
        <v>4304</v>
      </c>
      <c r="D33" s="307">
        <f t="shared" ref="D33:D34" si="6">(B33/C33-1)*100</f>
        <v>7.609200743</v>
      </c>
      <c r="E33" s="336">
        <f>HLOOKUP($E$9,YTD!$B$5:$IQ$50,25,0)</f>
        <v>76.548</v>
      </c>
      <c r="F33" s="337">
        <f>HLOOKUP($F$9,YTD!$B$5:$IQ$50,25,0)</f>
        <v>87.72</v>
      </c>
      <c r="G33" s="307">
        <f t="shared" ref="G33:G34" si="7">(E33/F33-1)*100</f>
        <v>-12.73597811</v>
      </c>
      <c r="H33" s="285"/>
      <c r="I33" s="285"/>
      <c r="J33" s="285"/>
    </row>
    <row r="34" ht="16.5" customHeight="1">
      <c r="A34" s="338" t="s">
        <v>165</v>
      </c>
      <c r="B34" s="309">
        <f>Month!CQ38</f>
        <v>58.69682042</v>
      </c>
      <c r="C34" s="310">
        <f>Month!CE38</f>
        <v>55.02923977</v>
      </c>
      <c r="D34" s="311">
        <f t="shared" si="6"/>
        <v>6.66478525</v>
      </c>
      <c r="E34" s="309">
        <f>HLOOKUP($E$9,YTD!$B$5:$IQ$50,26,0)</f>
        <v>461.614</v>
      </c>
      <c r="F34" s="310">
        <f>HLOOKUP($F$9,YTD!$B$5:$IQ$50,26,0)</f>
        <v>462.379</v>
      </c>
      <c r="G34" s="311">
        <f t="shared" si="7"/>
        <v>-0.1654486904</v>
      </c>
      <c r="H34" s="285"/>
      <c r="I34" s="285"/>
      <c r="J34" s="285"/>
      <c r="K34" s="325"/>
    </row>
    <row r="35" ht="16.5" customHeight="1">
      <c r="A35" s="339" t="s">
        <v>166</v>
      </c>
      <c r="B35" s="327"/>
      <c r="C35" s="327"/>
      <c r="D35" s="328"/>
      <c r="E35" s="327"/>
      <c r="F35" s="327"/>
      <c r="G35" s="328"/>
      <c r="H35" s="285"/>
      <c r="I35" s="285"/>
      <c r="J35" s="285"/>
    </row>
    <row r="36" ht="29.25" customHeight="1">
      <c r="A36" s="285"/>
      <c r="B36" s="329"/>
      <c r="C36" s="329"/>
      <c r="D36" s="330"/>
      <c r="E36" s="329"/>
      <c r="F36" s="329"/>
      <c r="G36" s="330"/>
      <c r="H36" s="285"/>
      <c r="I36" s="285"/>
      <c r="J36" s="285"/>
    </row>
    <row r="37" ht="18.75" customHeight="1">
      <c r="A37" s="340" t="s">
        <v>167</v>
      </c>
      <c r="B37" s="332" t="str">
        <f t="shared" ref="B37:G37" si="8">B32</f>
        <v>3Q13</v>
      </c>
      <c r="C37" s="332" t="str">
        <f t="shared" si="8"/>
        <v>3Q12</v>
      </c>
      <c r="D37" s="333" t="str">
        <f t="shared" si="8"/>
        <v>Chg. (%)</v>
      </c>
      <c r="E37" s="334" t="str">
        <f t="shared" si="8"/>
        <v>9M13</v>
      </c>
      <c r="F37" s="334" t="str">
        <f t="shared" si="8"/>
        <v>9M12</v>
      </c>
      <c r="G37" s="333" t="str">
        <f t="shared" si="8"/>
        <v>Chg. (%)</v>
      </c>
      <c r="H37" s="285"/>
      <c r="I37" s="285"/>
      <c r="J37" s="285"/>
    </row>
    <row r="38" ht="16.5" customHeight="1">
      <c r="A38" s="304" t="s">
        <v>168</v>
      </c>
      <c r="B38" s="336">
        <f>Month!CQ41</f>
        <v>15</v>
      </c>
      <c r="C38" s="337">
        <f>Month!CE41</f>
        <v>14</v>
      </c>
      <c r="D38" s="307">
        <f t="shared" ref="D38:D43" si="9">(B38/C38-1)*100</f>
        <v>7.142857143</v>
      </c>
      <c r="E38" s="336" t="str">
        <f>HLOOKUP($E$9,YTD!$B$5:$IQ$50,30,0)</f>
        <v/>
      </c>
      <c r="F38" s="337" t="str">
        <f>HLOOKUP($F$9,YTD!$B$5:$IQ$50,30,0)</f>
        <v/>
      </c>
      <c r="G38" s="307" t="str">
        <f t="shared" ref="G38:G43" si="10">(E38/F38-1)*100</f>
        <v>#DIV/0!</v>
      </c>
      <c r="H38" s="285"/>
      <c r="I38" s="285"/>
      <c r="J38" s="285"/>
    </row>
    <row r="39" ht="16.5" customHeight="1">
      <c r="A39" s="308" t="s">
        <v>169</v>
      </c>
      <c r="B39" s="341" t="str">
        <f>Month!#REF!</f>
        <v>#ERROR!</v>
      </c>
      <c r="C39" s="342" t="str">
        <f>Month!#REF!</f>
        <v>#ERROR!</v>
      </c>
      <c r="D39" s="311" t="str">
        <f t="shared" si="9"/>
        <v>#ERROR!</v>
      </c>
      <c r="E39" s="341" t="str">
        <f>HLOOKUP($E$9,YTD!$B$5:$IQ$50,31,0)</f>
        <v/>
      </c>
      <c r="F39" s="342" t="str">
        <f>HLOOKUP($F$9,YTD!$B$5:$IQ$50,31,0)</f>
        <v/>
      </c>
      <c r="G39" s="311" t="str">
        <f t="shared" si="10"/>
        <v>#DIV/0!</v>
      </c>
      <c r="H39" s="285"/>
      <c r="I39" s="285"/>
      <c r="J39" s="285"/>
    </row>
    <row r="40" ht="16.5" customHeight="1">
      <c r="A40" s="308" t="s">
        <v>170</v>
      </c>
      <c r="B40" s="341" t="str">
        <f>Month!#REF!</f>
        <v>#ERROR!</v>
      </c>
      <c r="C40" s="342" t="str">
        <f>Month!#REF!</f>
        <v>#ERROR!</v>
      </c>
      <c r="D40" s="311" t="str">
        <f t="shared" si="9"/>
        <v>#ERROR!</v>
      </c>
      <c r="E40" s="341" t="str">
        <f>HLOOKUP($E$9,YTD!$B$5:$IQ$50,32,0)</f>
        <v/>
      </c>
      <c r="F40" s="342" t="str">
        <f>HLOOKUP($F$9,YTD!$B$5:$IQ$50,32,0)</f>
        <v/>
      </c>
      <c r="G40" s="311" t="str">
        <f t="shared" si="10"/>
        <v>#DIV/0!</v>
      </c>
      <c r="H40" s="285"/>
      <c r="I40" s="285"/>
      <c r="J40" s="285"/>
    </row>
    <row r="41" ht="16.5" customHeight="1">
      <c r="A41" s="304" t="s">
        <v>171</v>
      </c>
      <c r="B41" s="343">
        <f>Month!CQ42</f>
        <v>442.456</v>
      </c>
      <c r="C41" s="344">
        <f>Month!CE42</f>
        <v>409.8899081</v>
      </c>
      <c r="D41" s="345">
        <f t="shared" si="9"/>
        <v>7.945082645</v>
      </c>
      <c r="E41" s="343">
        <f>HLOOKUP($E$9,YTD!$B$5:$IQ$50,33,0)</f>
        <v>39345.5</v>
      </c>
      <c r="F41" s="344">
        <f>HLOOKUP($F$9,YTD!$B$5:$IQ$50,33,0)</f>
        <v>39044.5</v>
      </c>
      <c r="G41" s="345">
        <f t="shared" si="10"/>
        <v>0.7709152377</v>
      </c>
      <c r="H41" s="285"/>
      <c r="I41" s="285"/>
      <c r="J41" s="285"/>
    </row>
    <row r="42" ht="16.5" customHeight="1">
      <c r="A42" s="308" t="s">
        <v>172</v>
      </c>
      <c r="B42" s="341" t="str">
        <f>Month!#REF!</f>
        <v>#ERROR!</v>
      </c>
      <c r="C42" s="342" t="str">
        <f>Month!#REF!</f>
        <v>#ERROR!</v>
      </c>
      <c r="D42" s="311" t="str">
        <f t="shared" si="9"/>
        <v>#ERROR!</v>
      </c>
      <c r="E42" s="341">
        <f>HLOOKUP($E$9,YTD!$B$5:$IQ$50,34,0)</f>
        <v>57.12950183</v>
      </c>
      <c r="F42" s="342">
        <f>HLOOKUP($F$9,YTD!$B$5:$IQ$50,34,0)</f>
        <v>52.29658098</v>
      </c>
      <c r="G42" s="311">
        <f t="shared" si="10"/>
        <v>9.241370599</v>
      </c>
      <c r="H42" s="285"/>
      <c r="I42" s="285"/>
      <c r="J42" s="285"/>
      <c r="M42" s="312"/>
      <c r="N42" s="313"/>
      <c r="O42" s="313"/>
    </row>
    <row r="43" ht="16.5" customHeight="1">
      <c r="A43" s="308" t="s">
        <v>173</v>
      </c>
      <c r="B43" s="341" t="str">
        <f>Month!#REF!</f>
        <v>#ERROR!</v>
      </c>
      <c r="C43" s="342" t="str">
        <f>Month!#REF!</f>
        <v>#ERROR!</v>
      </c>
      <c r="D43" s="311" t="str">
        <f t="shared" si="9"/>
        <v>#ERROR!</v>
      </c>
      <c r="E43" s="341" t="str">
        <f>HLOOKUP($E$9,YTD!$B$5:$IQ$50,35,0)</f>
        <v/>
      </c>
      <c r="F43" s="342" t="str">
        <f>HLOOKUP($F$9,YTD!$B$5:$IQ$50,35,0)</f>
        <v/>
      </c>
      <c r="G43" s="311" t="str">
        <f t="shared" si="10"/>
        <v>#DIV/0!</v>
      </c>
      <c r="H43" s="285"/>
      <c r="I43" s="285"/>
      <c r="J43" s="285"/>
      <c r="M43" s="312"/>
      <c r="N43" s="313"/>
      <c r="O43" s="313"/>
    </row>
    <row r="44" ht="15.0" customHeight="1">
      <c r="A44" s="346" t="s">
        <v>174</v>
      </c>
      <c r="B44" s="292"/>
      <c r="C44" s="292"/>
      <c r="D44" s="293"/>
      <c r="E44" s="292"/>
      <c r="F44" s="292"/>
      <c r="G44" s="293"/>
      <c r="H44" s="285"/>
      <c r="I44" s="285"/>
      <c r="J44" s="285"/>
    </row>
    <row r="45" ht="15.0" customHeight="1">
      <c r="A45" s="285"/>
      <c r="B45" s="292"/>
      <c r="C45" s="292"/>
      <c r="D45" s="293"/>
      <c r="E45" s="292"/>
      <c r="F45" s="292"/>
      <c r="G45" s="293"/>
      <c r="H45" s="285"/>
      <c r="I45" s="285"/>
      <c r="J45" s="285"/>
    </row>
    <row r="46" ht="15.0" customHeight="1">
      <c r="A46" s="285"/>
      <c r="B46" s="285"/>
      <c r="C46" s="285"/>
      <c r="D46" s="285"/>
      <c r="E46" s="285"/>
      <c r="F46" s="285"/>
      <c r="G46" s="285"/>
      <c r="H46" s="285"/>
      <c r="I46" s="285"/>
      <c r="J46" s="285"/>
    </row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:G2"/>
  </mergeCells>
  <printOptions/>
  <pageMargins bottom="0.787401575" footer="0.0" header="0.0" left="0.511811024" right="0.511811024" top="0.787401575"/>
  <pageSetup orientation="landscape"/>
  <drawing r:id="rId1"/>
</worksheet>
</file>